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F&amp;O)'!$R$1:$R$348</definedName>
    <definedName name="_xlnm._FilterDatabase" localSheetId="1" hidden="1">'Future Intra'!$B$13:$P$13</definedName>
  </definedNames>
  <calcPr calcId="125725"/>
</workbook>
</file>

<file path=xl/calcChain.xml><?xml version="1.0" encoding="utf-8"?>
<calcChain xmlns="http://schemas.openxmlformats.org/spreadsheetml/2006/main">
  <c r="K134" i="6"/>
  <c r="M134" s="1"/>
  <c r="L59"/>
  <c r="K59"/>
  <c r="M62"/>
  <c r="L62"/>
  <c r="K62"/>
  <c r="L24"/>
  <c r="K24"/>
  <c r="M24" s="1"/>
  <c r="L60"/>
  <c r="K60"/>
  <c r="L58"/>
  <c r="K58"/>
  <c r="M58" s="1"/>
  <c r="K133"/>
  <c r="M133" s="1"/>
  <c r="K132"/>
  <c r="M132" s="1"/>
  <c r="K131"/>
  <c r="M131" s="1"/>
  <c r="K130"/>
  <c r="M130" s="1"/>
  <c r="K129"/>
  <c r="M129" s="1"/>
  <c r="L99"/>
  <c r="K99"/>
  <c r="L100"/>
  <c r="M100" s="1"/>
  <c r="K100"/>
  <c r="L54"/>
  <c r="K54"/>
  <c r="P28"/>
  <c r="P27"/>
  <c r="L15"/>
  <c r="H15"/>
  <c r="K15" s="1"/>
  <c r="M54" l="1"/>
  <c r="M59"/>
  <c r="M60"/>
  <c r="M99"/>
  <c r="M15"/>
  <c r="L98" l="1"/>
  <c r="K98"/>
  <c r="K128"/>
  <c r="M128" s="1"/>
  <c r="K127"/>
  <c r="M127" s="1"/>
  <c r="K126"/>
  <c r="M126" s="1"/>
  <c r="K125"/>
  <c r="M125" s="1"/>
  <c r="K124"/>
  <c r="M124" s="1"/>
  <c r="L25"/>
  <c r="K25"/>
  <c r="L13"/>
  <c r="K13"/>
  <c r="L26"/>
  <c r="K26"/>
  <c r="M122"/>
  <c r="K123"/>
  <c r="K122"/>
  <c r="K121"/>
  <c r="M121" s="1"/>
  <c r="L47"/>
  <c r="K47"/>
  <c r="H21"/>
  <c r="L55"/>
  <c r="K55"/>
  <c r="L97"/>
  <c r="K97"/>
  <c r="K120"/>
  <c r="M120" s="1"/>
  <c r="L96"/>
  <c r="K96"/>
  <c r="L95"/>
  <c r="K95"/>
  <c r="L52"/>
  <c r="K52"/>
  <c r="L93"/>
  <c r="K93"/>
  <c r="L92"/>
  <c r="K92"/>
  <c r="L91"/>
  <c r="K91"/>
  <c r="L94"/>
  <c r="K94"/>
  <c r="L53"/>
  <c r="K53"/>
  <c r="L51"/>
  <c r="K51"/>
  <c r="L22"/>
  <c r="K22"/>
  <c r="L90"/>
  <c r="K90"/>
  <c r="L89"/>
  <c r="K89"/>
  <c r="K119"/>
  <c r="M119" s="1"/>
  <c r="L48"/>
  <c r="K48"/>
  <c r="L40"/>
  <c r="K40"/>
  <c r="L39"/>
  <c r="K39"/>
  <c r="L50"/>
  <c r="K50"/>
  <c r="M50" s="1"/>
  <c r="L16"/>
  <c r="K16"/>
  <c r="P23"/>
  <c r="L49"/>
  <c r="K49"/>
  <c r="K112"/>
  <c r="M112" s="1"/>
  <c r="K118"/>
  <c r="M118" s="1"/>
  <c r="L87"/>
  <c r="K87"/>
  <c r="L85"/>
  <c r="K85"/>
  <c r="L88"/>
  <c r="K88"/>
  <c r="L84"/>
  <c r="K84"/>
  <c r="L19"/>
  <c r="K19"/>
  <c r="K117"/>
  <c r="M117" s="1"/>
  <c r="M113"/>
  <c r="K116"/>
  <c r="M116" s="1"/>
  <c r="L86"/>
  <c r="K86"/>
  <c r="K115"/>
  <c r="M115" s="1"/>
  <c r="K113"/>
  <c r="K114"/>
  <c r="M91" l="1"/>
  <c r="M26"/>
  <c r="M25"/>
  <c r="M98"/>
  <c r="M96"/>
  <c r="M84"/>
  <c r="M16"/>
  <c r="M22"/>
  <c r="M53"/>
  <c r="M47"/>
  <c r="M13"/>
  <c r="M19"/>
  <c r="M49"/>
  <c r="M40"/>
  <c r="M52"/>
  <c r="M97"/>
  <c r="M48"/>
  <c r="M51"/>
  <c r="M55"/>
  <c r="M95"/>
  <c r="M93"/>
  <c r="M92"/>
  <c r="M94"/>
  <c r="M90"/>
  <c r="M89"/>
  <c r="M39"/>
  <c r="M87"/>
  <c r="M88"/>
  <c r="M85"/>
  <c r="M86"/>
  <c r="L46"/>
  <c r="K46"/>
  <c r="P20"/>
  <c r="L44"/>
  <c r="K44"/>
  <c r="L43"/>
  <c r="K43"/>
  <c r="L41"/>
  <c r="K41"/>
  <c r="L82"/>
  <c r="K82"/>
  <c r="L79"/>
  <c r="K79"/>
  <c r="L78"/>
  <c r="K78"/>
  <c r="L80"/>
  <c r="K80"/>
  <c r="K110"/>
  <c r="M110" s="1"/>
  <c r="L83"/>
  <c r="K83"/>
  <c r="L21"/>
  <c r="K21"/>
  <c r="L45"/>
  <c r="K45"/>
  <c r="L81"/>
  <c r="K81"/>
  <c r="L77"/>
  <c r="K77"/>
  <c r="M111"/>
  <c r="L74"/>
  <c r="K74"/>
  <c r="L76"/>
  <c r="K76"/>
  <c r="L75"/>
  <c r="K75"/>
  <c r="M81" l="1"/>
  <c r="M74"/>
  <c r="M45"/>
  <c r="M78"/>
  <c r="M82"/>
  <c r="M43"/>
  <c r="M83"/>
  <c r="M80"/>
  <c r="M79"/>
  <c r="M41"/>
  <c r="M44"/>
  <c r="M46"/>
  <c r="M21"/>
  <c r="M77"/>
  <c r="M76"/>
  <c r="M75"/>
  <c r="L12" l="1"/>
  <c r="K12"/>
  <c r="L42"/>
  <c r="K42"/>
  <c r="L17"/>
  <c r="K17"/>
  <c r="L14"/>
  <c r="K14"/>
  <c r="K10"/>
  <c r="L10"/>
  <c r="L18"/>
  <c r="K18"/>
  <c r="P143"/>
  <c r="P11"/>
  <c r="L143"/>
  <c r="K143"/>
  <c r="M12" l="1"/>
  <c r="M42"/>
  <c r="M17"/>
  <c r="M14"/>
  <c r="M10"/>
  <c r="M18"/>
  <c r="M143"/>
  <c r="K310" l="1"/>
  <c r="L310" s="1"/>
  <c r="K330" l="1"/>
  <c r="L330" s="1"/>
  <c r="K329"/>
  <c r="L329" s="1"/>
  <c r="K328"/>
  <c r="L328" s="1"/>
  <c r="K325"/>
  <c r="L325" s="1"/>
  <c r="K324"/>
  <c r="L324" s="1"/>
  <c r="K323"/>
  <c r="L323" s="1"/>
  <c r="K322"/>
  <c r="L322" s="1"/>
  <c r="K321"/>
  <c r="L321" s="1"/>
  <c r="K320"/>
  <c r="L320" s="1"/>
  <c r="K319"/>
  <c r="L319" s="1"/>
  <c r="K318"/>
  <c r="L318" s="1"/>
  <c r="K316"/>
  <c r="L316" s="1"/>
  <c r="K315"/>
  <c r="L315" s="1"/>
  <c r="K314"/>
  <c r="L314" s="1"/>
  <c r="K313"/>
  <c r="L313" s="1"/>
  <c r="K312"/>
  <c r="L312" s="1"/>
  <c r="K311"/>
  <c r="L311" s="1"/>
  <c r="K309"/>
  <c r="L309" s="1"/>
  <c r="K308"/>
  <c r="L308" s="1"/>
  <c r="K307"/>
  <c r="L307" s="1"/>
  <c r="F306"/>
  <c r="K306" s="1"/>
  <c r="L306" s="1"/>
  <c r="K305"/>
  <c r="L305" s="1"/>
  <c r="K304"/>
  <c r="L304" s="1"/>
  <c r="K303"/>
  <c r="L303" s="1"/>
  <c r="K302"/>
  <c r="L302" s="1"/>
  <c r="K301"/>
  <c r="L301" s="1"/>
  <c r="F300"/>
  <c r="K300" s="1"/>
  <c r="L300" s="1"/>
  <c r="F299"/>
  <c r="K299" s="1"/>
  <c r="L299" s="1"/>
  <c r="K298"/>
  <c r="L298" s="1"/>
  <c r="F297"/>
  <c r="K297" s="1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1"/>
  <c r="L281" s="1"/>
  <c r="K279"/>
  <c r="L279" s="1"/>
  <c r="K278"/>
  <c r="L278" s="1"/>
  <c r="F277"/>
  <c r="K277" s="1"/>
  <c r="L277" s="1"/>
  <c r="K276"/>
  <c r="L276" s="1"/>
  <c r="K273"/>
  <c r="L273" s="1"/>
  <c r="K272"/>
  <c r="L272" s="1"/>
  <c r="K271"/>
  <c r="L271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49"/>
  <c r="L249" s="1"/>
  <c r="K247"/>
  <c r="L247" s="1"/>
  <c r="K245"/>
  <c r="L245" s="1"/>
  <c r="K244"/>
  <c r="L244" s="1"/>
  <c r="K243"/>
  <c r="L243" s="1"/>
  <c r="K241"/>
  <c r="L241" s="1"/>
  <c r="K240"/>
  <c r="L240" s="1"/>
  <c r="K239"/>
  <c r="L239" s="1"/>
  <c r="K238"/>
  <c r="K237"/>
  <c r="L237" s="1"/>
  <c r="K236"/>
  <c r="L236" s="1"/>
  <c r="K234"/>
  <c r="L234" s="1"/>
  <c r="K233"/>
  <c r="L233" s="1"/>
  <c r="K232"/>
  <c r="L232" s="1"/>
  <c r="K231"/>
  <c r="L231" s="1"/>
  <c r="K230"/>
  <c r="L230" s="1"/>
  <c r="F229"/>
  <c r="K229" s="1"/>
  <c r="L229" s="1"/>
  <c r="H228"/>
  <c r="K228" s="1"/>
  <c r="L228" s="1"/>
  <c r="K225"/>
  <c r="L225" s="1"/>
  <c r="K224"/>
  <c r="L224" s="1"/>
  <c r="K223"/>
  <c r="L223" s="1"/>
  <c r="K222"/>
  <c r="L222" s="1"/>
  <c r="K221"/>
  <c r="L221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H194"/>
  <c r="K194" s="1"/>
  <c r="L194" s="1"/>
  <c r="F193"/>
  <c r="K193" s="1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M7"/>
  <c r="D7" i="5"/>
  <c r="K6" i="4"/>
  <c r="K6" i="3"/>
  <c r="L6" i="2"/>
</calcChain>
</file>

<file path=xl/sharedStrings.xml><?xml version="1.0" encoding="utf-8"?>
<sst xmlns="http://schemas.openxmlformats.org/spreadsheetml/2006/main" count="2966" uniqueCount="1161">
  <si>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</si>
  <si>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</si>
  <si>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</si>
  <si>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</si>
  <si>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</si>
  <si>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</si>
  <si>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</si>
  <si>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</si>
  <si>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</si>
  <si>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</si>
  <si>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</si>
  <si>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</si>
  <si>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</si>
  <si>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</si>
  <si>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</si>
  <si>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</si>
  <si>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</si>
  <si>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</si>
  <si>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</si>
  <si>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</si>
  <si>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</si>
  <si>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</si>
  <si>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</si>
  <si>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</si>
  <si>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</si>
  <si>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</si>
  <si>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</si>
  <si>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</si>
  <si>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</si>
  <si>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</si>
  <si>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</si>
  <si>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</si>
  <si>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</si>
  <si>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</si>
  <si>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</si>
  <si>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</si>
  <si>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</si>
  <si>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</si>
  <si>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</si>
  <si>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</si>
  <si>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</si>
  <si>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</si>
  <si>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</si>
  <si>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</si>
  <si>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</si>
  <si>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</si>
  <si>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</si>
  <si>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</si>
  <si>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</si>
  <si>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</si>
  <si>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</si>
  <si>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</si>
  <si>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</si>
  <si>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</si>
  <si>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</si>
  <si>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</si>
  <si>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</si>
  <si>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</si>
  <si>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</si>
  <si>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</si>
  <si>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</si>
  <si>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</si>
  <si>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</si>
  <si>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</si>
  <si>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</si>
  <si>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</si>
  <si>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</si>
  <si>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</si>
  <si>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</si>
  <si>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</si>
  <si>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</si>
  <si>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</si>
  <si>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</si>
  <si>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</si>
  <si>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</si>
  <si>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</si>
  <si>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</si>
  <si>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</si>
  <si>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</si>
  <si>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</si>
  <si>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</si>
  <si>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</si>
  <si>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</si>
  <si>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</si>
  <si>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</si>
  <si>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</si>
  <si>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</si>
  <si>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</si>
  <si>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</si>
  <si>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</si>
  <si>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</si>
  <si>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</si>
  <si>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</si>
  <si>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</si>
  <si>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</si>
  <si>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</si>
  <si>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</si>
  <si>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</si>
  <si>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</si>
  <si>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</si>
  <si>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</si>
  <si>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</si>
  <si>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</si>
  <si>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</si>
  <si>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</si>
  <si>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</si>
  <si>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</si>
  <si>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</si>
  <si>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</si>
  <si>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</si>
  <si>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</si>
  <si>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</si>
  <si>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</si>
  <si>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</si>
  <si>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</si>
  <si>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</si>
  <si>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</si>
  <si>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</si>
  <si>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</si>
  <si>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</si>
  <si>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</si>
  <si>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</si>
  <si>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</si>
  <si>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</si>
  <si>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</si>
  <si>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</si>
  <si>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</si>
  <si>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</si>
  <si>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</si>
  <si>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</si>
  <si>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</si>
  <si>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</si>
  <si>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</si>
  <si>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</si>
  <si>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</si>
  <si>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</si>
  <si>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</si>
  <si>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</si>
  <si>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</si>
  <si>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</si>
  <si>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</si>
  <si>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</si>
  <si>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</si>
  <si>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</si>
  <si>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</si>
  <si>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</si>
  <si>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</si>
  <si>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</si>
  <si>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</si>
  <si>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</si>
  <si>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</si>
  <si>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</si>
  <si>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</si>
  <si>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</si>
  <si>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</si>
  <si>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</si>
  <si>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</si>
  <si>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</si>
  <si>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</si>
  <si>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</si>
  <si>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</si>
  <si>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</si>
  <si>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</si>
  <si>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</si>
  <si>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</si>
  <si>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</si>
  <si>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</si>
  <si>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</si>
  <si>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</si>
  <si>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</si>
  <si>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</si>
  <si>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</si>
  <si>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</si>
  <si>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</si>
  <si>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</si>
  <si>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</si>
  <si>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</si>
  <si>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</si>
  <si>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</si>
  <si>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</si>
  <si>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</si>
  <si>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</si>
  <si>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</si>
  <si>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</si>
  <si>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</si>
  <si>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</si>
  <si>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</si>
  <si>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</si>
  <si>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</si>
  <si>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</si>
  <si>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</si>
  <si>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</si>
  <si>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</si>
  <si>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</si>
  <si>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</si>
  <si>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</si>
  <si>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</si>
  <si>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</si>
  <si>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</si>
  <si>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</si>
  <si>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</si>
  <si>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</si>
  <si>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</si>
  <si>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</si>
  <si>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</si>
  <si>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</si>
  <si>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</si>
  <si>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</si>
  <si>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</si>
  <si>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</si>
  <si>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</si>
  <si>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</si>
  <si>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</si>
  <si>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</si>
  <si>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</si>
  <si>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</si>
  <si>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</si>
  <si>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</si>
  <si>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</si>
  <si>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</si>
  <si>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</si>
  <si>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</si>
  <si>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</si>
  <si>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</si>
  <si>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</si>
  <si>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</si>
  <si>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</si>
  <si>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</si>
  <si>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</si>
  <si>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</si>
  <si>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</si>
  <si>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</si>
  <si>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</si>
  <si>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</si>
  <si>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</si>
  <si>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</si>
  <si>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</si>
  <si>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</si>
  <si>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</si>
  <si>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</si>
  <si>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</si>
  <si>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</si>
  <si>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</si>
  <si>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</si>
  <si>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</si>
  <si>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</si>
  <si>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</si>
  <si>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</si>
  <si>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</si>
  <si>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</si>
  <si>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</si>
  <si>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</si>
  <si>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</si>
  <si>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</si>
  <si>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</si>
  <si>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</si>
  <si>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</si>
  <si>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</si>
  <si>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</si>
  <si>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</si>
  <si>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</si>
  <si>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</si>
  <si>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</si>
  <si>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</si>
  <si>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</si>
  <si>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</si>
  <si>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</si>
  <si>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</si>
  <si>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</si>
  <si>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</si>
  <si>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</si>
  <si>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</si>
  <si>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</si>
  <si>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</si>
  <si>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</si>
  <si>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</si>
  <si>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</si>
  <si>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</si>
  <si>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</si>
  <si>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</si>
  <si>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</si>
  <si>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</si>
  <si>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</si>
  <si>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</si>
  <si>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</si>
  <si>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</si>
  <si>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</si>
  <si>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</si>
  <si>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</si>
  <si>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</si>
  <si>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</si>
  <si>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</si>
  <si>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</si>
  <si>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</si>
  <si>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</si>
  <si>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</si>
  <si>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</si>
  <si>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</si>
  <si>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</si>
  <si>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</si>
  <si>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</si>
  <si>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</si>
  <si>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</si>
  <si>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</si>
  <si>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</si>
  <si>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</si>
  <si>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</si>
  <si>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</si>
  <si>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</si>
  <si>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</si>
  <si>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</si>
  <si>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</si>
  <si>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</si>
  <si>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</si>
  <si>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</si>
  <si>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</si>
  <si>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</si>
  <si>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</si>
  <si>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</si>
  <si>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</si>
  <si>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</si>
  <si>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</si>
  <si>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</si>
  <si>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</si>
  <si>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</si>
  <si>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</si>
  <si>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</si>
  <si>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</si>
  <si>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</si>
  <si>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</si>
  <si>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</si>
  <si>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</si>
  <si>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</si>
  <si>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</si>
  <si>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</si>
  <si>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</si>
  <si>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</si>
  <si>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</si>
  <si>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</si>
  <si>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</si>
  <si>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</si>
  <si>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</si>
  <si>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</si>
  <si>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</si>
  <si>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</si>
  <si>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</si>
  <si>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</si>
  <si>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</si>
  <si>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</si>
  <si>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</si>
  <si>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</si>
  <si>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</si>
  <si>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</si>
  <si>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</si>
  <si>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</si>
  <si>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</si>
  <si>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</si>
  <si>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</si>
  <si>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</si>
  <si>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</si>
  <si>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</si>
  <si>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</si>
  <si>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</si>
  <si>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</si>
  <si>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</si>
  <si>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</si>
  <si>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</si>
  <si>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</si>
  <si>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</si>
  <si>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</si>
  <si>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</si>
  <si>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</si>
  <si>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</si>
  <si>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</si>
  <si>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</si>
  <si>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</si>
  <si>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</si>
  <si>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</si>
  <si>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</si>
  <si>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</si>
  <si>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</si>
  <si>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</si>
  <si>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</si>
  <si>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</si>
  <si>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</si>
  <si>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</si>
  <si>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</si>
  <si>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</si>
  <si>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</si>
  <si>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</si>
  <si>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</si>
  <si>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</si>
  <si>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</si>
  <si>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</si>
  <si>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</si>
  <si>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</si>
  <si>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</si>
  <si>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</si>
  <si>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</si>
  <si>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</si>
  <si>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</si>
  <si>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</si>
  <si>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</si>
  <si>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</si>
  <si>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</si>
  <si>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</si>
  <si>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</si>
  <si>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</si>
  <si>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</si>
  <si>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</si>
  <si>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</si>
  <si>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</si>
  <si>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</si>
  <si>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</si>
  <si>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</si>
  <si>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</si>
  <si>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</si>
  <si>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</si>
  <si>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</si>
  <si>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</si>
  <si>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</si>
  <si>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</si>
  <si>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</si>
  <si>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</si>
  <si>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</si>
  <si>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</si>
  <si>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</si>
  <si>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</si>
  <si>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</si>
  <si>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</si>
  <si>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</si>
  <si>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</si>
  <si>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</si>
  <si>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</si>
  <si>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</si>
  <si>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</si>
  <si>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</si>
  <si>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</si>
  <si>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</si>
  <si>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</si>
  <si>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</si>
  <si>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</si>
  <si>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</si>
  <si>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</si>
  <si>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</si>
  <si>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</si>
  <si>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</si>
  <si>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</si>
  <si>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</si>
  <si>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</si>
  <si>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</si>
  <si>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</si>
  <si>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</si>
  <si>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</si>
  <si>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</si>
  <si>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</si>
  <si>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</si>
  <si>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</si>
  <si>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</si>
  <si>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</si>
  <si>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</si>
  <si>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</si>
  <si>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</si>
  <si>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</si>
  <si>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</si>
  <si>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</si>
  <si>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</si>
  <si>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</si>
  <si>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</si>
  <si>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</si>
  <si>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</si>
  <si>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</si>
  <si>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</si>
  <si>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</si>
  <si>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</si>
  <si>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</si>
  <si>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</si>
  <si>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</si>
  <si>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</si>
  <si>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</si>
  <si>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</si>
  <si>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</si>
  <si>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</si>
  <si>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</si>
  <si>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</si>
  <si>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</si>
  <si>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</si>
  <si>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</si>
  <si>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</si>
  <si>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</si>
  <si>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</si>
  <si>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</si>
  <si>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</si>
  <si>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</si>
  <si>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</si>
  <si>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</si>
  <si>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</si>
  <si>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</si>
  <si>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</si>
  <si>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</si>
  <si>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</si>
  <si>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</si>
  <si>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</si>
  <si>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</si>
  <si>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</si>
  <si>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</si>
  <si>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</si>
  <si>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</si>
  <si>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</si>
  <si>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</si>
  <si>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</si>
  <si>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</si>
  <si>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</si>
  <si>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</si>
  <si>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</si>
  <si>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</si>
  <si>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</si>
  <si>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</si>
  <si>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</si>
  <si>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</si>
  <si>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</si>
  <si>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</si>
  <si>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</si>
  <si>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</si>
  <si>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</si>
  <si>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</si>
  <si>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</si>
  <si>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</si>
  <si>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</si>
  <si>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</si>
  <si>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</si>
  <si>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</si>
  <si>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</si>
  <si>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</si>
  <si>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</si>
  <si>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</si>
  <si>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</si>
  <si>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</si>
  <si>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</si>
  <si>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</si>
  <si>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</si>
  <si>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</si>
  <si>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</si>
  <si>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</si>
  <si>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</si>
  <si>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</si>
  <si>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</si>
  <si>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</si>
  <si>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</si>
  <si>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</si>
  <si>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</si>
  <si>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</si>
  <si>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</si>
  <si>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</si>
  <si>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</si>
  <si>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</si>
  <si>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</si>
  <si>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</si>
  <si>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</si>
  <si>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</si>
  <si>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</si>
  <si>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</si>
  <si>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</si>
  <si>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</si>
  <si>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</si>
  <si>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</si>
  <si>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</si>
  <si>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</si>
  <si>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</si>
  <si>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</si>
  <si>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</si>
  <si>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</si>
  <si>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</si>
  <si>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</si>
  <si>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</si>
  <si>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</si>
  <si>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</si>
  <si>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</si>
  <si>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</si>
  <si>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</si>
  <si>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</si>
  <si>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</si>
  <si>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</si>
  <si>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</si>
  <si>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</si>
  <si>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</si>
  <si>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</si>
  <si>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</si>
  <si>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</si>
  <si>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</si>
  <si>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</si>
  <si>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</si>
  <si>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</si>
  <si>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</si>
  <si>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</si>
  <si>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</si>
  <si>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</si>
  <si>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</si>
  <si>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</si>
  <si>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</si>
  <si>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</si>
  <si>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</si>
  <si>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</si>
  <si>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</si>
  <si>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</si>
  <si>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</si>
  <si>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</si>
  <si>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</si>
  <si>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</si>
  <si>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</si>
  <si>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</si>
  <si>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</si>
  <si>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</si>
  <si>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</si>
  <si>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</si>
  <si>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</si>
  <si>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</si>
  <si>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</si>
  <si>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</si>
  <si>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</si>
  <si>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</si>
  <si>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</si>
  <si>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</si>
  <si>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</si>
  <si>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</si>
  <si>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</si>
  <si>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</si>
  <si>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</si>
  <si>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</si>
  <si>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</si>
  <si>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</si>
  <si>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</si>
  <si>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</si>
  <si>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</si>
  <si>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</si>
  <si>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</si>
  <si>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</si>
  <si>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</si>
  <si>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</si>
  <si>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</si>
  <si>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</si>
  <si>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</si>
  <si>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</si>
  <si>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</si>
  <si>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</si>
  <si>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</si>
  <si>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</si>
  <si>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</si>
  <si>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</si>
  <si>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</si>
  <si>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</si>
  <si>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</si>
  <si>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</si>
  <si>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</si>
  <si>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</si>
  <si>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</si>
  <si>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</si>
  <si>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</si>
  <si>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</si>
  <si>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</si>
  <si>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</si>
  <si>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</si>
  <si>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</si>
  <si>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</si>
  <si>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</si>
  <si>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</si>
  <si>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</si>
  <si>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</si>
  <si>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</si>
  <si>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</si>
  <si>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</si>
  <si>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</si>
  <si>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</si>
  <si>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</si>
  <si>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</si>
  <si>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</si>
  <si>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</si>
  <si>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</si>
  <si>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</si>
  <si>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</si>
  <si>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</si>
  <si>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</si>
  <si>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</si>
  <si>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</si>
  <si>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</si>
  <si>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</si>
  <si>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</si>
  <si>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</si>
  <si>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</si>
  <si>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</si>
  <si>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</si>
  <si>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</si>
  <si>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</si>
  <si>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</si>
  <si>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</si>
  <si>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</si>
  <si>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</si>
  <si>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</si>
  <si>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</si>
  <si>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</si>
  <si>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</si>
  <si>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</si>
  <si>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</si>
  <si>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</si>
  <si>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</si>
  <si>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</si>
  <si>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</si>
  <si>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</si>
  <si>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</si>
  <si>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</si>
  <si>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</si>
  <si>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</si>
  <si>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</si>
  <si>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</si>
  <si>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</si>
  <si>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</si>
  <si>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</si>
  <si>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</si>
  <si>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</si>
  <si>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</si>
  <si>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</si>
  <si>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</si>
  <si>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</si>
  <si>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</si>
  <si>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</si>
  <si>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</si>
  <si>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</si>
  <si>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</si>
  <si>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</si>
  <si>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</si>
  <si>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</si>
  <si>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</si>
  <si>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</si>
  <si>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</si>
  <si>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</si>
  <si>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</si>
  <si>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</si>
  <si>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</si>
  <si>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</si>
  <si>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</si>
  <si>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</si>
  <si>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</si>
  <si>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</si>
  <si>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</si>
  <si>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</si>
  <si>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</si>
  <si>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</si>
  <si>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</si>
  <si>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</si>
  <si>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</si>
  <si>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</si>
  <si>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</si>
  <si>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</si>
  <si>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</si>
  <si>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</si>
  <si>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</si>
  <si>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</si>
  <si>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</si>
  <si>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</si>
  <si>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</si>
  <si>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</si>
  <si>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</si>
  <si>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</si>
  <si>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</si>
  <si>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</si>
  <si>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</si>
  <si>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</si>
  <si>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</si>
  <si>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</si>
  <si>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</si>
  <si>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</si>
  <si>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</si>
  <si>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</si>
  <si>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</si>
  <si>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</si>
  <si>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</si>
  <si>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</si>
  <si>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</si>
  <si>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</si>
  <si>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</si>
  <si>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</si>
  <si>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</si>
  <si>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</si>
  <si>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</si>
  <si>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</si>
  <si>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</si>
  <si>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</si>
  <si>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</si>
  <si>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</si>
  <si>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</si>
  <si>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</si>
  <si>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</si>
  <si>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</si>
  <si>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</si>
  <si>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</si>
  <si>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</si>
  <si>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</si>
  <si>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</si>
  <si>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</si>
  <si>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</si>
  <si>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</si>
  <si>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</si>
  <si>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</si>
  <si>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</si>
  <si>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</si>
  <si>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</si>
  <si>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</si>
  <si>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</si>
  <si>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</si>
  <si>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</si>
  <si>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</si>
  <si>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</si>
  <si>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</si>
  <si>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</si>
  <si>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</si>
  <si>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</si>
  <si>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</si>
  <si>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</si>
  <si>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</si>
  <si>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</si>
  <si>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</si>
  <si>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</si>
  <si>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</si>
  <si>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</si>
  <si>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</si>
  <si>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</si>
  <si>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</si>
  <si>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</si>
  <si>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</si>
  <si>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</si>
  <si>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</si>
  <si>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1760-1780</t>
  </si>
  <si>
    <t>3500-3600</t>
  </si>
  <si>
    <t>2400-2500</t>
  </si>
  <si>
    <t>Part profit of Rs.29.5/-</t>
  </si>
  <si>
    <t>Profit of Rs.13/-</t>
  </si>
  <si>
    <t>1500-1520</t>
  </si>
  <si>
    <t>1680-1720</t>
  </si>
  <si>
    <t>KIMS</t>
  </si>
  <si>
    <t>1225-1245</t>
  </si>
  <si>
    <t>Market Closing Price</t>
  </si>
  <si>
    <t>580-600</t>
  </si>
  <si>
    <t>2300-2400</t>
  </si>
  <si>
    <t>1750-1800</t>
  </si>
  <si>
    <t>3600-3700</t>
  </si>
  <si>
    <t>HDFCBANK OCT FUT</t>
  </si>
  <si>
    <t>HDFCLIFE OCT FUT</t>
  </si>
  <si>
    <t>Part Profit of Rs.100/-</t>
  </si>
  <si>
    <t>Profit of Rs.30.5/-</t>
  </si>
  <si>
    <t>Loss of Rs.245/-</t>
  </si>
  <si>
    <t>850-860</t>
  </si>
  <si>
    <t>845-855</t>
  </si>
  <si>
    <t>58-59</t>
  </si>
  <si>
    <t>Profit of Rs.1.25/-</t>
  </si>
  <si>
    <t>Retail Research Technical Calls &amp; Fundamental Performance Report for the month of Oct-2021</t>
  </si>
  <si>
    <t>Profit of Rs.190-/-</t>
  </si>
  <si>
    <t>3350-3400</t>
  </si>
  <si>
    <t>SBILIFE OCT FUT</t>
  </si>
  <si>
    <t>1260-1270</t>
  </si>
  <si>
    <t>INFY OCT FUT</t>
  </si>
  <si>
    <t>1720-1730</t>
  </si>
  <si>
    <t xml:space="preserve">ICICIBANK OCT FUT </t>
  </si>
  <si>
    <t>720-722</t>
  </si>
  <si>
    <t>RELIANCE 2600 CE OCT</t>
  </si>
  <si>
    <t>90-95</t>
  </si>
  <si>
    <t>BANKNIFTY 37500 PE 07- OCT</t>
  </si>
  <si>
    <t>Sell</t>
  </si>
  <si>
    <t>TVSMOTOR OCT FUT</t>
  </si>
  <si>
    <t>1620-1630</t>
  </si>
  <si>
    <t>Profit of Rs.7.5/-</t>
  </si>
  <si>
    <t>Profit of Rs.14/-</t>
  </si>
  <si>
    <t>Profit of Rs.1.5/-</t>
  </si>
  <si>
    <t>INDIAGLYCO</t>
  </si>
  <si>
    <t>Profit of Rs.16/-</t>
  </si>
  <si>
    <t>Profit of Rs.11/-</t>
  </si>
  <si>
    <t>840-850</t>
  </si>
  <si>
    <t>715-725</t>
  </si>
  <si>
    <t>820-850</t>
  </si>
  <si>
    <t>780-800</t>
  </si>
  <si>
    <t>4050-4100</t>
  </si>
  <si>
    <t>Profit of Rs.12.5/-</t>
  </si>
  <si>
    <t>1760-1770</t>
  </si>
  <si>
    <t>1280-1290</t>
  </si>
  <si>
    <t>Profit of Rs.10.5/-</t>
  </si>
  <si>
    <t>Profit of Rs.6/-</t>
  </si>
  <si>
    <t>Loss of Rs.10.5/-</t>
  </si>
  <si>
    <t>Loss of Rs.19/-</t>
  </si>
  <si>
    <t xml:space="preserve">RELIANCE 2600 CE OCT </t>
  </si>
  <si>
    <t>Profit of Rs.15.5/-</t>
  </si>
  <si>
    <t>HINDUNILVR OCT FUT</t>
  </si>
  <si>
    <t>2760-2790</t>
  </si>
  <si>
    <t xml:space="preserve">BRITANNIA OCT FUT </t>
  </si>
  <si>
    <t>4050-4070</t>
  </si>
  <si>
    <t>260-270</t>
  </si>
  <si>
    <t>Profit of Rs.18.5/-</t>
  </si>
  <si>
    <t>Profit of Rs.102.5/-</t>
  </si>
  <si>
    <t>Profit of Rs.20.5/-</t>
  </si>
  <si>
    <t>NIFTY 17850 PE 14-OCT</t>
  </si>
  <si>
    <t>NIFTY 17850 PE 07-OCT</t>
  </si>
  <si>
    <t>250-300</t>
  </si>
  <si>
    <t>200-203</t>
  </si>
  <si>
    <t>Profit of Rs.4.75/-</t>
  </si>
  <si>
    <t>HDFCLIFE 740 CE OCT</t>
  </si>
  <si>
    <t>Profit of Rs. 17.5/-</t>
  </si>
  <si>
    <t>Profit of Rs.3.5/-</t>
  </si>
  <si>
    <t>1880-1900</t>
  </si>
  <si>
    <t>GRASIM OCT FUT</t>
  </si>
  <si>
    <t>1650-1660</t>
  </si>
  <si>
    <t>ICICIPRULI OCT FUT</t>
  </si>
  <si>
    <t>160-180</t>
  </si>
  <si>
    <t>BANKNIFTY 37700 PE 14-OCT</t>
  </si>
  <si>
    <t>Profit of Rs.45/-</t>
  </si>
  <si>
    <t>Profit of Rs.195/-</t>
  </si>
  <si>
    <t>Loss of Rs.42.5/-</t>
  </si>
  <si>
    <t>Loss of Rs.60/-</t>
  </si>
  <si>
    <t>Loss of Rs.7.5/-</t>
  </si>
  <si>
    <t xml:space="preserve">BANKNIFTY 37500 PE 14-OCT </t>
  </si>
  <si>
    <t>290-340</t>
  </si>
  <si>
    <t>Loss of Rs.45/-</t>
  </si>
  <si>
    <t>425-435</t>
  </si>
  <si>
    <t>830-840</t>
  </si>
  <si>
    <t>Profit of Rs.13.5/-</t>
  </si>
  <si>
    <t>3850-3890</t>
  </si>
  <si>
    <t>4200-4300</t>
  </si>
  <si>
    <t>FILATEX</t>
  </si>
  <si>
    <t>7700-8000</t>
  </si>
  <si>
    <t>244-248</t>
  </si>
  <si>
    <t>Profit of Rs.2/-</t>
  </si>
  <si>
    <t>835-845</t>
  </si>
  <si>
    <t>2280-2320</t>
  </si>
  <si>
    <t>SIEMENS OCT FUT</t>
  </si>
  <si>
    <t>Profit of Rs.105/-</t>
  </si>
  <si>
    <t>Profit of Rs.20/-</t>
  </si>
  <si>
    <t>HIKAL</t>
  </si>
  <si>
    <t>530-540</t>
  </si>
  <si>
    <t>310-320</t>
  </si>
  <si>
    <t>45-46</t>
  </si>
  <si>
    <t>1660-1670</t>
  </si>
  <si>
    <t>NIFTY 17950 PE 14-OCT</t>
  </si>
  <si>
    <t>120-130</t>
  </si>
  <si>
    <t>NIFTY 17800 PE 14-OCT</t>
  </si>
  <si>
    <t>Profit of Rs.31.5/-</t>
  </si>
  <si>
    <t>Loss of Rs.11.5/-</t>
  </si>
  <si>
    <t>Profit of Rs.31/-</t>
  </si>
  <si>
    <t>LT OCT FUT</t>
  </si>
  <si>
    <t>Profit of Rs.22.5/-</t>
  </si>
  <si>
    <t>Loss of Rs.15/-</t>
  </si>
  <si>
    <t>BRITANNIA OCT FUT</t>
  </si>
  <si>
    <t>3950-4000</t>
  </si>
  <si>
    <t>ICICIBANK OCT FUT</t>
  </si>
  <si>
    <t>724-730</t>
  </si>
  <si>
    <t>Profit of Rs.28/-</t>
  </si>
  <si>
    <t xml:space="preserve">AXISBANK OCT FUT </t>
  </si>
  <si>
    <t>806-815</t>
  </si>
  <si>
    <t>Profit of Rs.11.5/-</t>
  </si>
  <si>
    <t>Profit of Rs.8/-</t>
  </si>
  <si>
    <t>2690-2710</t>
  </si>
  <si>
    <t xml:space="preserve">HDFC OCT FUT </t>
  </si>
  <si>
    <t>2850-2870</t>
  </si>
  <si>
    <t>Loss of Rs.6.5/-</t>
  </si>
  <si>
    <t>435-455</t>
  </si>
  <si>
    <t>1740-1760</t>
  </si>
  <si>
    <t>Profit of Rs.34.5/-</t>
  </si>
  <si>
    <t>Profit of Rs.32/-</t>
  </si>
  <si>
    <t>HINDUNILVR 2560 CE OCT</t>
  </si>
  <si>
    <t>70-80</t>
  </si>
  <si>
    <t>320-340</t>
  </si>
  <si>
    <t>Profit of Rs.3/-</t>
  </si>
  <si>
    <t>2590-2610</t>
  </si>
  <si>
    <t>3250-3350</t>
  </si>
  <si>
    <t>Loss of Rs.100/-</t>
  </si>
  <si>
    <t>Loss of Rs.44.5/-</t>
  </si>
  <si>
    <t>KANELIND</t>
  </si>
  <si>
    <t>DHIREN KANAIYALAL THAKKAR</t>
  </si>
  <si>
    <t>115-120</t>
  </si>
  <si>
    <t>Loss of Rs.13.25/-</t>
  </si>
  <si>
    <t>5400-6000</t>
  </si>
  <si>
    <t>Loss of Rs.59/-</t>
  </si>
  <si>
    <t>645-675</t>
  </si>
  <si>
    <t>ICICIBANK 760 CE OCT</t>
  </si>
  <si>
    <t>18-20</t>
  </si>
  <si>
    <t>Profit of Rs.2.75/-</t>
  </si>
  <si>
    <t>BANKNIFTY 39800 CE 28-OCT</t>
  </si>
  <si>
    <t>BANKNIFTY 39800 CE 21-OCT</t>
  </si>
  <si>
    <t>700-800</t>
  </si>
  <si>
    <t>Profit of Rs. 125/-</t>
  </si>
  <si>
    <t>Loss of Rs.41/-</t>
  </si>
  <si>
    <t>Loss of Rs.32.5/-</t>
  </si>
  <si>
    <t>2920-2930</t>
  </si>
  <si>
    <t>3020-3050</t>
  </si>
  <si>
    <t>ITC 245 CE OCT</t>
  </si>
  <si>
    <t>4.5-5.5</t>
  </si>
  <si>
    <t>Loss of Rs.24.5/-</t>
  </si>
  <si>
    <t>NIFTY 18200 CE OCT</t>
  </si>
  <si>
    <t>120-140</t>
  </si>
  <si>
    <t>HDFC 2900 CE OCT</t>
  </si>
  <si>
    <t>45-55</t>
  </si>
  <si>
    <t>HDFCBANK 1660 CE OCT</t>
  </si>
  <si>
    <t>20-28</t>
  </si>
  <si>
    <t>Profit of Rs.7.50/-</t>
  </si>
  <si>
    <t>Profit of Rs.12.50/-</t>
  </si>
  <si>
    <t>AXISBANK OCT FUT</t>
  </si>
  <si>
    <t>855-865</t>
  </si>
  <si>
    <t>NSE</t>
  </si>
  <si>
    <t>3480-3495</t>
  </si>
  <si>
    <t>3600-3650</t>
  </si>
  <si>
    <t>Loss of Rs.12/-</t>
  </si>
  <si>
    <t>HDFCBANK NOV FUT</t>
  </si>
  <si>
    <t>1685-1695</t>
  </si>
  <si>
    <t>FINNIFTY</t>
  </si>
  <si>
    <t>230-251</t>
  </si>
  <si>
    <t>4150-4550</t>
  </si>
  <si>
    <t>1480-1500</t>
  </si>
  <si>
    <t>1600-1700</t>
  </si>
  <si>
    <t>HDFCBANK 1700 CE NOV</t>
  </si>
  <si>
    <t>40-50</t>
  </si>
  <si>
    <t>418-430</t>
  </si>
  <si>
    <t>AXISBANK NOV FUT</t>
  </si>
  <si>
    <t>810-820</t>
  </si>
  <si>
    <t>2230-2260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</si>
  <si>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</si>
  <si>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</si>
  <si>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</si>
  <si>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</si>
  <si>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</si>
  <si>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</si>
  <si>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</si>
  <si>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</si>
  <si>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</si>
  <si>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</si>
  <si>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</si>
  <si>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</si>
  <si>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</si>
  <si>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</si>
  <si>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</si>
  <si>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</si>
  <si>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</si>
  <si>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</si>
  <si>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</si>
  <si>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</si>
  <si>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</si>
  <si>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PANAFIC</t>
  </si>
  <si>
    <t>RAVINDER KUMAR GUPTA</t>
  </si>
  <si>
    <t>Loss of Rs.10/-</t>
  </si>
  <si>
    <t>Loss of Rs.21/-</t>
  </si>
  <si>
    <t>213-218</t>
  </si>
  <si>
    <t>NIFTY 18000 CE OCT</t>
  </si>
  <si>
    <t>100-120</t>
  </si>
  <si>
    <t xml:space="preserve">BANKNIFTY 40200 CE OCT </t>
  </si>
  <si>
    <t>NIFTY 17950 CE OCT</t>
  </si>
  <si>
    <t>75-85</t>
  </si>
  <si>
    <t>BANKNIFTY 40000 CE OCT</t>
  </si>
  <si>
    <t>150-200</t>
  </si>
  <si>
    <t>Profit of Rs.50/-</t>
  </si>
  <si>
    <t>Loss of Rs.32/-</t>
  </si>
  <si>
    <t>Loss of Rs.72.5/-</t>
  </si>
  <si>
    <t>365-375</t>
  </si>
  <si>
    <t>415-417</t>
  </si>
  <si>
    <t>432-445</t>
  </si>
  <si>
    <t>BANKBARODA 85 PE NOV</t>
  </si>
  <si>
    <t>NNM SECURITIES PVT LTD</t>
  </si>
  <si>
    <t>DAVOS INTERNATIONAL FUND</t>
  </si>
  <si>
    <t>SCAPDVR</t>
  </si>
  <si>
    <t>ALPHA LEON ENTERPRISES LLP</t>
  </si>
  <si>
    <t>BMETRICS</t>
  </si>
  <si>
    <t>Bombay Metrics S C Ltd</t>
  </si>
  <si>
    <t>SUNILKUMAR C MEHTA</t>
  </si>
  <si>
    <t>RIKHAV SECURITIES LIMITED</t>
  </si>
  <si>
    <t>JUMPNET</t>
  </si>
  <si>
    <t>Jump Networks Limited</t>
  </si>
  <si>
    <t>B SATYANANDA KUMAR</t>
  </si>
  <si>
    <t>Part profit of Rs.320/-</t>
  </si>
  <si>
    <t>1150-1180</t>
  </si>
  <si>
    <t>Profit of Rs.0.05/-</t>
  </si>
  <si>
    <t>ADISHAKTI</t>
  </si>
  <si>
    <t>AKM</t>
  </si>
  <si>
    <t>VISHNU KUMAR AGARWAL</t>
  </si>
  <si>
    <t>CALSOFT</t>
  </si>
  <si>
    <t>CHHAPINDER KAUSHAL</t>
  </si>
  <si>
    <t>DHANVARSHA</t>
  </si>
  <si>
    <t>NISHCHAYA TRADINGS PRIVATE LIMITED</t>
  </si>
  <si>
    <t>KIRLPNU</t>
  </si>
  <si>
    <t>HDFC MUTUAL FUND</t>
  </si>
  <si>
    <t>LELAVOIR</t>
  </si>
  <si>
    <t>JAYANTA RAY CHOUDHURY</t>
  </si>
  <si>
    <t>LOOKS</t>
  </si>
  <si>
    <t>TOPGAIN FINANCE PRIVATE LIMITED</t>
  </si>
  <si>
    <t>MFSINTRCRP</t>
  </si>
  <si>
    <t>AMANDEEP KAUR</t>
  </si>
  <si>
    <t>NCLRESE</t>
  </si>
  <si>
    <t>GHANSHYAMBHAI MANSUKHBHAI KHAMBHAYATA</t>
  </si>
  <si>
    <t>NETLINK</t>
  </si>
  <si>
    <t>HIMANSU SEKHAR PADHY</t>
  </si>
  <si>
    <t>NEWLIGHT</t>
  </si>
  <si>
    <t>GURCHARAN LAL MAKKAD .</t>
  </si>
  <si>
    <t>NIKHIL KANAKRAJ DOSHI</t>
  </si>
  <si>
    <t>GOLDLINE FINANCIAL SERVICES LIMITED</t>
  </si>
  <si>
    <t>TANAY KAMAL SEETHA</t>
  </si>
  <si>
    <t>OSIAJEE</t>
  </si>
  <si>
    <t>ACVC FOREX PRIVATE LIMITED</t>
  </si>
  <si>
    <t>PRISMMEDI</t>
  </si>
  <si>
    <t>SANJEEV KUMAR</t>
  </si>
  <si>
    <t>RCL</t>
  </si>
  <si>
    <t>YATISH SINGH</t>
  </si>
  <si>
    <t>GEORGE JOHN ANTHRAPER</t>
  </si>
  <si>
    <t>SPRAYKING</t>
  </si>
  <si>
    <t>BHAVESH THAKARSHIBHAI KOTDIA</t>
  </si>
  <si>
    <t>PRAFUL RATILAL KOTHARI</t>
  </si>
  <si>
    <t>STL</t>
  </si>
  <si>
    <t>NOPEA CAPITAL SERVICES PRIVATE LIMITED</t>
  </si>
  <si>
    <t>VITESSE</t>
  </si>
  <si>
    <t>RAMAN TALWAR</t>
  </si>
  <si>
    <t>ASLIND</t>
  </si>
  <si>
    <t>ASL Industries Limited</t>
  </si>
  <si>
    <t>INDRANIL TRADERS LLP</t>
  </si>
  <si>
    <t>BBL</t>
  </si>
  <si>
    <t>Bharat Bijlee Ltd</t>
  </si>
  <si>
    <t>ROHINI NILEKANI</t>
  </si>
  <si>
    <t>Indian Rail Tour Corp Ltd</t>
  </si>
  <si>
    <t>GRAVITON RESEARCH CAPITAL LLP</t>
  </si>
  <si>
    <t>SANAL GUPTA</t>
  </si>
  <si>
    <t>LIBAS</t>
  </si>
  <si>
    <t>Libas Consu Products Ltd</t>
  </si>
  <si>
    <t>RITESH PROPERTIES AND INDUSTRIES LIMITED</t>
  </si>
  <si>
    <t>MOKSH</t>
  </si>
  <si>
    <t>Moksh Ornaments Limited</t>
  </si>
  <si>
    <t>PADMAVATI INVESTMENT</t>
  </si>
  <si>
    <t>MSTCLTD</t>
  </si>
  <si>
    <t>MSTC Limited</t>
  </si>
  <si>
    <t>HSQUARE GLOBETRADE LLP</t>
  </si>
  <si>
    <t>NCLIND</t>
  </si>
  <si>
    <t>NCL Industries Limited</t>
  </si>
  <si>
    <t>VED PRAKASH AGARWAL</t>
  </si>
  <si>
    <t>NDL</t>
  </si>
  <si>
    <t>Nandan Denim Limited</t>
  </si>
  <si>
    <t>CNM FINVEST PRIVATE LIMITED .</t>
  </si>
  <si>
    <t>ONEPOINT</t>
  </si>
  <si>
    <t>One Point One Sol Ltd</t>
  </si>
  <si>
    <t>NEXPACT LIMITED</t>
  </si>
  <si>
    <t>ORIENTALTL</t>
  </si>
  <si>
    <t>Oriental Trimex Limited</t>
  </si>
  <si>
    <t>AFFLUENCE GEMS PRIVATELIMITED</t>
  </si>
  <si>
    <t>Ujjivan Fin. Servc. Ltd.</t>
  </si>
  <si>
    <t>XTX MARKETS LLP</t>
  </si>
  <si>
    <t>21STCENMGM</t>
  </si>
  <si>
    <t>21st Century Mgmt Ser Ltd</t>
  </si>
  <si>
    <t>NAVRATRI SHARE TRADING PRIVATE LIMITED .</t>
  </si>
  <si>
    <t>ASL ENTERPRISES LIMITED</t>
  </si>
  <si>
    <t>BCONCEPTS</t>
  </si>
  <si>
    <t>Brand Concepts Limited</t>
  </si>
  <si>
    <t>MAHESHCHANDRA RANGILDAS LAKHWALA</t>
  </si>
  <si>
    <t>KAVVERITEL</t>
  </si>
  <si>
    <t>Kavveri Telecom Products</t>
  </si>
  <si>
    <t>NIRAJ LAHERCHAND MODI</t>
  </si>
  <si>
    <t>JUNIPER EQUITY INDIA PRIVATE LIMITED</t>
  </si>
  <si>
    <t>SREINFRA</t>
  </si>
  <si>
    <t>SREI Infrastructure Finan</t>
  </si>
  <si>
    <t>NORGES BANK</t>
  </si>
  <si>
    <t>WANBURY</t>
  </si>
  <si>
    <t>Wanbury Limited</t>
  </si>
  <si>
    <t>SHAH DIPAK KANAYALAL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</si>
</sst>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92D050"/>
      </patternFill>
    </fill>
    <fill>
      <patternFill patternType="solid">
        <fgColor theme="9" tint="0.79998168889431442"/>
        <bgColor rgb="FFE5B8B7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7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4" borderId="0" xfId="0" applyFont="1" applyFill="1" applyBorder="1"/>
    <xf numFmtId="0" fontId="0" fillId="15" borderId="0" xfId="0" applyFont="1" applyFill="1" applyAlignment="1"/>
    <xf numFmtId="165" fontId="35" fillId="14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0" fillId="16" borderId="0" xfId="0" applyFont="1" applyFill="1" applyAlignment="1"/>
    <xf numFmtId="0" fontId="35" fillId="14" borderId="0" xfId="0" applyFont="1" applyFill="1" applyBorder="1"/>
    <xf numFmtId="0" fontId="35" fillId="14" borderId="0" xfId="0" applyFont="1" applyFill="1" applyBorder="1" applyAlignment="1">
      <alignment horizontal="center"/>
    </xf>
    <xf numFmtId="1" fontId="35" fillId="14" borderId="23" xfId="0" applyNumberFormat="1" applyFont="1" applyFill="1" applyBorder="1" applyAlignment="1">
      <alignment horizontal="center" vertical="center"/>
    </xf>
    <xf numFmtId="166" fontId="35" fillId="14" borderId="23" xfId="0" applyNumberFormat="1" applyFont="1" applyFill="1" applyBorder="1" applyAlignment="1">
      <alignment horizontal="center" vertical="center"/>
    </xf>
    <xf numFmtId="0" fontId="35" fillId="14" borderId="23" xfId="0" applyFont="1" applyFill="1" applyBorder="1" applyAlignment="1">
      <alignment horizontal="left"/>
    </xf>
    <xf numFmtId="0" fontId="35" fillId="14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5" borderId="0" xfId="0" applyFont="1" applyFill="1" applyAlignment="1"/>
    <xf numFmtId="165" fontId="35" fillId="14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4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7" borderId="1" xfId="0" applyNumberFormat="1" applyFont="1" applyFill="1" applyBorder="1" applyAlignment="1">
      <alignment horizontal="center" vertical="center"/>
    </xf>
    <xf numFmtId="0" fontId="36" fillId="17" borderId="1" xfId="0" applyFont="1" applyFill="1" applyBorder="1"/>
    <xf numFmtId="43" fontId="35" fillId="17" borderId="1" xfId="0" applyNumberFormat="1" applyFont="1" applyFill="1" applyBorder="1" applyAlignment="1">
      <alignment horizontal="center" vertical="top"/>
    </xf>
    <xf numFmtId="0" fontId="35" fillId="17" borderId="1" xfId="0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top"/>
    </xf>
    <xf numFmtId="0" fontId="36" fillId="18" borderId="1" xfId="0" applyFont="1" applyFill="1" applyBorder="1" applyAlignment="1">
      <alignment horizontal="center" vertical="center"/>
    </xf>
    <xf numFmtId="2" fontId="36" fillId="18" borderId="1" xfId="0" applyNumberFormat="1" applyFont="1" applyFill="1" applyBorder="1" applyAlignment="1">
      <alignment horizontal="center" vertical="center"/>
    </xf>
    <xf numFmtId="10" fontId="36" fillId="18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5" fontId="35" fillId="17" borderId="0" xfId="0" applyNumberFormat="1" applyFont="1" applyFill="1" applyBorder="1" applyAlignment="1">
      <alignment horizontal="center" vertical="center"/>
    </xf>
    <xf numFmtId="0" fontId="35" fillId="2" borderId="21" xfId="0" applyFont="1" applyFill="1" applyBorder="1"/>
    <xf numFmtId="167" fontId="36" fillId="2" borderId="21" xfId="0" applyNumberFormat="1" applyFont="1" applyFill="1" applyBorder="1" applyAlignment="1">
      <alignment horizontal="center" vertical="center"/>
    </xf>
    <xf numFmtId="43" fontId="36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4" borderId="15" xfId="0" applyFont="1" applyFill="1" applyBorder="1"/>
    <xf numFmtId="0" fontId="35" fillId="14" borderId="15" xfId="0" applyFont="1" applyFill="1" applyBorder="1" applyAlignment="1">
      <alignment horizontal="center" vertical="center"/>
    </xf>
    <xf numFmtId="0" fontId="1" fillId="14" borderId="0" xfId="0" applyFont="1" applyFill="1" applyBorder="1" applyAlignment="1">
      <alignment horizontal="center"/>
    </xf>
    <xf numFmtId="0" fontId="36" fillId="2" borderId="15" xfId="0" applyFont="1" applyFill="1" applyBorder="1"/>
    <xf numFmtId="0" fontId="36" fillId="19" borderId="21" xfId="0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15" fontId="1" fillId="17" borderId="1" xfId="0" applyNumberFormat="1" applyFont="1" applyFill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/>
    </xf>
    <xf numFmtId="166" fontId="35" fillId="14" borderId="25" xfId="0" applyNumberFormat="1" applyFont="1" applyFill="1" applyBorder="1" applyAlignment="1">
      <alignment horizontal="center" vertical="center"/>
    </xf>
    <xf numFmtId="0" fontId="43" fillId="15" borderId="21" xfId="0" applyFont="1" applyFill="1" applyBorder="1" applyAlignment="1"/>
    <xf numFmtId="0" fontId="35" fillId="14" borderId="26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16" fontId="36" fillId="19" borderId="21" xfId="0" applyNumberFormat="1" applyFont="1" applyFill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6" fillId="11" borderId="2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0" fontId="36" fillId="11" borderId="21" xfId="0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1" xfId="0" applyFont="1" applyFill="1" applyBorder="1"/>
    <xf numFmtId="0" fontId="35" fillId="21" borderId="21" xfId="0" applyFont="1" applyFill="1" applyBorder="1" applyAlignment="1">
      <alignment horizontal="center" vertical="center"/>
    </xf>
    <xf numFmtId="165" fontId="35" fillId="21" borderId="21" xfId="0" applyNumberFormat="1" applyFont="1" applyFill="1" applyBorder="1" applyAlignment="1">
      <alignment horizontal="center" vertical="center"/>
    </xf>
    <xf numFmtId="0" fontId="35" fillId="21" borderId="21" xfId="0" applyFont="1" applyFill="1" applyBorder="1"/>
    <xf numFmtId="0" fontId="36" fillId="21" borderId="2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0" fontId="36" fillId="21" borderId="2" xfId="0" applyFont="1" applyFill="1" applyBorder="1" applyAlignment="1">
      <alignment horizontal="center" vertical="center"/>
    </xf>
    <xf numFmtId="2" fontId="36" fillId="21" borderId="5" xfId="0" applyNumberFormat="1" applyFont="1" applyFill="1" applyBorder="1" applyAlignment="1">
      <alignment horizontal="center" vertical="center"/>
    </xf>
    <xf numFmtId="167" fontId="36" fillId="21" borderId="21" xfId="0" applyNumberFormat="1" applyFont="1" applyFill="1" applyBorder="1" applyAlignment="1">
      <alignment horizontal="center" vertical="center"/>
    </xf>
    <xf numFmtId="43" fontId="36" fillId="22" borderId="21" xfId="0" applyNumberFormat="1" applyFont="1" applyFill="1" applyBorder="1" applyAlignment="1">
      <alignment horizontal="center" vertical="center"/>
    </xf>
    <xf numFmtId="16" fontId="36" fillId="21" borderId="21" xfId="0" applyNumberFormat="1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43" fillId="23" borderId="21" xfId="0" applyFont="1" applyFill="1" applyBorder="1" applyAlignment="1"/>
    <xf numFmtId="2" fontId="36" fillId="6" borderId="24" xfId="0" applyNumberFormat="1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6" fillId="12" borderId="21" xfId="0" applyFont="1" applyFill="1" applyBorder="1" applyAlignment="1">
      <alignment horizontal="center" vertical="center"/>
    </xf>
    <xf numFmtId="0" fontId="36" fillId="6" borderId="3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5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3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/>
    <xf numFmtId="0" fontId="36" fillId="11" borderId="23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7" fontId="36" fillId="11" borderId="23" xfId="0" applyNumberFormat="1" applyFont="1" applyFill="1" applyBorder="1" applyAlignment="1">
      <alignment horizontal="center" vertical="center"/>
    </xf>
    <xf numFmtId="43" fontId="36" fillId="6" borderId="23" xfId="0" applyNumberFormat="1" applyFont="1" applyFill="1" applyBorder="1" applyAlignment="1">
      <alignment horizontal="center" vertical="center"/>
    </xf>
    <xf numFmtId="16" fontId="36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/>
    <xf numFmtId="16" fontId="37" fillId="11" borderId="21" xfId="0" applyNumberFormat="1" applyFont="1" applyFill="1" applyBorder="1" applyAlignment="1">
      <alignment horizontal="center" vertical="center"/>
    </xf>
    <xf numFmtId="0" fontId="35" fillId="14" borderId="18" xfId="0" applyFont="1" applyFill="1" applyBorder="1" applyAlignment="1">
      <alignment horizontal="center" vertical="center"/>
    </xf>
    <xf numFmtId="165" fontId="35" fillId="14" borderId="30" xfId="0" applyNumberFormat="1" applyFont="1" applyFill="1" applyBorder="1" applyAlignment="1">
      <alignment horizontal="center" vertical="center"/>
    </xf>
    <xf numFmtId="0" fontId="35" fillId="14" borderId="18" xfId="0" applyFont="1" applyFill="1" applyBorder="1"/>
    <xf numFmtId="0" fontId="35" fillId="14" borderId="24" xfId="0" applyFont="1" applyFill="1" applyBorder="1" applyAlignment="1">
      <alignment horizontal="center" vertical="center"/>
    </xf>
    <xf numFmtId="0" fontId="35" fillId="14" borderId="24" xfId="0" applyFont="1" applyFill="1" applyBorder="1"/>
    <xf numFmtId="0" fontId="36" fillId="14" borderId="24" xfId="0" applyFont="1" applyFill="1" applyBorder="1" applyAlignment="1">
      <alignment horizontal="center" vertical="center"/>
    </xf>
    <xf numFmtId="0" fontId="36" fillId="19" borderId="24" xfId="0" applyFont="1" applyFill="1" applyBorder="1" applyAlignment="1">
      <alignment horizontal="center" vertical="center"/>
    </xf>
    <xf numFmtId="2" fontId="36" fillId="14" borderId="24" xfId="0" applyNumberFormat="1" applyFont="1" applyFill="1" applyBorder="1" applyAlignment="1">
      <alignment horizontal="center" vertical="center"/>
    </xf>
    <xf numFmtId="167" fontId="36" fillId="14" borderId="24" xfId="0" applyNumberFormat="1" applyFont="1" applyFill="1" applyBorder="1" applyAlignment="1">
      <alignment horizontal="center" vertical="center"/>
    </xf>
    <xf numFmtId="43" fontId="36" fillId="19" borderId="24" xfId="0" applyNumberFormat="1" applyFont="1" applyFill="1" applyBorder="1" applyAlignment="1">
      <alignment horizontal="center" vertical="center"/>
    </xf>
    <xf numFmtId="16" fontId="36" fillId="14" borderId="24" xfId="0" applyNumberFormat="1" applyFont="1" applyFill="1" applyBorder="1" applyAlignment="1">
      <alignment horizontal="center" vertical="center"/>
    </xf>
    <xf numFmtId="0" fontId="0" fillId="15" borderId="21" xfId="0" applyFont="1" applyFill="1" applyBorder="1" applyAlignment="1"/>
    <xf numFmtId="0" fontId="35" fillId="12" borderId="3" xfId="0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2" borderId="26" xfId="0" applyFont="1" applyFill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2" fontId="36" fillId="13" borderId="21" xfId="0" applyNumberFormat="1" applyFont="1" applyFill="1" applyBorder="1" applyAlignment="1">
      <alignment horizontal="center" vertical="center"/>
    </xf>
    <xf numFmtId="0" fontId="36" fillId="13" borderId="21" xfId="0" applyFont="1" applyFill="1" applyBorder="1" applyAlignment="1">
      <alignment horizontal="center" vertical="center"/>
    </xf>
    <xf numFmtId="43" fontId="36" fillId="26" borderId="15" xfId="0" applyNumberFormat="1" applyFont="1" applyFill="1" applyBorder="1" applyAlignment="1">
      <alignment horizontal="center" vertical="center"/>
    </xf>
    <xf numFmtId="16" fontId="37" fillId="13" borderId="21" xfId="0" applyNumberFormat="1" applyFont="1" applyFill="1" applyBorder="1" applyAlignment="1">
      <alignment horizontal="center" vertical="center"/>
    </xf>
    <xf numFmtId="1" fontId="35" fillId="21" borderId="23" xfId="0" applyNumberFormat="1" applyFont="1" applyFill="1" applyBorder="1" applyAlignment="1">
      <alignment horizontal="center" vertical="center"/>
    </xf>
    <xf numFmtId="166" fontId="35" fillId="21" borderId="23" xfId="0" applyNumberFormat="1" applyFont="1" applyFill="1" applyBorder="1" applyAlignment="1">
      <alignment horizontal="center" vertical="center"/>
    </xf>
    <xf numFmtId="0" fontId="35" fillId="21" borderId="23" xfId="0" applyFont="1" applyFill="1" applyBorder="1" applyAlignment="1">
      <alignment horizontal="left"/>
    </xf>
    <xf numFmtId="0" fontId="35" fillId="21" borderId="23" xfId="0" applyFont="1" applyFill="1" applyBorder="1" applyAlignment="1">
      <alignment horizontal="center" vertical="center"/>
    </xf>
    <xf numFmtId="2" fontId="36" fillId="22" borderId="1" xfId="0" applyNumberFormat="1" applyFont="1" applyFill="1" applyBorder="1" applyAlignment="1">
      <alignment horizontal="center" vertical="center"/>
    </xf>
    <xf numFmtId="10" fontId="36" fillId="22" borderId="1" xfId="0" applyNumberFormat="1" applyFont="1" applyFill="1" applyBorder="1" applyAlignment="1">
      <alignment horizontal="center" vertical="center" wrapText="1"/>
    </xf>
    <xf numFmtId="16" fontId="36" fillId="2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3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/>
    <xf numFmtId="0" fontId="36" fillId="12" borderId="23" xfId="0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4" borderId="23" xfId="0" applyFont="1" applyFill="1" applyBorder="1"/>
    <xf numFmtId="0" fontId="0" fillId="15" borderId="23" xfId="0" applyFont="1" applyFill="1" applyBorder="1" applyAlignment="1"/>
    <xf numFmtId="0" fontId="35" fillId="14" borderId="0" xfId="0" applyFont="1" applyFill="1" applyBorder="1" applyAlignment="1">
      <alignment horizontal="center" vertical="center"/>
    </xf>
    <xf numFmtId="0" fontId="0" fillId="15" borderId="0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165" fontId="35" fillId="11" borderId="30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6" fillId="11" borderId="30" xfId="0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0" fontId="35" fillId="14" borderId="20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9" borderId="1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9" borderId="1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center" vertical="center"/>
    </xf>
    <xf numFmtId="0" fontId="35" fillId="12" borderId="24" xfId="0" applyFont="1" applyFill="1" applyBorder="1"/>
    <xf numFmtId="0" fontId="36" fillId="12" borderId="24" xfId="0" applyFont="1" applyFill="1" applyBorder="1" applyAlignment="1">
      <alignment horizontal="center" vertical="center"/>
    </xf>
    <xf numFmtId="2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0" fontId="36" fillId="11" borderId="15" xfId="0" applyFont="1" applyFill="1" applyBorder="1"/>
    <xf numFmtId="0" fontId="35" fillId="11" borderId="15" xfId="0" applyFont="1" applyFill="1" applyBorder="1"/>
    <xf numFmtId="0" fontId="35" fillId="11" borderId="15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2" fontId="36" fillId="11" borderId="24" xfId="0" applyNumberFormat="1" applyFont="1" applyFill="1" applyBorder="1" applyAlignment="1">
      <alignment horizontal="center" vertical="center"/>
    </xf>
    <xf numFmtId="0" fontId="36" fillId="11" borderId="1" xfId="0" applyFont="1" applyFill="1" applyBorder="1" applyAlignment="1">
      <alignment horizontal="center" vertical="center"/>
    </xf>
    <xf numFmtId="2" fontId="36" fillId="11" borderId="20" xfId="0" applyNumberFormat="1" applyFont="1" applyFill="1" applyBorder="1" applyAlignment="1">
      <alignment horizontal="center" vertical="center"/>
    </xf>
    <xf numFmtId="16" fontId="36" fillId="13" borderId="2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center" vertical="center"/>
    </xf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0" fontId="35" fillId="14" borderId="21" xfId="0" applyFont="1" applyFill="1" applyBorder="1" applyAlignment="1">
      <alignment horizontal="left"/>
    </xf>
    <xf numFmtId="165" fontId="35" fillId="25" borderId="1" xfId="0" applyNumberFormat="1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0" fontId="36" fillId="13" borderId="2" xfId="0" applyNumberFormat="1" applyFont="1" applyFill="1" applyBorder="1" applyAlignment="1">
      <alignment horizontal="center" vertical="center" wrapText="1"/>
    </xf>
    <xf numFmtId="16" fontId="37" fillId="13" borderId="2" xfId="0" applyNumberFormat="1" applyFont="1" applyFill="1" applyBorder="1" applyAlignment="1">
      <alignment horizontal="center" vertical="center"/>
    </xf>
    <xf numFmtId="0" fontId="36" fillId="6" borderId="15" xfId="0" applyFont="1" applyFill="1" applyBorder="1" applyAlignment="1">
      <alignment horizontal="center" vertical="center"/>
    </xf>
    <xf numFmtId="2" fontId="36" fillId="6" borderId="15" xfId="0" applyNumberFormat="1" applyFont="1" applyFill="1" applyBorder="1" applyAlignment="1">
      <alignment horizontal="center" vertical="center"/>
    </xf>
    <xf numFmtId="10" fontId="36" fillId="6" borderId="15" xfId="0" applyNumberFormat="1" applyFont="1" applyFill="1" applyBorder="1" applyAlignment="1">
      <alignment horizontal="center" vertical="center" wrapText="1"/>
    </xf>
    <xf numFmtId="16" fontId="36" fillId="6" borderId="15" xfId="0" applyNumberFormat="1" applyFont="1" applyFill="1" applyBorder="1" applyAlignment="1">
      <alignment horizontal="center" vertical="center"/>
    </xf>
    <xf numFmtId="1" fontId="35" fillId="14" borderId="21" xfId="0" applyNumberFormat="1" applyFont="1" applyFill="1" applyBorder="1" applyAlignment="1">
      <alignment horizontal="center" vertical="center"/>
    </xf>
    <xf numFmtId="166" fontId="35" fillId="14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5" fillId="27" borderId="3" xfId="0" applyFont="1" applyFill="1" applyBorder="1" applyAlignment="1">
      <alignment horizontal="center" vertical="center"/>
    </xf>
    <xf numFmtId="165" fontId="35" fillId="27" borderId="24" xfId="0" applyNumberFormat="1" applyFont="1" applyFill="1" applyBorder="1" applyAlignment="1">
      <alignment horizontal="center" vertical="center"/>
    </xf>
    <xf numFmtId="166" fontId="35" fillId="27" borderId="25" xfId="0" applyNumberFormat="1" applyFont="1" applyFill="1" applyBorder="1" applyAlignment="1">
      <alignment horizontal="center" vertical="center"/>
    </xf>
    <xf numFmtId="0" fontId="43" fillId="28" borderId="21" xfId="0" applyFont="1" applyFill="1" applyBorder="1" applyAlignment="1"/>
    <xf numFmtId="0" fontId="35" fillId="27" borderId="26" xfId="0" applyFont="1" applyFill="1" applyBorder="1" applyAlignment="1">
      <alignment horizontal="center" vertical="center"/>
    </xf>
    <xf numFmtId="0" fontId="35" fillId="27" borderId="21" xfId="0" applyFont="1" applyFill="1" applyBorder="1" applyAlignment="1">
      <alignment horizontal="center" vertical="center"/>
    </xf>
    <xf numFmtId="0" fontId="36" fillId="27" borderId="21" xfId="0" applyFont="1" applyFill="1" applyBorder="1" applyAlignment="1">
      <alignment horizontal="center" vertical="center"/>
    </xf>
    <xf numFmtId="0" fontId="36" fillId="29" borderId="3" xfId="0" applyFont="1" applyFill="1" applyBorder="1" applyAlignment="1">
      <alignment horizontal="center" vertical="center"/>
    </xf>
    <xf numFmtId="2" fontId="36" fillId="29" borderId="21" xfId="0" applyNumberFormat="1" applyFont="1" applyFill="1" applyBorder="1" applyAlignment="1">
      <alignment horizontal="center" vertical="center"/>
    </xf>
    <xf numFmtId="0" fontId="36" fillId="29" borderId="21" xfId="0" applyFont="1" applyFill="1" applyBorder="1" applyAlignment="1">
      <alignment horizontal="center" vertical="center"/>
    </xf>
    <xf numFmtId="43" fontId="36" fillId="30" borderId="15" xfId="0" applyNumberFormat="1" applyFont="1" applyFill="1" applyBorder="1" applyAlignment="1">
      <alignment horizontal="center" vertical="center"/>
    </xf>
    <xf numFmtId="16" fontId="36" fillId="27" borderId="21" xfId="0" applyNumberFormat="1" applyFont="1" applyFill="1" applyBorder="1" applyAlignment="1">
      <alignment horizontal="center" vertical="center"/>
    </xf>
    <xf numFmtId="165" fontId="35" fillId="21" borderId="24" xfId="0" applyNumberFormat="1" applyFont="1" applyFill="1" applyBorder="1" applyAlignment="1">
      <alignment horizontal="center" vertical="center"/>
    </xf>
    <xf numFmtId="16" fontId="37" fillId="22" borderId="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4" borderId="23" xfId="0" applyNumberFormat="1" applyFont="1" applyFill="1" applyBorder="1" applyAlignment="1">
      <alignment horizontal="center" vertical="center"/>
    </xf>
    <xf numFmtId="43" fontId="36" fillId="24" borderId="24" xfId="0" applyNumberFormat="1" applyFont="1" applyFill="1" applyBorder="1" applyAlignment="1">
      <alignment horizontal="center" vertical="center"/>
    </xf>
    <xf numFmtId="16" fontId="37" fillId="6" borderId="23" xfId="0" applyNumberFormat="1" applyFont="1" applyFill="1" applyBorder="1" applyAlignment="1">
      <alignment horizontal="center" vertical="center"/>
    </xf>
    <xf numFmtId="16" fontId="37" fillId="6" borderId="24" xfId="0" applyNumberFormat="1" applyFont="1" applyFill="1" applyBorder="1" applyAlignment="1">
      <alignment horizontal="center" vertical="center"/>
    </xf>
    <xf numFmtId="0" fontId="36" fillId="6" borderId="23" xfId="0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0" fontId="35" fillId="11" borderId="28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" fontId="37" fillId="11" borderId="18" xfId="0" applyNumberFormat="1" applyFont="1" applyFill="1" applyBorder="1" applyAlignment="1">
      <alignment horizontal="center" vertical="center"/>
    </xf>
    <xf numFmtId="16" fontId="37" fillId="11" borderId="15" xfId="0" applyNumberFormat="1" applyFont="1" applyFill="1" applyBorder="1" applyAlignment="1">
      <alignment horizontal="center" vertical="center"/>
    </xf>
    <xf numFmtId="0" fontId="35" fillId="11" borderId="5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0" fontId="35" fillId="11" borderId="18" xfId="0" applyFont="1" applyFill="1" applyBorder="1" applyAlignment="1">
      <alignment horizontal="center" vertical="center"/>
    </xf>
    <xf numFmtId="0" fontId="35" fillId="11" borderId="15" xfId="0" applyFont="1" applyFill="1" applyBorder="1" applyAlignment="1">
      <alignment horizontal="center" vertical="center"/>
    </xf>
    <xf numFmtId="165" fontId="35" fillId="11" borderId="18" xfId="0" applyNumberFormat="1" applyFont="1" applyFill="1" applyBorder="1" applyAlignment="1">
      <alignment horizontal="center" vertical="center"/>
    </xf>
    <xf numFmtId="165" fontId="35" fillId="11" borderId="15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1" borderId="22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43" fontId="36" fillId="11" borderId="18" xfId="0" applyNumberFormat="1" applyFont="1" applyFill="1" applyBorder="1" applyAlignment="1">
      <alignment horizontal="center" vertical="center"/>
    </xf>
    <xf numFmtId="43" fontId="36" fillId="11" borderId="1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204</xdr:row>
      <xdr:rowOff>123825</xdr:rowOff>
    </xdr:from>
    <xdr:to>
      <xdr:col>4</xdr:col>
      <xdr:colOff>304800</xdr:colOff>
      <xdr:row>209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479613</xdr:colOff>
      <xdr:row>512</xdr:row>
      <xdr:rowOff>6722</xdr:rowOff>
    </xdr:from>
    <xdr:to>
      <xdr:col>3</xdr:col>
      <xdr:colOff>759760</xdr:colOff>
      <xdr:row>515</xdr:row>
      <xdr:rowOff>97489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9613" y="80901987"/>
          <a:ext cx="2566147" cy="561414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44501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H19" sqref="H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44501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29" t="s">
        <v>16</v>
      </c>
      <c r="B9" s="531" t="s">
        <v>17</v>
      </c>
      <c r="C9" s="531" t="s">
        <v>18</v>
      </c>
      <c r="D9" s="531" t="s">
        <v>19</v>
      </c>
      <c r="E9" s="26" t="s">
        <v>20</v>
      </c>
      <c r="F9" s="26" t="s">
        <v>21</v>
      </c>
      <c r="G9" s="526" t="s">
        <v>22</v>
      </c>
      <c r="H9" s="527"/>
      <c r="I9" s="528"/>
      <c r="J9" s="526" t="s">
        <v>23</v>
      </c>
      <c r="K9" s="527"/>
      <c r="L9" s="528"/>
      <c r="M9" s="26"/>
      <c r="N9" s="27"/>
      <c r="O9" s="27"/>
      <c r="P9" s="27"/>
    </row>
    <row r="10" spans="1:16" ht="59.25" customHeight="1">
      <c r="A10" s="530"/>
      <c r="B10" s="532"/>
      <c r="C10" s="532"/>
      <c r="D10" s="532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44525</v>
      </c>
      <c r="E11" s="35">
        <v>39314.449999999997</v>
      </c>
      <c r="F11" s="35">
        <v>39270.73333333333</v>
      </c>
      <c r="G11" s="36">
        <v>38650.616666666661</v>
      </c>
      <c r="H11" s="36">
        <v>37986.783333333333</v>
      </c>
      <c r="I11" s="36">
        <v>37366.666666666664</v>
      </c>
      <c r="J11" s="36">
        <v>39934.566666666658</v>
      </c>
      <c r="K11" s="36">
        <v>40554.683333333327</v>
      </c>
      <c r="L11" s="36">
        <v>41218.516666666656</v>
      </c>
      <c r="M11" s="37">
        <v>39890.85</v>
      </c>
      <c r="N11" s="37">
        <v>38606.9</v>
      </c>
      <c r="O11" s="38">
        <v>2204375</v>
      </c>
      <c r="P11" s="39">
        <v>5.6266321665588537E-2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44525</v>
      </c>
      <c r="E12" s="40">
        <v>17715.3</v>
      </c>
      <c r="F12" s="40">
        <v>17772.850000000002</v>
      </c>
      <c r="G12" s="41">
        <v>17601.700000000004</v>
      </c>
      <c r="H12" s="41">
        <v>17488.100000000002</v>
      </c>
      <c r="I12" s="41">
        <v>17316.950000000004</v>
      </c>
      <c r="J12" s="41">
        <v>17886.450000000004</v>
      </c>
      <c r="K12" s="41">
        <v>18057.600000000006</v>
      </c>
      <c r="L12" s="41">
        <v>18171.200000000004</v>
      </c>
      <c r="M12" s="31">
        <v>17944</v>
      </c>
      <c r="N12" s="31">
        <v>17659.25</v>
      </c>
      <c r="O12" s="42">
        <v>11561600</v>
      </c>
      <c r="P12" s="43">
        <v>3.6357117246324851E-2</v>
      </c>
    </row>
    <row r="13" spans="1:16" ht="12.75" customHeight="1">
      <c r="A13" s="31">
        <v>3</v>
      </c>
      <c r="B13" s="32" t="s">
        <v>35</v>
      </c>
      <c r="C13" s="33" t="s">
        <v>1009</v>
      </c>
      <c r="D13" s="34">
        <v>44530</v>
      </c>
      <c r="E13" s="40">
        <v>18762.55</v>
      </c>
      <c r="F13" s="40">
        <v>18787.666666666668</v>
      </c>
      <c r="G13" s="41">
        <v>18575.283333333336</v>
      </c>
      <c r="H13" s="41">
        <v>18388.01666666667</v>
      </c>
      <c r="I13" s="41">
        <v>18175.633333333339</v>
      </c>
      <c r="J13" s="41">
        <v>18974.933333333334</v>
      </c>
      <c r="K13" s="41">
        <v>19187.316666666666</v>
      </c>
      <c r="L13" s="41">
        <v>19374.583333333332</v>
      </c>
      <c r="M13" s="31">
        <v>19000.05</v>
      </c>
      <c r="N13" s="31">
        <v>18600.400000000001</v>
      </c>
      <c r="O13" s="42">
        <v>1800</v>
      </c>
      <c r="P13" s="43">
        <v>-0.11764705882352941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44525</v>
      </c>
      <c r="E14" s="40">
        <v>968.8</v>
      </c>
      <c r="F14" s="40">
        <v>969.43333333333339</v>
      </c>
      <c r="G14" s="41">
        <v>944.61666666666679</v>
      </c>
      <c r="H14" s="41">
        <v>920.43333333333339</v>
      </c>
      <c r="I14" s="41">
        <v>895.61666666666679</v>
      </c>
      <c r="J14" s="41">
        <v>993.61666666666679</v>
      </c>
      <c r="K14" s="41">
        <v>1018.4333333333334</v>
      </c>
      <c r="L14" s="41">
        <v>1042.6166666666668</v>
      </c>
      <c r="M14" s="31">
        <v>994.25</v>
      </c>
      <c r="N14" s="31">
        <v>945.25</v>
      </c>
      <c r="O14" s="42">
        <v>3667750</v>
      </c>
      <c r="P14" s="43">
        <v>2.106010411736867E-2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44525</v>
      </c>
      <c r="E15" s="40">
        <v>20123.05</v>
      </c>
      <c r="F15" s="40">
        <v>20126.033333333336</v>
      </c>
      <c r="G15" s="41">
        <v>19757.316666666673</v>
      </c>
      <c r="H15" s="41">
        <v>19391.583333333336</v>
      </c>
      <c r="I15" s="41">
        <v>19022.866666666672</v>
      </c>
      <c r="J15" s="41">
        <v>20491.766666666674</v>
      </c>
      <c r="K15" s="41">
        <v>20860.483333333341</v>
      </c>
      <c r="L15" s="41">
        <v>21226.216666666674</v>
      </c>
      <c r="M15" s="31">
        <v>20494.75</v>
      </c>
      <c r="N15" s="31">
        <v>19760.3</v>
      </c>
      <c r="O15" s="42">
        <v>31750</v>
      </c>
      <c r="P15" s="43">
        <v>1.3567438148443736E-2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44525</v>
      </c>
      <c r="E16" s="40">
        <v>263.2</v>
      </c>
      <c r="F16" s="40">
        <v>258.73333333333335</v>
      </c>
      <c r="G16" s="41">
        <v>252.4666666666667</v>
      </c>
      <c r="H16" s="41">
        <v>241.73333333333335</v>
      </c>
      <c r="I16" s="41">
        <v>235.4666666666667</v>
      </c>
      <c r="J16" s="41">
        <v>269.4666666666667</v>
      </c>
      <c r="K16" s="41">
        <v>275.73333333333335</v>
      </c>
      <c r="L16" s="41">
        <v>286.4666666666667</v>
      </c>
      <c r="M16" s="31">
        <v>265</v>
      </c>
      <c r="N16" s="31">
        <v>248</v>
      </c>
      <c r="O16" s="42">
        <v>9266400</v>
      </c>
      <c r="P16" s="43">
        <v>-5.0106609808102345E-2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44525</v>
      </c>
      <c r="E17" s="40">
        <v>2344</v>
      </c>
      <c r="F17" s="40">
        <v>2318.3333333333335</v>
      </c>
      <c r="G17" s="41">
        <v>2271.666666666667</v>
      </c>
      <c r="H17" s="41">
        <v>2199.3333333333335</v>
      </c>
      <c r="I17" s="41">
        <v>2152.666666666667</v>
      </c>
      <c r="J17" s="41">
        <v>2390.666666666667</v>
      </c>
      <c r="K17" s="41">
        <v>2437.3333333333339</v>
      </c>
      <c r="L17" s="41">
        <v>2509.666666666667</v>
      </c>
      <c r="M17" s="31">
        <v>2365</v>
      </c>
      <c r="N17" s="31">
        <v>2246</v>
      </c>
      <c r="O17" s="42">
        <v>2427000</v>
      </c>
      <c r="P17" s="43">
        <v>4.1373603640877119E-3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44525</v>
      </c>
      <c r="E18" s="40">
        <v>1427</v>
      </c>
      <c r="F18" s="40">
        <v>1422.8500000000001</v>
      </c>
      <c r="G18" s="41">
        <v>1387.1500000000003</v>
      </c>
      <c r="H18" s="41">
        <v>1347.3000000000002</v>
      </c>
      <c r="I18" s="41">
        <v>1311.6000000000004</v>
      </c>
      <c r="J18" s="41">
        <v>1462.7000000000003</v>
      </c>
      <c r="K18" s="41">
        <v>1498.4</v>
      </c>
      <c r="L18" s="41">
        <v>1538.2500000000002</v>
      </c>
      <c r="M18" s="31">
        <v>1458.55</v>
      </c>
      <c r="N18" s="31">
        <v>1383</v>
      </c>
      <c r="O18" s="42">
        <v>27421000</v>
      </c>
      <c r="P18" s="43">
        <v>-1.4165018874707891E-2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44525</v>
      </c>
      <c r="E19" s="40">
        <v>694.1</v>
      </c>
      <c r="F19" s="40">
        <v>697.91666666666663</v>
      </c>
      <c r="G19" s="41">
        <v>684.33333333333326</v>
      </c>
      <c r="H19" s="41">
        <v>674.56666666666661</v>
      </c>
      <c r="I19" s="41">
        <v>660.98333333333323</v>
      </c>
      <c r="J19" s="41">
        <v>707.68333333333328</v>
      </c>
      <c r="K19" s="41">
        <v>721.26666666666654</v>
      </c>
      <c r="L19" s="41">
        <v>731.0333333333333</v>
      </c>
      <c r="M19" s="31">
        <v>711.5</v>
      </c>
      <c r="N19" s="31">
        <v>688.15</v>
      </c>
      <c r="O19" s="42">
        <v>95098750</v>
      </c>
      <c r="P19" s="43">
        <v>1.8567778977586979E-3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44525</v>
      </c>
      <c r="E20" s="40">
        <v>3619.8</v>
      </c>
      <c r="F20" s="40">
        <v>3647.4</v>
      </c>
      <c r="G20" s="41">
        <v>3572.4500000000003</v>
      </c>
      <c r="H20" s="41">
        <v>3525.1000000000004</v>
      </c>
      <c r="I20" s="41">
        <v>3450.1500000000005</v>
      </c>
      <c r="J20" s="41">
        <v>3694.75</v>
      </c>
      <c r="K20" s="41">
        <v>3769.7</v>
      </c>
      <c r="L20" s="41">
        <v>3817.0499999999997</v>
      </c>
      <c r="M20" s="31">
        <v>3722.35</v>
      </c>
      <c r="N20" s="31">
        <v>3600.05</v>
      </c>
      <c r="O20" s="42">
        <v>523200</v>
      </c>
      <c r="P20" s="43">
        <v>1.0038610038610039E-2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44525</v>
      </c>
      <c r="E21" s="40">
        <v>680.7</v>
      </c>
      <c r="F21" s="40">
        <v>683.20000000000016</v>
      </c>
      <c r="G21" s="41">
        <v>671.20000000000027</v>
      </c>
      <c r="H21" s="41">
        <v>661.70000000000016</v>
      </c>
      <c r="I21" s="41">
        <v>649.70000000000027</v>
      </c>
      <c r="J21" s="41">
        <v>692.70000000000027</v>
      </c>
      <c r="K21" s="41">
        <v>704.7</v>
      </c>
      <c r="L21" s="41">
        <v>714.20000000000027</v>
      </c>
      <c r="M21" s="31">
        <v>695.2</v>
      </c>
      <c r="N21" s="31">
        <v>673.7</v>
      </c>
      <c r="O21" s="42">
        <v>9073000</v>
      </c>
      <c r="P21" s="43">
        <v>3.1491587085038651E-2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44525</v>
      </c>
      <c r="E22" s="40">
        <v>405.4</v>
      </c>
      <c r="F22" s="40">
        <v>398.4666666666667</v>
      </c>
      <c r="G22" s="41">
        <v>389.63333333333338</v>
      </c>
      <c r="H22" s="41">
        <v>373.86666666666667</v>
      </c>
      <c r="I22" s="41">
        <v>365.03333333333336</v>
      </c>
      <c r="J22" s="41">
        <v>414.23333333333341</v>
      </c>
      <c r="K22" s="41">
        <v>423.06666666666666</v>
      </c>
      <c r="L22" s="41">
        <v>438.83333333333343</v>
      </c>
      <c r="M22" s="31">
        <v>407.3</v>
      </c>
      <c r="N22" s="31">
        <v>382.7</v>
      </c>
      <c r="O22" s="42">
        <v>14947500</v>
      </c>
      <c r="P22" s="43">
        <v>-5.8484504913076343E-2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44525</v>
      </c>
      <c r="E23" s="40">
        <v>780.1</v>
      </c>
      <c r="F23" s="40">
        <v>766.5</v>
      </c>
      <c r="G23" s="41">
        <v>746.8</v>
      </c>
      <c r="H23" s="41">
        <v>713.5</v>
      </c>
      <c r="I23" s="41">
        <v>693.8</v>
      </c>
      <c r="J23" s="41">
        <v>799.8</v>
      </c>
      <c r="K23" s="41">
        <v>819.5</v>
      </c>
      <c r="L23" s="41">
        <v>852.8</v>
      </c>
      <c r="M23" s="31">
        <v>786.2</v>
      </c>
      <c r="N23" s="31">
        <v>733.2</v>
      </c>
      <c r="O23" s="42">
        <v>2231900</v>
      </c>
      <c r="P23" s="43">
        <v>-4.4276966556759306E-2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44525</v>
      </c>
      <c r="E24" s="40">
        <v>4269.8999999999996</v>
      </c>
      <c r="F24" s="40">
        <v>4267.6333333333332</v>
      </c>
      <c r="G24" s="41">
        <v>4167.2666666666664</v>
      </c>
      <c r="H24" s="41">
        <v>4064.6333333333332</v>
      </c>
      <c r="I24" s="41">
        <v>3964.2666666666664</v>
      </c>
      <c r="J24" s="41">
        <v>4370.2666666666664</v>
      </c>
      <c r="K24" s="41">
        <v>4470.6333333333332</v>
      </c>
      <c r="L24" s="41">
        <v>4573.2666666666664</v>
      </c>
      <c r="M24" s="31">
        <v>4368</v>
      </c>
      <c r="N24" s="31">
        <v>4165</v>
      </c>
      <c r="O24" s="42">
        <v>2534625</v>
      </c>
      <c r="P24" s="43">
        <v>5.1055814414593037E-3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44525</v>
      </c>
      <c r="E25" s="40">
        <v>213.1</v>
      </c>
      <c r="F25" s="40">
        <v>213.01666666666665</v>
      </c>
      <c r="G25" s="41">
        <v>208.23333333333329</v>
      </c>
      <c r="H25" s="41">
        <v>203.36666666666665</v>
      </c>
      <c r="I25" s="41">
        <v>198.58333333333329</v>
      </c>
      <c r="J25" s="41">
        <v>217.8833333333333</v>
      </c>
      <c r="K25" s="41">
        <v>222.66666666666666</v>
      </c>
      <c r="L25" s="41">
        <v>227.5333333333333</v>
      </c>
      <c r="M25" s="31">
        <v>217.8</v>
      </c>
      <c r="N25" s="31">
        <v>208.15</v>
      </c>
      <c r="O25" s="42">
        <v>15737500</v>
      </c>
      <c r="P25" s="43">
        <v>4.0839947089947093E-2</v>
      </c>
    </row>
    <row r="26" spans="1:16" ht="12.75" customHeight="1">
      <c r="A26" s="31">
        <v>16</v>
      </c>
      <c r="B26" s="348" t="s">
        <v>49</v>
      </c>
      <c r="C26" s="33" t="s">
        <v>55</v>
      </c>
      <c r="D26" s="34">
        <v>44525</v>
      </c>
      <c r="E26" s="40">
        <v>142.80000000000001</v>
      </c>
      <c r="F26" s="40">
        <v>141.28333333333333</v>
      </c>
      <c r="G26" s="41">
        <v>138.16666666666666</v>
      </c>
      <c r="H26" s="41">
        <v>133.53333333333333</v>
      </c>
      <c r="I26" s="41">
        <v>130.41666666666666</v>
      </c>
      <c r="J26" s="41">
        <v>145.91666666666666</v>
      </c>
      <c r="K26" s="41">
        <v>149.03333333333333</v>
      </c>
      <c r="L26" s="41">
        <v>153.66666666666666</v>
      </c>
      <c r="M26" s="31">
        <v>144.4</v>
      </c>
      <c r="N26" s="31">
        <v>136.65</v>
      </c>
      <c r="O26" s="42">
        <v>35131500</v>
      </c>
      <c r="P26" s="43">
        <v>-2.4368907773056735E-2</v>
      </c>
    </row>
    <row r="27" spans="1:16" ht="12.75" customHeight="1">
      <c r="A27" s="31">
        <v>17</v>
      </c>
      <c r="B27" s="349" t="s">
        <v>56</v>
      </c>
      <c r="C27" s="33" t="s">
        <v>57</v>
      </c>
      <c r="D27" s="34">
        <v>44525</v>
      </c>
      <c r="E27" s="40">
        <v>3107.2</v>
      </c>
      <c r="F27" s="40">
        <v>3115.0499999999997</v>
      </c>
      <c r="G27" s="41">
        <v>3080.8499999999995</v>
      </c>
      <c r="H27" s="41">
        <v>3054.4999999999995</v>
      </c>
      <c r="I27" s="41">
        <v>3020.2999999999993</v>
      </c>
      <c r="J27" s="41">
        <v>3141.3999999999996</v>
      </c>
      <c r="K27" s="41">
        <v>3175.5999999999995</v>
      </c>
      <c r="L27" s="41">
        <v>3201.95</v>
      </c>
      <c r="M27" s="31">
        <v>3149.25</v>
      </c>
      <c r="N27" s="31">
        <v>3088.7</v>
      </c>
      <c r="O27" s="42">
        <v>4221300</v>
      </c>
      <c r="P27" s="43">
        <v>1.7131704496168861E-2</v>
      </c>
    </row>
    <row r="28" spans="1:16" ht="12.75" customHeight="1">
      <c r="A28" s="31">
        <v>18</v>
      </c>
      <c r="B28" s="32" t="s">
        <v>44</v>
      </c>
      <c r="C28" s="33" t="s">
        <v>309</v>
      </c>
      <c r="D28" s="34">
        <v>44525</v>
      </c>
      <c r="E28" s="40">
        <v>2185.9499999999998</v>
      </c>
      <c r="F28" s="40">
        <v>2176.1</v>
      </c>
      <c r="G28" s="41">
        <v>2144.1999999999998</v>
      </c>
      <c r="H28" s="41">
        <v>2102.4499999999998</v>
      </c>
      <c r="I28" s="41">
        <v>2070.5499999999997</v>
      </c>
      <c r="J28" s="41">
        <v>2217.85</v>
      </c>
      <c r="K28" s="41">
        <v>2249.7500000000005</v>
      </c>
      <c r="L28" s="41">
        <v>2291.5</v>
      </c>
      <c r="M28" s="31">
        <v>2208</v>
      </c>
      <c r="N28" s="31">
        <v>2134.35</v>
      </c>
      <c r="O28" s="42">
        <v>669625</v>
      </c>
      <c r="P28" s="43">
        <v>-2.0908725371934056E-2</v>
      </c>
    </row>
    <row r="29" spans="1:16" ht="12.75" customHeight="1">
      <c r="A29" s="31">
        <v>19</v>
      </c>
      <c r="B29" s="32" t="s">
        <v>44</v>
      </c>
      <c r="C29" s="33" t="s">
        <v>310</v>
      </c>
      <c r="D29" s="34">
        <v>44525</v>
      </c>
      <c r="E29" s="40">
        <v>9149.4500000000007</v>
      </c>
      <c r="F29" s="40">
        <v>9311.8166666666675</v>
      </c>
      <c r="G29" s="41">
        <v>8723.633333333335</v>
      </c>
      <c r="H29" s="41">
        <v>8297.8166666666675</v>
      </c>
      <c r="I29" s="41">
        <v>7709.633333333335</v>
      </c>
      <c r="J29" s="41">
        <v>9737.633333333335</v>
      </c>
      <c r="K29" s="41">
        <v>10325.816666666666</v>
      </c>
      <c r="L29" s="41">
        <v>10751.633333333335</v>
      </c>
      <c r="M29" s="31">
        <v>9900</v>
      </c>
      <c r="N29" s="31">
        <v>8886</v>
      </c>
      <c r="O29" s="42">
        <v>10950</v>
      </c>
      <c r="P29" s="43" t="e">
        <v>#VALUE!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44525</v>
      </c>
      <c r="E30" s="40">
        <v>1218.1500000000001</v>
      </c>
      <c r="F30" s="40">
        <v>1212.5999999999999</v>
      </c>
      <c r="G30" s="41">
        <v>1136.6499999999999</v>
      </c>
      <c r="H30" s="41">
        <v>1055.1499999999999</v>
      </c>
      <c r="I30" s="41">
        <v>979.19999999999982</v>
      </c>
      <c r="J30" s="41">
        <v>1294.0999999999999</v>
      </c>
      <c r="K30" s="41">
        <v>1370.0499999999997</v>
      </c>
      <c r="L30" s="41">
        <v>1451.55</v>
      </c>
      <c r="M30" s="31">
        <v>1288.55</v>
      </c>
      <c r="N30" s="31">
        <v>1131.0999999999999</v>
      </c>
      <c r="O30" s="42">
        <v>4235000</v>
      </c>
      <c r="P30" s="43">
        <v>-7.4519230769230768E-2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44525</v>
      </c>
      <c r="E31" s="40">
        <v>691.95</v>
      </c>
      <c r="F31" s="40">
        <v>688.58333333333337</v>
      </c>
      <c r="G31" s="41">
        <v>675.16666666666674</v>
      </c>
      <c r="H31" s="41">
        <v>658.38333333333333</v>
      </c>
      <c r="I31" s="41">
        <v>644.9666666666667</v>
      </c>
      <c r="J31" s="41">
        <v>705.36666666666679</v>
      </c>
      <c r="K31" s="41">
        <v>718.78333333333353</v>
      </c>
      <c r="L31" s="41">
        <v>735.56666666666683</v>
      </c>
      <c r="M31" s="31">
        <v>702</v>
      </c>
      <c r="N31" s="31">
        <v>671.8</v>
      </c>
      <c r="O31" s="42">
        <v>13728600</v>
      </c>
      <c r="P31" s="43">
        <v>3.7679231449497738E-2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44525</v>
      </c>
      <c r="E32" s="40">
        <v>746</v>
      </c>
      <c r="F32" s="40">
        <v>742.54999999999984</v>
      </c>
      <c r="G32" s="41">
        <v>721.24999999999966</v>
      </c>
      <c r="H32" s="41">
        <v>696.49999999999977</v>
      </c>
      <c r="I32" s="41">
        <v>675.19999999999959</v>
      </c>
      <c r="J32" s="41">
        <v>767.29999999999973</v>
      </c>
      <c r="K32" s="41">
        <v>788.59999999999991</v>
      </c>
      <c r="L32" s="41">
        <v>813.3499999999998</v>
      </c>
      <c r="M32" s="31">
        <v>763.85</v>
      </c>
      <c r="N32" s="31">
        <v>717.8</v>
      </c>
      <c r="O32" s="42">
        <v>45745200</v>
      </c>
      <c r="P32" s="43">
        <v>-6.9552985307908726E-3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44525</v>
      </c>
      <c r="E33" s="40">
        <v>3716</v>
      </c>
      <c r="F33" s="40">
        <v>3716.1833333333329</v>
      </c>
      <c r="G33" s="41">
        <v>3669.1666666666661</v>
      </c>
      <c r="H33" s="41">
        <v>3622.333333333333</v>
      </c>
      <c r="I33" s="41">
        <v>3575.3166666666662</v>
      </c>
      <c r="J33" s="41">
        <v>3763.016666666666</v>
      </c>
      <c r="K33" s="41">
        <v>3810.0333333333333</v>
      </c>
      <c r="L33" s="41">
        <v>3856.8666666666659</v>
      </c>
      <c r="M33" s="31">
        <v>3763.2</v>
      </c>
      <c r="N33" s="31">
        <v>3669.35</v>
      </c>
      <c r="O33" s="42">
        <v>2505750</v>
      </c>
      <c r="P33" s="43">
        <v>2.901741044626776E-3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44525</v>
      </c>
      <c r="E34" s="40">
        <v>17899.8</v>
      </c>
      <c r="F34" s="40">
        <v>17777.966666666664</v>
      </c>
      <c r="G34" s="41">
        <v>17321.833333333328</v>
      </c>
      <c r="H34" s="41">
        <v>16743.866666666665</v>
      </c>
      <c r="I34" s="41">
        <v>16287.73333333333</v>
      </c>
      <c r="J34" s="41">
        <v>18355.933333333327</v>
      </c>
      <c r="K34" s="41">
        <v>18812.066666666666</v>
      </c>
      <c r="L34" s="41">
        <v>19390.033333333326</v>
      </c>
      <c r="M34" s="31">
        <v>18234.099999999999</v>
      </c>
      <c r="N34" s="31">
        <v>17200</v>
      </c>
      <c r="O34" s="42">
        <v>679450</v>
      </c>
      <c r="P34" s="43">
        <v>-1.4218353282553501E-2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44525</v>
      </c>
      <c r="E35" s="40">
        <v>7412.85</v>
      </c>
      <c r="F35" s="40">
        <v>7434.45</v>
      </c>
      <c r="G35" s="41">
        <v>7304</v>
      </c>
      <c r="H35" s="41">
        <v>7195.1500000000005</v>
      </c>
      <c r="I35" s="41">
        <v>7064.7000000000007</v>
      </c>
      <c r="J35" s="41">
        <v>7543.2999999999993</v>
      </c>
      <c r="K35" s="41">
        <v>7673.7499999999982</v>
      </c>
      <c r="L35" s="41">
        <v>7782.5999999999985</v>
      </c>
      <c r="M35" s="31">
        <v>7564.9</v>
      </c>
      <c r="N35" s="31">
        <v>7325.6</v>
      </c>
      <c r="O35" s="42">
        <v>4785000</v>
      </c>
      <c r="P35" s="43">
        <v>-5.2750565184626974E-3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44525</v>
      </c>
      <c r="E36" s="40">
        <v>2471.75</v>
      </c>
      <c r="F36" s="40">
        <v>2478.4833333333331</v>
      </c>
      <c r="G36" s="41">
        <v>2441.0166666666664</v>
      </c>
      <c r="H36" s="41">
        <v>2410.2833333333333</v>
      </c>
      <c r="I36" s="41">
        <v>2372.8166666666666</v>
      </c>
      <c r="J36" s="41">
        <v>2509.2166666666662</v>
      </c>
      <c r="K36" s="41">
        <v>2546.6833333333325</v>
      </c>
      <c r="L36" s="41">
        <v>2577.4166666666661</v>
      </c>
      <c r="M36" s="31">
        <v>2515.9499999999998</v>
      </c>
      <c r="N36" s="31">
        <v>2447.75</v>
      </c>
      <c r="O36" s="42">
        <v>1231400</v>
      </c>
      <c r="P36" s="43">
        <v>3.2707145253270717E-2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44525</v>
      </c>
      <c r="E37" s="40">
        <v>292.2</v>
      </c>
      <c r="F37" s="40">
        <v>295.95</v>
      </c>
      <c r="G37" s="41">
        <v>287.04999999999995</v>
      </c>
      <c r="H37" s="41">
        <v>281.89999999999998</v>
      </c>
      <c r="I37" s="41">
        <v>272.99999999999994</v>
      </c>
      <c r="J37" s="41">
        <v>301.09999999999997</v>
      </c>
      <c r="K37" s="41">
        <v>309.99999999999994</v>
      </c>
      <c r="L37" s="41">
        <v>315.14999999999998</v>
      </c>
      <c r="M37" s="31">
        <v>304.85000000000002</v>
      </c>
      <c r="N37" s="31">
        <v>290.8</v>
      </c>
      <c r="O37" s="42">
        <v>31759200</v>
      </c>
      <c r="P37" s="43">
        <v>1.8942018942018943E-2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44525</v>
      </c>
      <c r="E38" s="40">
        <v>97.75</v>
      </c>
      <c r="F38" s="40">
        <v>97.5</v>
      </c>
      <c r="G38" s="41">
        <v>93.3</v>
      </c>
      <c r="H38" s="41">
        <v>88.85</v>
      </c>
      <c r="I38" s="41">
        <v>84.649999999999991</v>
      </c>
      <c r="J38" s="41">
        <v>101.95</v>
      </c>
      <c r="K38" s="41">
        <v>106.14999999999999</v>
      </c>
      <c r="L38" s="41">
        <v>110.60000000000001</v>
      </c>
      <c r="M38" s="31">
        <v>101.7</v>
      </c>
      <c r="N38" s="31">
        <v>93.05</v>
      </c>
      <c r="O38" s="42">
        <v>157821300</v>
      </c>
      <c r="P38" s="43">
        <v>-4.2078842462719623E-3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44525</v>
      </c>
      <c r="E39" s="40">
        <v>1989.8</v>
      </c>
      <c r="F39" s="40">
        <v>1981.3</v>
      </c>
      <c r="G39" s="41">
        <v>1944.6999999999998</v>
      </c>
      <c r="H39" s="41">
        <v>1899.6</v>
      </c>
      <c r="I39" s="41">
        <v>1862.9999999999998</v>
      </c>
      <c r="J39" s="41">
        <v>2026.3999999999999</v>
      </c>
      <c r="K39" s="41">
        <v>2063</v>
      </c>
      <c r="L39" s="41">
        <v>2108.1</v>
      </c>
      <c r="M39" s="31">
        <v>2017.9</v>
      </c>
      <c r="N39" s="31">
        <v>1936.2</v>
      </c>
      <c r="O39" s="42">
        <v>1686850</v>
      </c>
      <c r="P39" s="43">
        <v>3.7550744248985114E-2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44525</v>
      </c>
      <c r="E40" s="40">
        <v>207.95</v>
      </c>
      <c r="F40" s="40">
        <v>203.58333333333334</v>
      </c>
      <c r="G40" s="41">
        <v>187.36666666666667</v>
      </c>
      <c r="H40" s="41">
        <v>166.78333333333333</v>
      </c>
      <c r="I40" s="41">
        <v>150.56666666666666</v>
      </c>
      <c r="J40" s="41">
        <v>224.16666666666669</v>
      </c>
      <c r="K40" s="41">
        <v>240.38333333333333</v>
      </c>
      <c r="L40" s="41">
        <v>260.9666666666667</v>
      </c>
      <c r="M40" s="31">
        <v>219.8</v>
      </c>
      <c r="N40" s="31">
        <v>183</v>
      </c>
      <c r="O40" s="42">
        <v>25266200</v>
      </c>
      <c r="P40" s="43">
        <v>0.31689443454149335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44525</v>
      </c>
      <c r="E41" s="40">
        <v>743.4</v>
      </c>
      <c r="F41" s="40">
        <v>741.4666666666667</v>
      </c>
      <c r="G41" s="41">
        <v>733.93333333333339</v>
      </c>
      <c r="H41" s="41">
        <v>724.4666666666667</v>
      </c>
      <c r="I41" s="41">
        <v>716.93333333333339</v>
      </c>
      <c r="J41" s="41">
        <v>750.93333333333339</v>
      </c>
      <c r="K41" s="41">
        <v>758.4666666666667</v>
      </c>
      <c r="L41" s="41">
        <v>767.93333333333339</v>
      </c>
      <c r="M41" s="31">
        <v>749</v>
      </c>
      <c r="N41" s="31">
        <v>732</v>
      </c>
      <c r="O41" s="42">
        <v>5232700</v>
      </c>
      <c r="P41" s="43">
        <v>1.0521885521885522E-3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44525</v>
      </c>
      <c r="E42" s="40">
        <v>770.9</v>
      </c>
      <c r="F42" s="40">
        <v>768.05000000000007</v>
      </c>
      <c r="G42" s="41">
        <v>754.00000000000011</v>
      </c>
      <c r="H42" s="41">
        <v>737.1</v>
      </c>
      <c r="I42" s="41">
        <v>723.05000000000007</v>
      </c>
      <c r="J42" s="41">
        <v>784.95000000000016</v>
      </c>
      <c r="K42" s="41">
        <v>799.00000000000011</v>
      </c>
      <c r="L42" s="41">
        <v>815.9000000000002</v>
      </c>
      <c r="M42" s="31">
        <v>782.1</v>
      </c>
      <c r="N42" s="31">
        <v>751.15</v>
      </c>
      <c r="O42" s="42">
        <v>9957750</v>
      </c>
      <c r="P42" s="43">
        <v>1.3511450381679389E-2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44525</v>
      </c>
      <c r="E43" s="40">
        <v>688.3</v>
      </c>
      <c r="F43" s="40">
        <v>689.43333333333339</v>
      </c>
      <c r="G43" s="41">
        <v>676.86666666666679</v>
      </c>
      <c r="H43" s="41">
        <v>665.43333333333339</v>
      </c>
      <c r="I43" s="41">
        <v>652.86666666666679</v>
      </c>
      <c r="J43" s="41">
        <v>700.86666666666679</v>
      </c>
      <c r="K43" s="41">
        <v>713.43333333333339</v>
      </c>
      <c r="L43" s="41">
        <v>724.86666666666679</v>
      </c>
      <c r="M43" s="31">
        <v>702</v>
      </c>
      <c r="N43" s="31">
        <v>678</v>
      </c>
      <c r="O43" s="42">
        <v>65558310</v>
      </c>
      <c r="P43" s="43">
        <v>-5.7917309281567738E-3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44525</v>
      </c>
      <c r="E44" s="40">
        <v>68.45</v>
      </c>
      <c r="F44" s="40">
        <v>67.316666666666663</v>
      </c>
      <c r="G44" s="41">
        <v>64.933333333333323</v>
      </c>
      <c r="H44" s="41">
        <v>61.416666666666657</v>
      </c>
      <c r="I44" s="41">
        <v>59.033333333333317</v>
      </c>
      <c r="J44" s="41">
        <v>70.833333333333329</v>
      </c>
      <c r="K44" s="41">
        <v>73.216666666666654</v>
      </c>
      <c r="L44" s="41">
        <v>76.733333333333334</v>
      </c>
      <c r="M44" s="31">
        <v>69.7</v>
      </c>
      <c r="N44" s="31">
        <v>63.8</v>
      </c>
      <c r="O44" s="42">
        <v>120277500</v>
      </c>
      <c r="P44" s="43">
        <v>3.975673958427884E-2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44525</v>
      </c>
      <c r="E45" s="40">
        <v>351.75</v>
      </c>
      <c r="F45" s="40">
        <v>350.93333333333334</v>
      </c>
      <c r="G45" s="41">
        <v>336.2166666666667</v>
      </c>
      <c r="H45" s="41">
        <v>320.68333333333334</v>
      </c>
      <c r="I45" s="41">
        <v>305.9666666666667</v>
      </c>
      <c r="J45" s="41">
        <v>366.4666666666667</v>
      </c>
      <c r="K45" s="41">
        <v>381.18333333333328</v>
      </c>
      <c r="L45" s="41">
        <v>396.7166666666667</v>
      </c>
      <c r="M45" s="31">
        <v>365.65</v>
      </c>
      <c r="N45" s="31">
        <v>335.4</v>
      </c>
      <c r="O45" s="42">
        <v>17360400</v>
      </c>
      <c r="P45" s="43">
        <v>-5.7795531144676067E-2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44525</v>
      </c>
      <c r="E46" s="40">
        <v>17023.7</v>
      </c>
      <c r="F46" s="40">
        <v>16888.8</v>
      </c>
      <c r="G46" s="41">
        <v>16673.05</v>
      </c>
      <c r="H46" s="41">
        <v>16322.400000000001</v>
      </c>
      <c r="I46" s="41">
        <v>16106.650000000001</v>
      </c>
      <c r="J46" s="41">
        <v>17239.449999999997</v>
      </c>
      <c r="K46" s="41">
        <v>17455.199999999997</v>
      </c>
      <c r="L46" s="41">
        <v>17805.849999999995</v>
      </c>
      <c r="M46" s="31">
        <v>17104.55</v>
      </c>
      <c r="N46" s="31">
        <v>16538.150000000001</v>
      </c>
      <c r="O46" s="42">
        <v>145950</v>
      </c>
      <c r="P46" s="43">
        <v>2.4570024570024569E-2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44525</v>
      </c>
      <c r="E47" s="40">
        <v>413.15</v>
      </c>
      <c r="F47" s="40">
        <v>413.16666666666669</v>
      </c>
      <c r="G47" s="41">
        <v>405.78333333333336</v>
      </c>
      <c r="H47" s="41">
        <v>398.41666666666669</v>
      </c>
      <c r="I47" s="41">
        <v>391.03333333333336</v>
      </c>
      <c r="J47" s="41">
        <v>420.53333333333336</v>
      </c>
      <c r="K47" s="41">
        <v>427.91666666666669</v>
      </c>
      <c r="L47" s="41">
        <v>435.28333333333336</v>
      </c>
      <c r="M47" s="31">
        <v>420.55</v>
      </c>
      <c r="N47" s="31">
        <v>405.8</v>
      </c>
      <c r="O47" s="42">
        <v>30366000</v>
      </c>
      <c r="P47" s="43">
        <v>3.5578747628083491E-4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44525</v>
      </c>
      <c r="E48" s="40">
        <v>3677.2</v>
      </c>
      <c r="F48" s="40">
        <v>3673.2333333333336</v>
      </c>
      <c r="G48" s="41">
        <v>3644.166666666667</v>
      </c>
      <c r="H48" s="41">
        <v>3611.1333333333332</v>
      </c>
      <c r="I48" s="41">
        <v>3582.0666666666666</v>
      </c>
      <c r="J48" s="41">
        <v>3706.2666666666673</v>
      </c>
      <c r="K48" s="41">
        <v>3735.3333333333339</v>
      </c>
      <c r="L48" s="41">
        <v>3768.3666666666677</v>
      </c>
      <c r="M48" s="31">
        <v>3702.3</v>
      </c>
      <c r="N48" s="31">
        <v>3640.2</v>
      </c>
      <c r="O48" s="42">
        <v>1064000</v>
      </c>
      <c r="P48" s="43">
        <v>5.6710775047258983E-3</v>
      </c>
    </row>
    <row r="49" spans="1:16" ht="12.75" customHeight="1">
      <c r="A49" s="31">
        <v>39</v>
      </c>
      <c r="B49" s="32" t="s">
        <v>87</v>
      </c>
      <c r="C49" s="33" t="s">
        <v>324</v>
      </c>
      <c r="D49" s="34">
        <v>44525</v>
      </c>
      <c r="E49" s="40">
        <v>407.4</v>
      </c>
      <c r="F49" s="40">
        <v>410.55</v>
      </c>
      <c r="G49" s="41">
        <v>398.1</v>
      </c>
      <c r="H49" s="41">
        <v>388.8</v>
      </c>
      <c r="I49" s="41">
        <v>376.35</v>
      </c>
      <c r="J49" s="41">
        <v>419.85</v>
      </c>
      <c r="K49" s="41">
        <v>432.29999999999995</v>
      </c>
      <c r="L49" s="41">
        <v>441.6</v>
      </c>
      <c r="M49" s="31">
        <v>423</v>
      </c>
      <c r="N49" s="31">
        <v>401.25</v>
      </c>
      <c r="O49" s="42">
        <v>432900</v>
      </c>
      <c r="P49" s="43" t="e">
        <v>#VALUE!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44525</v>
      </c>
      <c r="E50" s="40">
        <v>504.9</v>
      </c>
      <c r="F50" s="40">
        <v>502.59999999999997</v>
      </c>
      <c r="G50" s="41">
        <v>491.34999999999991</v>
      </c>
      <c r="H50" s="41">
        <v>477.79999999999995</v>
      </c>
      <c r="I50" s="41">
        <v>466.5499999999999</v>
      </c>
      <c r="J50" s="41">
        <v>516.14999999999986</v>
      </c>
      <c r="K50" s="41">
        <v>527.40000000000009</v>
      </c>
      <c r="L50" s="41">
        <v>540.94999999999993</v>
      </c>
      <c r="M50" s="31">
        <v>513.85</v>
      </c>
      <c r="N50" s="31">
        <v>489.05</v>
      </c>
      <c r="O50" s="42">
        <v>18368900</v>
      </c>
      <c r="P50" s="43">
        <v>-2.6070220459582408E-2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44525</v>
      </c>
      <c r="E51" s="40">
        <v>215.35</v>
      </c>
      <c r="F51" s="40">
        <v>208.94999999999996</v>
      </c>
      <c r="G51" s="41">
        <v>198.19999999999993</v>
      </c>
      <c r="H51" s="41">
        <v>181.04999999999998</v>
      </c>
      <c r="I51" s="41">
        <v>170.29999999999995</v>
      </c>
      <c r="J51" s="41">
        <v>226.09999999999991</v>
      </c>
      <c r="K51" s="41">
        <v>236.84999999999997</v>
      </c>
      <c r="L51" s="41">
        <v>253.99999999999989</v>
      </c>
      <c r="M51" s="31">
        <v>219.7</v>
      </c>
      <c r="N51" s="31">
        <v>191.8</v>
      </c>
      <c r="O51" s="42">
        <v>51451200</v>
      </c>
      <c r="P51" s="43">
        <v>8.4205735093309059E-2</v>
      </c>
    </row>
    <row r="52" spans="1:16" ht="12.75" customHeight="1">
      <c r="A52" s="31">
        <v>42</v>
      </c>
      <c r="B52" s="32" t="s">
        <v>63</v>
      </c>
      <c r="C52" s="33" t="s">
        <v>332</v>
      </c>
      <c r="D52" s="34">
        <v>44525</v>
      </c>
      <c r="E52" s="40">
        <v>629.4</v>
      </c>
      <c r="F52" s="40">
        <v>628.5</v>
      </c>
      <c r="G52" s="41">
        <v>618.75</v>
      </c>
      <c r="H52" s="41">
        <v>608.1</v>
      </c>
      <c r="I52" s="41">
        <v>598.35</v>
      </c>
      <c r="J52" s="41">
        <v>639.15</v>
      </c>
      <c r="K52" s="41">
        <v>648.9</v>
      </c>
      <c r="L52" s="41">
        <v>659.55</v>
      </c>
      <c r="M52" s="31">
        <v>638.25</v>
      </c>
      <c r="N52" s="31">
        <v>617.85</v>
      </c>
      <c r="O52" s="42">
        <v>4565925</v>
      </c>
      <c r="P52" s="43">
        <v>1.0574018126888218E-2</v>
      </c>
    </row>
    <row r="53" spans="1:16" ht="12.75" customHeight="1">
      <c r="A53" s="31">
        <v>43</v>
      </c>
      <c r="B53" s="32" t="s">
        <v>44</v>
      </c>
      <c r="C53" s="33" t="s">
        <v>343</v>
      </c>
      <c r="D53" s="34">
        <v>44525</v>
      </c>
      <c r="E53" s="40">
        <v>371.9</v>
      </c>
      <c r="F53" s="40">
        <v>363.81666666666666</v>
      </c>
      <c r="G53" s="41">
        <v>353.08333333333331</v>
      </c>
      <c r="H53" s="41">
        <v>334.26666666666665</v>
      </c>
      <c r="I53" s="41">
        <v>323.5333333333333</v>
      </c>
      <c r="J53" s="41">
        <v>382.63333333333333</v>
      </c>
      <c r="K53" s="41">
        <v>393.36666666666667</v>
      </c>
      <c r="L53" s="41">
        <v>412.18333333333334</v>
      </c>
      <c r="M53" s="31">
        <v>374.55</v>
      </c>
      <c r="N53" s="31">
        <v>345</v>
      </c>
      <c r="O53" s="42">
        <v>360000</v>
      </c>
      <c r="P53" s="43" t="e">
        <v>#VALUE!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44525</v>
      </c>
      <c r="E54" s="40">
        <v>620.04999999999995</v>
      </c>
      <c r="F54" s="40">
        <v>615.35</v>
      </c>
      <c r="G54" s="41">
        <v>593.35</v>
      </c>
      <c r="H54" s="41">
        <v>566.65</v>
      </c>
      <c r="I54" s="41">
        <v>544.65</v>
      </c>
      <c r="J54" s="41">
        <v>642.05000000000007</v>
      </c>
      <c r="K54" s="41">
        <v>664.05000000000007</v>
      </c>
      <c r="L54" s="41">
        <v>690.75000000000011</v>
      </c>
      <c r="M54" s="31">
        <v>637.35</v>
      </c>
      <c r="N54" s="31">
        <v>588.65</v>
      </c>
      <c r="O54" s="42">
        <v>10535000</v>
      </c>
      <c r="P54" s="43">
        <v>8.8607594936708861E-2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44525</v>
      </c>
      <c r="E55" s="40">
        <v>909.15</v>
      </c>
      <c r="F55" s="40">
        <v>906.16666666666663</v>
      </c>
      <c r="G55" s="41">
        <v>892.43333333333328</v>
      </c>
      <c r="H55" s="41">
        <v>875.7166666666667</v>
      </c>
      <c r="I55" s="41">
        <v>861.98333333333335</v>
      </c>
      <c r="J55" s="41">
        <v>922.88333333333321</v>
      </c>
      <c r="K55" s="41">
        <v>936.61666666666656</v>
      </c>
      <c r="L55" s="41">
        <v>953.33333333333314</v>
      </c>
      <c r="M55" s="31">
        <v>919.9</v>
      </c>
      <c r="N55" s="31">
        <v>889.45</v>
      </c>
      <c r="O55" s="42">
        <v>11671400</v>
      </c>
      <c r="P55" s="43">
        <v>-6.088785564042954E-3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44525</v>
      </c>
      <c r="E56" s="40">
        <v>164.55</v>
      </c>
      <c r="F56" s="40">
        <v>164.95000000000002</v>
      </c>
      <c r="G56" s="41">
        <v>161.75000000000003</v>
      </c>
      <c r="H56" s="41">
        <v>158.95000000000002</v>
      </c>
      <c r="I56" s="41">
        <v>155.75000000000003</v>
      </c>
      <c r="J56" s="41">
        <v>167.75000000000003</v>
      </c>
      <c r="K56" s="41">
        <v>170.95000000000002</v>
      </c>
      <c r="L56" s="41">
        <v>173.75000000000003</v>
      </c>
      <c r="M56" s="31">
        <v>168.15</v>
      </c>
      <c r="N56" s="31">
        <v>162.15</v>
      </c>
      <c r="O56" s="42">
        <v>67678800</v>
      </c>
      <c r="P56" s="43">
        <v>3.1560079380321363E-2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44525</v>
      </c>
      <c r="E57" s="40">
        <v>4844.3</v>
      </c>
      <c r="F57" s="40">
        <v>4889.9833333333336</v>
      </c>
      <c r="G57" s="41">
        <v>4773.6166666666668</v>
      </c>
      <c r="H57" s="41">
        <v>4702.9333333333334</v>
      </c>
      <c r="I57" s="41">
        <v>4586.5666666666666</v>
      </c>
      <c r="J57" s="41">
        <v>4960.666666666667</v>
      </c>
      <c r="K57" s="41">
        <v>5077.0333333333338</v>
      </c>
      <c r="L57" s="41">
        <v>5147.7166666666672</v>
      </c>
      <c r="M57" s="31">
        <v>5006.3500000000004</v>
      </c>
      <c r="N57" s="31">
        <v>4819.3</v>
      </c>
      <c r="O57" s="42">
        <v>548100</v>
      </c>
      <c r="P57" s="43">
        <v>2.2574626865671642E-2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44525</v>
      </c>
      <c r="E58" s="40">
        <v>1525.95</v>
      </c>
      <c r="F58" s="40">
        <v>1512.4833333333333</v>
      </c>
      <c r="G58" s="41">
        <v>1495.1666666666667</v>
      </c>
      <c r="H58" s="41">
        <v>1464.3833333333334</v>
      </c>
      <c r="I58" s="41">
        <v>1447.0666666666668</v>
      </c>
      <c r="J58" s="41">
        <v>1543.2666666666667</v>
      </c>
      <c r="K58" s="41">
        <v>1560.5833333333333</v>
      </c>
      <c r="L58" s="41">
        <v>1591.3666666666666</v>
      </c>
      <c r="M58" s="31">
        <v>1529.8</v>
      </c>
      <c r="N58" s="31">
        <v>1481.7</v>
      </c>
      <c r="O58" s="42">
        <v>3270400</v>
      </c>
      <c r="P58" s="43">
        <v>-2.727462002914845E-2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44525</v>
      </c>
      <c r="E59" s="40">
        <v>653.85</v>
      </c>
      <c r="F59" s="40">
        <v>649.71666666666658</v>
      </c>
      <c r="G59" s="41">
        <v>632.93333333333317</v>
      </c>
      <c r="H59" s="41">
        <v>612.01666666666654</v>
      </c>
      <c r="I59" s="41">
        <v>595.23333333333312</v>
      </c>
      <c r="J59" s="41">
        <v>670.63333333333321</v>
      </c>
      <c r="K59" s="41">
        <v>687.41666666666674</v>
      </c>
      <c r="L59" s="41">
        <v>708.33333333333326</v>
      </c>
      <c r="M59" s="31">
        <v>666.5</v>
      </c>
      <c r="N59" s="31">
        <v>628.79999999999995</v>
      </c>
      <c r="O59" s="42">
        <v>6639624</v>
      </c>
      <c r="P59" s="43">
        <v>-1.1403304631138002E-2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44525</v>
      </c>
      <c r="E60" s="40">
        <v>788.45</v>
      </c>
      <c r="F60" s="40">
        <v>787.93333333333339</v>
      </c>
      <c r="G60" s="41">
        <v>780.86666666666679</v>
      </c>
      <c r="H60" s="41">
        <v>773.28333333333342</v>
      </c>
      <c r="I60" s="41">
        <v>766.21666666666681</v>
      </c>
      <c r="J60" s="41">
        <v>795.51666666666677</v>
      </c>
      <c r="K60" s="41">
        <v>802.58333333333337</v>
      </c>
      <c r="L60" s="41">
        <v>810.16666666666674</v>
      </c>
      <c r="M60" s="31">
        <v>795</v>
      </c>
      <c r="N60" s="31">
        <v>780.35</v>
      </c>
      <c r="O60" s="42">
        <v>1746875</v>
      </c>
      <c r="P60" s="43">
        <v>3.3271719038817003E-2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44525</v>
      </c>
      <c r="E61" s="40">
        <v>467.6</v>
      </c>
      <c r="F61" s="40">
        <v>463.38333333333338</v>
      </c>
      <c r="G61" s="41">
        <v>455.76666666666677</v>
      </c>
      <c r="H61" s="41">
        <v>443.93333333333339</v>
      </c>
      <c r="I61" s="41">
        <v>436.31666666666678</v>
      </c>
      <c r="J61" s="41">
        <v>475.21666666666675</v>
      </c>
      <c r="K61" s="41">
        <v>482.83333333333343</v>
      </c>
      <c r="L61" s="41">
        <v>494.66666666666674</v>
      </c>
      <c r="M61" s="31">
        <v>471</v>
      </c>
      <c r="N61" s="31">
        <v>451.55</v>
      </c>
      <c r="O61" s="42">
        <v>1658800</v>
      </c>
      <c r="P61" s="43">
        <v>-6.6269052352551359E-4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44525</v>
      </c>
      <c r="E62" s="40">
        <v>168</v>
      </c>
      <c r="F62" s="40">
        <v>168.01666666666668</v>
      </c>
      <c r="G62" s="41">
        <v>164.43333333333337</v>
      </c>
      <c r="H62" s="41">
        <v>160.86666666666667</v>
      </c>
      <c r="I62" s="41">
        <v>157.28333333333336</v>
      </c>
      <c r="J62" s="41">
        <v>171.58333333333337</v>
      </c>
      <c r="K62" s="41">
        <v>175.16666666666669</v>
      </c>
      <c r="L62" s="41">
        <v>178.73333333333338</v>
      </c>
      <c r="M62" s="31">
        <v>171.6</v>
      </c>
      <c r="N62" s="31">
        <v>164.45</v>
      </c>
      <c r="O62" s="42">
        <v>8596600</v>
      </c>
      <c r="P62" s="43">
        <v>-3.8787946553362776E-2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44525</v>
      </c>
      <c r="E63" s="40">
        <v>900.2</v>
      </c>
      <c r="F63" s="40">
        <v>879.01666666666677</v>
      </c>
      <c r="G63" s="41">
        <v>841.18333333333351</v>
      </c>
      <c r="H63" s="41">
        <v>782.16666666666674</v>
      </c>
      <c r="I63" s="41">
        <v>744.33333333333348</v>
      </c>
      <c r="J63" s="41">
        <v>938.03333333333353</v>
      </c>
      <c r="K63" s="41">
        <v>975.86666666666679</v>
      </c>
      <c r="L63" s="41">
        <v>1034.8833333333337</v>
      </c>
      <c r="M63" s="31">
        <v>916.85</v>
      </c>
      <c r="N63" s="31">
        <v>820</v>
      </c>
      <c r="O63" s="42">
        <v>2645400</v>
      </c>
      <c r="P63" s="43">
        <v>-0.10367960967676357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44525</v>
      </c>
      <c r="E64" s="40">
        <v>587.5</v>
      </c>
      <c r="F64" s="40">
        <v>588.43333333333339</v>
      </c>
      <c r="G64" s="41">
        <v>582.71666666666681</v>
      </c>
      <c r="H64" s="41">
        <v>577.93333333333339</v>
      </c>
      <c r="I64" s="41">
        <v>572.21666666666681</v>
      </c>
      <c r="J64" s="41">
        <v>593.21666666666681</v>
      </c>
      <c r="K64" s="41">
        <v>598.93333333333351</v>
      </c>
      <c r="L64" s="41">
        <v>603.71666666666681</v>
      </c>
      <c r="M64" s="31">
        <v>594.15</v>
      </c>
      <c r="N64" s="31">
        <v>583.65</v>
      </c>
      <c r="O64" s="42">
        <v>13370000</v>
      </c>
      <c r="P64" s="43">
        <v>5.1720747295968532E-2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44525</v>
      </c>
      <c r="E65" s="40">
        <v>2020.45</v>
      </c>
      <c r="F65" s="40">
        <v>2008.8666666666668</v>
      </c>
      <c r="G65" s="41">
        <v>1979.7833333333335</v>
      </c>
      <c r="H65" s="41">
        <v>1939.1166666666668</v>
      </c>
      <c r="I65" s="41">
        <v>1910.0333333333335</v>
      </c>
      <c r="J65" s="41">
        <v>2049.5333333333338</v>
      </c>
      <c r="K65" s="41">
        <v>2078.6166666666668</v>
      </c>
      <c r="L65" s="41">
        <v>2119.2833333333338</v>
      </c>
      <c r="M65" s="31">
        <v>2037.95</v>
      </c>
      <c r="N65" s="31">
        <v>1968.2</v>
      </c>
      <c r="O65" s="42">
        <v>532500</v>
      </c>
      <c r="P65" s="43">
        <v>2.0114942528735632E-2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44525</v>
      </c>
      <c r="E66" s="40">
        <v>2242.8000000000002</v>
      </c>
      <c r="F66" s="40">
        <v>2246.1333333333332</v>
      </c>
      <c r="G66" s="41">
        <v>2184.2666666666664</v>
      </c>
      <c r="H66" s="41">
        <v>2125.7333333333331</v>
      </c>
      <c r="I66" s="41">
        <v>2063.8666666666663</v>
      </c>
      <c r="J66" s="41">
        <v>2304.6666666666665</v>
      </c>
      <c r="K66" s="41">
        <v>2366.5333333333333</v>
      </c>
      <c r="L66" s="41">
        <v>2425.0666666666666</v>
      </c>
      <c r="M66" s="31">
        <v>2308</v>
      </c>
      <c r="N66" s="31">
        <v>2187.6</v>
      </c>
      <c r="O66" s="42">
        <v>3243500</v>
      </c>
      <c r="P66" s="43">
        <v>-1.5391719255040787E-3</v>
      </c>
    </row>
    <row r="67" spans="1:16" ht="12.75" customHeight="1">
      <c r="A67" s="31">
        <v>57</v>
      </c>
      <c r="B67" s="32" t="s">
        <v>44</v>
      </c>
      <c r="C67" s="33" t="s">
        <v>351</v>
      </c>
      <c r="D67" s="34">
        <v>44525</v>
      </c>
      <c r="E67" s="40">
        <v>260.05</v>
      </c>
      <c r="F67" s="40">
        <v>260.28333333333336</v>
      </c>
      <c r="G67" s="41">
        <v>253.76666666666671</v>
      </c>
      <c r="H67" s="41">
        <v>247.48333333333335</v>
      </c>
      <c r="I67" s="41">
        <v>240.9666666666667</v>
      </c>
      <c r="J67" s="41">
        <v>266.56666666666672</v>
      </c>
      <c r="K67" s="41">
        <v>273.08333333333337</v>
      </c>
      <c r="L67" s="41">
        <v>279.36666666666673</v>
      </c>
      <c r="M67" s="31">
        <v>266.8</v>
      </c>
      <c r="N67" s="31">
        <v>254</v>
      </c>
      <c r="O67" s="42">
        <v>11654100</v>
      </c>
      <c r="P67" s="43">
        <v>9.8775187672856587E-4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44525</v>
      </c>
      <c r="E68" s="40">
        <v>5175.55</v>
      </c>
      <c r="F68" s="40">
        <v>5179.55</v>
      </c>
      <c r="G68" s="41">
        <v>5090.7000000000007</v>
      </c>
      <c r="H68" s="41">
        <v>5005.8500000000004</v>
      </c>
      <c r="I68" s="41">
        <v>4917.0000000000009</v>
      </c>
      <c r="J68" s="41">
        <v>5264.4000000000005</v>
      </c>
      <c r="K68" s="41">
        <v>5353.2500000000009</v>
      </c>
      <c r="L68" s="41">
        <v>5438.1</v>
      </c>
      <c r="M68" s="31">
        <v>5268.4</v>
      </c>
      <c r="N68" s="31">
        <v>5094.7</v>
      </c>
      <c r="O68" s="42">
        <v>1816500</v>
      </c>
      <c r="P68" s="43">
        <v>1.3558754603280885E-2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44525</v>
      </c>
      <c r="E69" s="40">
        <v>4992.3</v>
      </c>
      <c r="F69" s="40">
        <v>4930.8666666666668</v>
      </c>
      <c r="G69" s="41">
        <v>4709.5333333333338</v>
      </c>
      <c r="H69" s="41">
        <v>4426.7666666666673</v>
      </c>
      <c r="I69" s="41">
        <v>4205.4333333333343</v>
      </c>
      <c r="J69" s="41">
        <v>5213.6333333333332</v>
      </c>
      <c r="K69" s="41">
        <v>5434.9666666666653</v>
      </c>
      <c r="L69" s="41">
        <v>5717.7333333333327</v>
      </c>
      <c r="M69" s="31">
        <v>5152.2</v>
      </c>
      <c r="N69" s="31">
        <v>4648.1000000000004</v>
      </c>
      <c r="O69" s="42">
        <v>468500</v>
      </c>
      <c r="P69" s="43">
        <v>-1.0660980810234541E-3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44525</v>
      </c>
      <c r="E70" s="40">
        <v>400.75</v>
      </c>
      <c r="F70" s="40">
        <v>400.65000000000003</v>
      </c>
      <c r="G70" s="41">
        <v>389.05000000000007</v>
      </c>
      <c r="H70" s="41">
        <v>377.35</v>
      </c>
      <c r="I70" s="41">
        <v>365.75000000000006</v>
      </c>
      <c r="J70" s="41">
        <v>412.35000000000008</v>
      </c>
      <c r="K70" s="41">
        <v>423.9500000000001</v>
      </c>
      <c r="L70" s="41">
        <v>435.65000000000009</v>
      </c>
      <c r="M70" s="31">
        <v>412.25</v>
      </c>
      <c r="N70" s="31">
        <v>388.95</v>
      </c>
      <c r="O70" s="42">
        <v>37727250</v>
      </c>
      <c r="P70" s="43">
        <v>4.4731792013159098E-2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44525</v>
      </c>
      <c r="E71" s="40">
        <v>4666.5</v>
      </c>
      <c r="F71" s="40">
        <v>4711.1833333333334</v>
      </c>
      <c r="G71" s="41">
        <v>4498.416666666667</v>
      </c>
      <c r="H71" s="41">
        <v>4330.3333333333339</v>
      </c>
      <c r="I71" s="41">
        <v>4117.5666666666675</v>
      </c>
      <c r="J71" s="41">
        <v>4879.2666666666664</v>
      </c>
      <c r="K71" s="41">
        <v>5092.0333333333328</v>
      </c>
      <c r="L71" s="41">
        <v>5260.1166666666659</v>
      </c>
      <c r="M71" s="31">
        <v>4923.95</v>
      </c>
      <c r="N71" s="31">
        <v>4543.1000000000004</v>
      </c>
      <c r="O71" s="42">
        <v>2948250</v>
      </c>
      <c r="P71" s="43">
        <v>5.1210054820163123E-2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44525</v>
      </c>
      <c r="E72" s="40">
        <v>2497.65</v>
      </c>
      <c r="F72" s="40">
        <v>2505.6833333333329</v>
      </c>
      <c r="G72" s="41">
        <v>2477.3666666666659</v>
      </c>
      <c r="H72" s="41">
        <v>2457.083333333333</v>
      </c>
      <c r="I72" s="41">
        <v>2428.766666666666</v>
      </c>
      <c r="J72" s="41">
        <v>2525.9666666666658</v>
      </c>
      <c r="K72" s="41">
        <v>2554.2833333333324</v>
      </c>
      <c r="L72" s="41">
        <v>2574.5666666666657</v>
      </c>
      <c r="M72" s="31">
        <v>2534</v>
      </c>
      <c r="N72" s="31">
        <v>2485.4</v>
      </c>
      <c r="O72" s="42">
        <v>4368700</v>
      </c>
      <c r="P72" s="43">
        <v>8.9369872578111367E-2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44525</v>
      </c>
      <c r="E73" s="40">
        <v>1577.95</v>
      </c>
      <c r="F73" s="40">
        <v>1553.5166666666667</v>
      </c>
      <c r="G73" s="41">
        <v>1512.4333333333334</v>
      </c>
      <c r="H73" s="41">
        <v>1446.9166666666667</v>
      </c>
      <c r="I73" s="41">
        <v>1405.8333333333335</v>
      </c>
      <c r="J73" s="41">
        <v>1619.0333333333333</v>
      </c>
      <c r="K73" s="41">
        <v>1660.1166666666668</v>
      </c>
      <c r="L73" s="41">
        <v>1725.6333333333332</v>
      </c>
      <c r="M73" s="31">
        <v>1594.6</v>
      </c>
      <c r="N73" s="31">
        <v>1488</v>
      </c>
      <c r="O73" s="42">
        <v>8461750</v>
      </c>
      <c r="P73" s="43">
        <v>5.9281189754888462E-2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44525</v>
      </c>
      <c r="E74" s="40">
        <v>173.3</v>
      </c>
      <c r="F74" s="40">
        <v>173.03333333333333</v>
      </c>
      <c r="G74" s="41">
        <v>170.56666666666666</v>
      </c>
      <c r="H74" s="41">
        <v>167.83333333333334</v>
      </c>
      <c r="I74" s="41">
        <v>165.36666666666667</v>
      </c>
      <c r="J74" s="41">
        <v>175.76666666666665</v>
      </c>
      <c r="K74" s="41">
        <v>178.23333333333329</v>
      </c>
      <c r="L74" s="41">
        <v>180.96666666666664</v>
      </c>
      <c r="M74" s="31">
        <v>175.5</v>
      </c>
      <c r="N74" s="31">
        <v>170.3</v>
      </c>
      <c r="O74" s="42">
        <v>29228400</v>
      </c>
      <c r="P74" s="43">
        <v>-2.4393174717615956E-2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44525</v>
      </c>
      <c r="E75" s="40">
        <v>97.85</v>
      </c>
      <c r="F75" s="40">
        <v>98.183333333333337</v>
      </c>
      <c r="G75" s="41">
        <v>95.866666666666674</v>
      </c>
      <c r="H75" s="41">
        <v>93.88333333333334</v>
      </c>
      <c r="I75" s="41">
        <v>91.566666666666677</v>
      </c>
      <c r="J75" s="41">
        <v>100.16666666666667</v>
      </c>
      <c r="K75" s="41">
        <v>102.48333333333333</v>
      </c>
      <c r="L75" s="41">
        <v>104.46666666666667</v>
      </c>
      <c r="M75" s="31">
        <v>100.5</v>
      </c>
      <c r="N75" s="31">
        <v>96.2</v>
      </c>
      <c r="O75" s="42">
        <v>95060000</v>
      </c>
      <c r="P75" s="43">
        <v>1.6684491978609627E-2</v>
      </c>
    </row>
    <row r="76" spans="1:16" ht="12.75" customHeight="1">
      <c r="A76" s="31">
        <v>66</v>
      </c>
      <c r="B76" s="32" t="s">
        <v>87</v>
      </c>
      <c r="C76" s="33" t="s">
        <v>366</v>
      </c>
      <c r="D76" s="34">
        <v>44525</v>
      </c>
      <c r="E76" s="40">
        <v>198.5</v>
      </c>
      <c r="F76" s="40">
        <v>198.5</v>
      </c>
      <c r="G76" s="41">
        <v>192</v>
      </c>
      <c r="H76" s="41">
        <v>185.5</v>
      </c>
      <c r="I76" s="41">
        <v>179</v>
      </c>
      <c r="J76" s="41">
        <v>205</v>
      </c>
      <c r="K76" s="41">
        <v>211.5</v>
      </c>
      <c r="L76" s="41">
        <v>218</v>
      </c>
      <c r="M76" s="31">
        <v>205</v>
      </c>
      <c r="N76" s="31">
        <v>192</v>
      </c>
      <c r="O76" s="42">
        <v>366600</v>
      </c>
      <c r="P76" s="43" t="e">
        <v>#VALUE!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44525</v>
      </c>
      <c r="E77" s="40">
        <v>149.5</v>
      </c>
      <c r="F77" s="40">
        <v>150.58333333333334</v>
      </c>
      <c r="G77" s="41">
        <v>144.31666666666669</v>
      </c>
      <c r="H77" s="41">
        <v>139.13333333333335</v>
      </c>
      <c r="I77" s="41">
        <v>132.8666666666667</v>
      </c>
      <c r="J77" s="41">
        <v>155.76666666666668</v>
      </c>
      <c r="K77" s="41">
        <v>162.03333333333333</v>
      </c>
      <c r="L77" s="41">
        <v>167.21666666666667</v>
      </c>
      <c r="M77" s="31">
        <v>156.85</v>
      </c>
      <c r="N77" s="31">
        <v>145.4</v>
      </c>
      <c r="O77" s="42">
        <v>44505600</v>
      </c>
      <c r="P77" s="43">
        <v>8.0568720379146919E-2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44525</v>
      </c>
      <c r="E78" s="40">
        <v>506.05</v>
      </c>
      <c r="F78" s="40">
        <v>505.33333333333331</v>
      </c>
      <c r="G78" s="41">
        <v>490.76666666666665</v>
      </c>
      <c r="H78" s="41">
        <v>475.48333333333335</v>
      </c>
      <c r="I78" s="41">
        <v>460.91666666666669</v>
      </c>
      <c r="J78" s="41">
        <v>520.61666666666656</v>
      </c>
      <c r="K78" s="41">
        <v>535.18333333333339</v>
      </c>
      <c r="L78" s="41">
        <v>550.46666666666658</v>
      </c>
      <c r="M78" s="31">
        <v>519.9</v>
      </c>
      <c r="N78" s="31">
        <v>490.05</v>
      </c>
      <c r="O78" s="42">
        <v>8068400</v>
      </c>
      <c r="P78" s="43">
        <v>-1.6126770438928621E-2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44525</v>
      </c>
      <c r="E79" s="40">
        <v>40.799999999999997</v>
      </c>
      <c r="F79" s="40">
        <v>40.866666666666667</v>
      </c>
      <c r="G79" s="41">
        <v>39.433333333333337</v>
      </c>
      <c r="H79" s="41">
        <v>38.06666666666667</v>
      </c>
      <c r="I79" s="41">
        <v>36.63333333333334</v>
      </c>
      <c r="J79" s="41">
        <v>42.233333333333334</v>
      </c>
      <c r="K79" s="41">
        <v>43.666666666666657</v>
      </c>
      <c r="L79" s="41">
        <v>45.033333333333331</v>
      </c>
      <c r="M79" s="31">
        <v>42.3</v>
      </c>
      <c r="N79" s="31">
        <v>39.5</v>
      </c>
      <c r="O79" s="42">
        <v>119677500</v>
      </c>
      <c r="P79" s="43">
        <v>-9.1281669150521608E-3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44525</v>
      </c>
      <c r="E80" s="40">
        <v>961.3</v>
      </c>
      <c r="F80" s="40">
        <v>970.76666666666677</v>
      </c>
      <c r="G80" s="41">
        <v>947.53333333333353</v>
      </c>
      <c r="H80" s="41">
        <v>933.76666666666677</v>
      </c>
      <c r="I80" s="41">
        <v>910.53333333333353</v>
      </c>
      <c r="J80" s="41">
        <v>984.53333333333353</v>
      </c>
      <c r="K80" s="41">
        <v>1007.7666666666669</v>
      </c>
      <c r="L80" s="41">
        <v>1021.5333333333335</v>
      </c>
      <c r="M80" s="31">
        <v>994</v>
      </c>
      <c r="N80" s="31">
        <v>957</v>
      </c>
      <c r="O80" s="42">
        <v>4937500</v>
      </c>
      <c r="P80" s="43">
        <v>8.2310390179745729E-2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44525</v>
      </c>
      <c r="E81" s="40">
        <v>2243.1999999999998</v>
      </c>
      <c r="F81" s="40">
        <v>2249.1</v>
      </c>
      <c r="G81" s="41">
        <v>2178.1999999999998</v>
      </c>
      <c r="H81" s="41">
        <v>2113.1999999999998</v>
      </c>
      <c r="I81" s="41">
        <v>2042.2999999999997</v>
      </c>
      <c r="J81" s="41">
        <v>2314.1</v>
      </c>
      <c r="K81" s="41">
        <v>2385.0000000000005</v>
      </c>
      <c r="L81" s="41">
        <v>2450</v>
      </c>
      <c r="M81" s="31">
        <v>2320</v>
      </c>
      <c r="N81" s="31">
        <v>2184.1</v>
      </c>
      <c r="O81" s="42">
        <v>2117700</v>
      </c>
      <c r="P81" s="43">
        <v>0.14839619316179062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44525</v>
      </c>
      <c r="E82" s="40">
        <v>311.14999999999998</v>
      </c>
      <c r="F82" s="40">
        <v>310.23333333333335</v>
      </c>
      <c r="G82" s="41">
        <v>306.7166666666667</v>
      </c>
      <c r="H82" s="41">
        <v>302.28333333333336</v>
      </c>
      <c r="I82" s="41">
        <v>298.76666666666671</v>
      </c>
      <c r="J82" s="41">
        <v>314.66666666666669</v>
      </c>
      <c r="K82" s="41">
        <v>318.18333333333334</v>
      </c>
      <c r="L82" s="41">
        <v>322.61666666666667</v>
      </c>
      <c r="M82" s="31">
        <v>313.75</v>
      </c>
      <c r="N82" s="31">
        <v>305.8</v>
      </c>
      <c r="O82" s="42">
        <v>10433050</v>
      </c>
      <c r="P82" s="43">
        <v>2.5441803778184034E-2</v>
      </c>
    </row>
    <row r="83" spans="1:16" ht="12.75" customHeight="1">
      <c r="A83" s="31">
        <v>73</v>
      </c>
      <c r="B83" s="32" t="s">
        <v>42</v>
      </c>
      <c r="C83" s="350" t="s">
        <v>111</v>
      </c>
      <c r="D83" s="34">
        <v>44525</v>
      </c>
      <c r="E83" s="40">
        <v>1727.95</v>
      </c>
      <c r="F83" s="40">
        <v>1719.3</v>
      </c>
      <c r="G83" s="41">
        <v>1689.8999999999999</v>
      </c>
      <c r="H83" s="41">
        <v>1651.85</v>
      </c>
      <c r="I83" s="41">
        <v>1622.4499999999998</v>
      </c>
      <c r="J83" s="41">
        <v>1757.35</v>
      </c>
      <c r="K83" s="41">
        <v>1786.75</v>
      </c>
      <c r="L83" s="41">
        <v>1824.8</v>
      </c>
      <c r="M83" s="31">
        <v>1748.7</v>
      </c>
      <c r="N83" s="31">
        <v>1681.25</v>
      </c>
      <c r="O83" s="42">
        <v>10564475</v>
      </c>
      <c r="P83" s="43">
        <v>1.3026645411068094E-2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44525</v>
      </c>
      <c r="E84" s="40">
        <v>306.3</v>
      </c>
      <c r="F84" s="40">
        <v>305.41666666666669</v>
      </c>
      <c r="G84" s="41">
        <v>300.98333333333335</v>
      </c>
      <c r="H84" s="41">
        <v>295.66666666666669</v>
      </c>
      <c r="I84" s="41">
        <v>291.23333333333335</v>
      </c>
      <c r="J84" s="41">
        <v>310.73333333333335</v>
      </c>
      <c r="K84" s="41">
        <v>315.16666666666663</v>
      </c>
      <c r="L84" s="41">
        <v>320.48333333333335</v>
      </c>
      <c r="M84" s="31">
        <v>309.85000000000002</v>
      </c>
      <c r="N84" s="31">
        <v>300.10000000000002</v>
      </c>
      <c r="O84" s="42">
        <v>139400</v>
      </c>
      <c r="P84" s="43" t="e">
        <v>#VALUE!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44525</v>
      </c>
      <c r="E85" s="40">
        <v>621.95000000000005</v>
      </c>
      <c r="F85" s="40">
        <v>608.68333333333339</v>
      </c>
      <c r="G85" s="41">
        <v>591.36666666666679</v>
      </c>
      <c r="H85" s="41">
        <v>560.78333333333342</v>
      </c>
      <c r="I85" s="41">
        <v>543.46666666666681</v>
      </c>
      <c r="J85" s="41">
        <v>639.26666666666677</v>
      </c>
      <c r="K85" s="41">
        <v>656.58333333333337</v>
      </c>
      <c r="L85" s="41">
        <v>687.16666666666674</v>
      </c>
      <c r="M85" s="31">
        <v>626</v>
      </c>
      <c r="N85" s="31">
        <v>578.1</v>
      </c>
      <c r="O85" s="42">
        <v>4077500</v>
      </c>
      <c r="P85" s="43">
        <v>-9.0858416945373471E-2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44525</v>
      </c>
      <c r="E86" s="40">
        <v>1311.75</v>
      </c>
      <c r="F86" s="40">
        <v>1291.95</v>
      </c>
      <c r="G86" s="41">
        <v>1255.9000000000001</v>
      </c>
      <c r="H86" s="41">
        <v>1200.05</v>
      </c>
      <c r="I86" s="41">
        <v>1164</v>
      </c>
      <c r="J86" s="41">
        <v>1347.8000000000002</v>
      </c>
      <c r="K86" s="41">
        <v>1383.85</v>
      </c>
      <c r="L86" s="41">
        <v>1439.7000000000003</v>
      </c>
      <c r="M86" s="31">
        <v>1328</v>
      </c>
      <c r="N86" s="31">
        <v>1236.0999999999999</v>
      </c>
      <c r="O86" s="42">
        <v>2643850</v>
      </c>
      <c r="P86" s="43">
        <v>2.9406325134085445E-2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44525</v>
      </c>
      <c r="E87" s="40">
        <v>1269.05</v>
      </c>
      <c r="F87" s="40">
        <v>1271.5333333333335</v>
      </c>
      <c r="G87" s="41">
        <v>1244.0666666666671</v>
      </c>
      <c r="H87" s="41">
        <v>1219.0833333333335</v>
      </c>
      <c r="I87" s="41">
        <v>1191.616666666667</v>
      </c>
      <c r="J87" s="41">
        <v>1296.5166666666671</v>
      </c>
      <c r="K87" s="41">
        <v>1323.9833333333338</v>
      </c>
      <c r="L87" s="41">
        <v>1348.9666666666672</v>
      </c>
      <c r="M87" s="31">
        <v>1299</v>
      </c>
      <c r="N87" s="31">
        <v>1246.55</v>
      </c>
      <c r="O87" s="42">
        <v>3787000</v>
      </c>
      <c r="P87" s="43">
        <v>5.1944444444444446E-2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44525</v>
      </c>
      <c r="E88" s="40">
        <v>1147.55</v>
      </c>
      <c r="F88" s="40">
        <v>1155.6166666666666</v>
      </c>
      <c r="G88" s="41">
        <v>1134.9333333333332</v>
      </c>
      <c r="H88" s="41">
        <v>1122.3166666666666</v>
      </c>
      <c r="I88" s="41">
        <v>1101.6333333333332</v>
      </c>
      <c r="J88" s="41">
        <v>1168.2333333333331</v>
      </c>
      <c r="K88" s="41">
        <v>1188.9166666666665</v>
      </c>
      <c r="L88" s="41">
        <v>1201.5333333333331</v>
      </c>
      <c r="M88" s="31">
        <v>1176.3</v>
      </c>
      <c r="N88" s="31">
        <v>1143</v>
      </c>
      <c r="O88" s="42">
        <v>23422700</v>
      </c>
      <c r="P88" s="43">
        <v>-1.1667060491493384E-2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44525</v>
      </c>
      <c r="E89" s="40">
        <v>2850</v>
      </c>
      <c r="F89" s="40">
        <v>2849.1666666666665</v>
      </c>
      <c r="G89" s="41">
        <v>2803.4833333333331</v>
      </c>
      <c r="H89" s="41">
        <v>2756.9666666666667</v>
      </c>
      <c r="I89" s="41">
        <v>2711.2833333333333</v>
      </c>
      <c r="J89" s="41">
        <v>2895.6833333333329</v>
      </c>
      <c r="K89" s="41">
        <v>2941.3666666666663</v>
      </c>
      <c r="L89" s="41">
        <v>2987.8833333333328</v>
      </c>
      <c r="M89" s="31">
        <v>2894.85</v>
      </c>
      <c r="N89" s="31">
        <v>2802.65</v>
      </c>
      <c r="O89" s="42">
        <v>10481100</v>
      </c>
      <c r="P89" s="43">
        <v>1.2373225152129817E-2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44525</v>
      </c>
      <c r="E90" s="40">
        <v>2652.7</v>
      </c>
      <c r="F90" s="40">
        <v>2647.5833333333335</v>
      </c>
      <c r="G90" s="41">
        <v>2615.166666666667</v>
      </c>
      <c r="H90" s="41">
        <v>2577.6333333333337</v>
      </c>
      <c r="I90" s="41">
        <v>2545.2166666666672</v>
      </c>
      <c r="J90" s="41">
        <v>2685.1166666666668</v>
      </c>
      <c r="K90" s="41">
        <v>2717.5333333333338</v>
      </c>
      <c r="L90" s="41">
        <v>2755.0666666666666</v>
      </c>
      <c r="M90" s="31">
        <v>2680</v>
      </c>
      <c r="N90" s="31">
        <v>2610.0500000000002</v>
      </c>
      <c r="O90" s="42">
        <v>3463800</v>
      </c>
      <c r="P90" s="43">
        <v>-1.9017980636237897E-3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44525</v>
      </c>
      <c r="E91" s="40">
        <v>1588.6</v>
      </c>
      <c r="F91" s="40">
        <v>1586.7333333333333</v>
      </c>
      <c r="G91" s="41">
        <v>1567.5666666666666</v>
      </c>
      <c r="H91" s="41">
        <v>1546.5333333333333</v>
      </c>
      <c r="I91" s="41">
        <v>1527.3666666666666</v>
      </c>
      <c r="J91" s="41">
        <v>1607.7666666666667</v>
      </c>
      <c r="K91" s="41">
        <v>1626.9333333333332</v>
      </c>
      <c r="L91" s="41">
        <v>1647.9666666666667</v>
      </c>
      <c r="M91" s="31">
        <v>1605.9</v>
      </c>
      <c r="N91" s="31">
        <v>1565.7</v>
      </c>
      <c r="O91" s="42">
        <v>29349100</v>
      </c>
      <c r="P91" s="43">
        <v>1.4826492502299045E-3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44525</v>
      </c>
      <c r="E92" s="40">
        <v>682.45</v>
      </c>
      <c r="F92" s="40">
        <v>683.40000000000009</v>
      </c>
      <c r="G92" s="41">
        <v>676.45000000000016</v>
      </c>
      <c r="H92" s="41">
        <v>670.45</v>
      </c>
      <c r="I92" s="41">
        <v>663.50000000000011</v>
      </c>
      <c r="J92" s="41">
        <v>689.4000000000002</v>
      </c>
      <c r="K92" s="41">
        <v>696.35</v>
      </c>
      <c r="L92" s="41">
        <v>702.35000000000025</v>
      </c>
      <c r="M92" s="31">
        <v>690.35</v>
      </c>
      <c r="N92" s="31">
        <v>677.4</v>
      </c>
      <c r="O92" s="42">
        <v>20284000</v>
      </c>
      <c r="P92" s="43">
        <v>-2.0659620797705665E-2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44525</v>
      </c>
      <c r="E93" s="40">
        <v>2668.3</v>
      </c>
      <c r="F93" s="40">
        <v>2673.9833333333336</v>
      </c>
      <c r="G93" s="41">
        <v>2634.7166666666672</v>
      </c>
      <c r="H93" s="41">
        <v>2601.1333333333337</v>
      </c>
      <c r="I93" s="41">
        <v>2561.8666666666672</v>
      </c>
      <c r="J93" s="41">
        <v>2707.5666666666671</v>
      </c>
      <c r="K93" s="41">
        <v>2746.8333333333335</v>
      </c>
      <c r="L93" s="41">
        <v>2780.416666666667</v>
      </c>
      <c r="M93" s="31">
        <v>2713.25</v>
      </c>
      <c r="N93" s="31">
        <v>2640.4</v>
      </c>
      <c r="O93" s="42">
        <v>4618800</v>
      </c>
      <c r="P93" s="43">
        <v>4.820261437908497E-2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44525</v>
      </c>
      <c r="E94" s="40">
        <v>461.6</v>
      </c>
      <c r="F94" s="40">
        <v>465.06666666666666</v>
      </c>
      <c r="G94" s="41">
        <v>454.33333333333331</v>
      </c>
      <c r="H94" s="41">
        <v>447.06666666666666</v>
      </c>
      <c r="I94" s="41">
        <v>436.33333333333331</v>
      </c>
      <c r="J94" s="41">
        <v>472.33333333333331</v>
      </c>
      <c r="K94" s="41">
        <v>483.06666666666666</v>
      </c>
      <c r="L94" s="41">
        <v>490.33333333333331</v>
      </c>
      <c r="M94" s="31">
        <v>475.8</v>
      </c>
      <c r="N94" s="31">
        <v>457.8</v>
      </c>
      <c r="O94" s="42">
        <v>24399275</v>
      </c>
      <c r="P94" s="43">
        <v>5.270617415182921E-3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44525</v>
      </c>
      <c r="E95" s="40">
        <v>310.95</v>
      </c>
      <c r="F95" s="40">
        <v>312.61666666666662</v>
      </c>
      <c r="G95" s="41">
        <v>304.38333333333321</v>
      </c>
      <c r="H95" s="41">
        <v>297.81666666666661</v>
      </c>
      <c r="I95" s="41">
        <v>289.5833333333332</v>
      </c>
      <c r="J95" s="41">
        <v>319.18333333333322</v>
      </c>
      <c r="K95" s="41">
        <v>327.41666666666669</v>
      </c>
      <c r="L95" s="41">
        <v>333.98333333333323</v>
      </c>
      <c r="M95" s="31">
        <v>320.85000000000002</v>
      </c>
      <c r="N95" s="31">
        <v>306.05</v>
      </c>
      <c r="O95" s="42">
        <v>14993100</v>
      </c>
      <c r="P95" s="43">
        <v>1.8899082568807339E-2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44525</v>
      </c>
      <c r="E96" s="40">
        <v>2398.9499999999998</v>
      </c>
      <c r="F96" s="40">
        <v>2395.0166666666664</v>
      </c>
      <c r="G96" s="41">
        <v>2383.0333333333328</v>
      </c>
      <c r="H96" s="41">
        <v>2367.1166666666663</v>
      </c>
      <c r="I96" s="41">
        <v>2355.1333333333328</v>
      </c>
      <c r="J96" s="41">
        <v>2410.9333333333329</v>
      </c>
      <c r="K96" s="41">
        <v>2422.9166666666665</v>
      </c>
      <c r="L96" s="41">
        <v>2438.833333333333</v>
      </c>
      <c r="M96" s="31">
        <v>2407</v>
      </c>
      <c r="N96" s="31">
        <v>2379.1</v>
      </c>
      <c r="O96" s="42">
        <v>9977700</v>
      </c>
      <c r="P96" s="43">
        <v>9.1940769510862972E-3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44525</v>
      </c>
      <c r="E97" s="40">
        <v>217.65</v>
      </c>
      <c r="F97" s="40">
        <v>217.20000000000002</v>
      </c>
      <c r="G97" s="41">
        <v>211.70000000000005</v>
      </c>
      <c r="H97" s="41">
        <v>205.75000000000003</v>
      </c>
      <c r="I97" s="41">
        <v>200.25000000000006</v>
      </c>
      <c r="J97" s="41">
        <v>223.15000000000003</v>
      </c>
      <c r="K97" s="41">
        <v>228.64999999999998</v>
      </c>
      <c r="L97" s="41">
        <v>234.60000000000002</v>
      </c>
      <c r="M97" s="31">
        <v>222.7</v>
      </c>
      <c r="N97" s="31">
        <v>211.25</v>
      </c>
      <c r="O97" s="42">
        <v>26086500</v>
      </c>
      <c r="P97" s="43">
        <v>0.30444892264765155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44525</v>
      </c>
      <c r="E98" s="40">
        <v>804.35</v>
      </c>
      <c r="F98" s="40">
        <v>800.41666666666663</v>
      </c>
      <c r="G98" s="41">
        <v>790.93333333333328</v>
      </c>
      <c r="H98" s="41">
        <v>777.51666666666665</v>
      </c>
      <c r="I98" s="41">
        <v>768.0333333333333</v>
      </c>
      <c r="J98" s="41">
        <v>813.83333333333326</v>
      </c>
      <c r="K98" s="41">
        <v>823.31666666666661</v>
      </c>
      <c r="L98" s="41">
        <v>836.73333333333323</v>
      </c>
      <c r="M98" s="31">
        <v>809.9</v>
      </c>
      <c r="N98" s="31">
        <v>787</v>
      </c>
      <c r="O98" s="42">
        <v>69691875</v>
      </c>
      <c r="P98" s="43">
        <v>6.2534065657624413E-2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44525</v>
      </c>
      <c r="E99" s="40">
        <v>1485.75</v>
      </c>
      <c r="F99" s="40">
        <v>1473.45</v>
      </c>
      <c r="G99" s="41">
        <v>1449.3000000000002</v>
      </c>
      <c r="H99" s="41">
        <v>1412.8500000000001</v>
      </c>
      <c r="I99" s="41">
        <v>1388.7000000000003</v>
      </c>
      <c r="J99" s="41">
        <v>1509.9</v>
      </c>
      <c r="K99" s="41">
        <v>1534.0500000000002</v>
      </c>
      <c r="L99" s="41">
        <v>1570.5</v>
      </c>
      <c r="M99" s="31">
        <v>1497.6</v>
      </c>
      <c r="N99" s="31">
        <v>1437</v>
      </c>
      <c r="O99" s="42">
        <v>2854300</v>
      </c>
      <c r="P99" s="43">
        <v>-3.3251763351086802E-2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44525</v>
      </c>
      <c r="E100" s="40">
        <v>621.15</v>
      </c>
      <c r="F100" s="40">
        <v>619.98333333333323</v>
      </c>
      <c r="G100" s="41">
        <v>612.76666666666642</v>
      </c>
      <c r="H100" s="41">
        <v>604.38333333333321</v>
      </c>
      <c r="I100" s="41">
        <v>597.1666666666664</v>
      </c>
      <c r="J100" s="41">
        <v>628.36666666666645</v>
      </c>
      <c r="K100" s="41">
        <v>635.58333333333337</v>
      </c>
      <c r="L100" s="41">
        <v>643.96666666666647</v>
      </c>
      <c r="M100" s="31">
        <v>627.20000000000005</v>
      </c>
      <c r="N100" s="31">
        <v>611.6</v>
      </c>
      <c r="O100" s="42">
        <v>4188750</v>
      </c>
      <c r="P100" s="43">
        <v>-2.6785714285714286E-3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44525</v>
      </c>
      <c r="E101" s="40">
        <v>9.6</v>
      </c>
      <c r="F101" s="40">
        <v>9.6166666666666671</v>
      </c>
      <c r="G101" s="41">
        <v>9.3833333333333346</v>
      </c>
      <c r="H101" s="41">
        <v>9.1666666666666679</v>
      </c>
      <c r="I101" s="41">
        <v>8.9333333333333353</v>
      </c>
      <c r="J101" s="41">
        <v>9.8333333333333339</v>
      </c>
      <c r="K101" s="41">
        <v>10.066666666666668</v>
      </c>
      <c r="L101" s="41">
        <v>10.283333333333333</v>
      </c>
      <c r="M101" s="31">
        <v>9.85</v>
      </c>
      <c r="N101" s="31">
        <v>9.4</v>
      </c>
      <c r="O101" s="42">
        <v>762790000</v>
      </c>
      <c r="P101" s="43">
        <v>1.6985534297713486E-2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44525</v>
      </c>
      <c r="E102" s="40">
        <v>49.6</v>
      </c>
      <c r="F102" s="40">
        <v>49.433333333333337</v>
      </c>
      <c r="G102" s="41">
        <v>48.116666666666674</v>
      </c>
      <c r="H102" s="41">
        <v>46.63333333333334</v>
      </c>
      <c r="I102" s="41">
        <v>45.316666666666677</v>
      </c>
      <c r="J102" s="41">
        <v>50.916666666666671</v>
      </c>
      <c r="K102" s="41">
        <v>52.233333333333334</v>
      </c>
      <c r="L102" s="41">
        <v>53.716666666666669</v>
      </c>
      <c r="M102" s="31">
        <v>50.75</v>
      </c>
      <c r="N102" s="31">
        <v>47.95</v>
      </c>
      <c r="O102" s="42">
        <v>171655600</v>
      </c>
      <c r="P102" s="43">
        <v>1.0684110432698818E-2</v>
      </c>
    </row>
    <row r="103" spans="1:16" ht="12.75" customHeight="1">
      <c r="A103" s="31">
        <v>93</v>
      </c>
      <c r="B103" s="32" t="s">
        <v>44</v>
      </c>
      <c r="C103" s="33" t="s">
        <v>409</v>
      </c>
      <c r="D103" s="34">
        <v>44525</v>
      </c>
      <c r="E103" s="40">
        <v>710.5</v>
      </c>
      <c r="F103" s="40">
        <v>693.44999999999993</v>
      </c>
      <c r="G103" s="41">
        <v>659.34999999999991</v>
      </c>
      <c r="H103" s="41">
        <v>608.19999999999993</v>
      </c>
      <c r="I103" s="41">
        <v>574.09999999999991</v>
      </c>
      <c r="J103" s="41">
        <v>744.59999999999991</v>
      </c>
      <c r="K103" s="41">
        <v>778.7</v>
      </c>
      <c r="L103" s="41">
        <v>829.84999999999991</v>
      </c>
      <c r="M103" s="31">
        <v>727.55</v>
      </c>
      <c r="N103" s="31">
        <v>642.29999999999995</v>
      </c>
      <c r="O103" s="42">
        <v>13126250</v>
      </c>
      <c r="P103" s="43">
        <v>4.7481296758104738E-2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44525</v>
      </c>
      <c r="E104" s="40">
        <v>474.25</v>
      </c>
      <c r="F104" s="40">
        <v>468.41666666666669</v>
      </c>
      <c r="G104" s="41">
        <v>460.83333333333337</v>
      </c>
      <c r="H104" s="41">
        <v>447.41666666666669</v>
      </c>
      <c r="I104" s="41">
        <v>439.83333333333337</v>
      </c>
      <c r="J104" s="41">
        <v>481.83333333333337</v>
      </c>
      <c r="K104" s="41">
        <v>489.41666666666674</v>
      </c>
      <c r="L104" s="41">
        <v>502.83333333333337</v>
      </c>
      <c r="M104" s="31">
        <v>476</v>
      </c>
      <c r="N104" s="31">
        <v>455</v>
      </c>
      <c r="O104" s="42">
        <v>15873000</v>
      </c>
      <c r="P104" s="43">
        <v>-6.6170522569163559E-2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44525</v>
      </c>
      <c r="E105" s="40">
        <v>197.2</v>
      </c>
      <c r="F105" s="40">
        <v>198.31666666666669</v>
      </c>
      <c r="G105" s="41">
        <v>191.88333333333338</v>
      </c>
      <c r="H105" s="41">
        <v>186.56666666666669</v>
      </c>
      <c r="I105" s="41">
        <v>180.13333333333338</v>
      </c>
      <c r="J105" s="41">
        <v>203.63333333333338</v>
      </c>
      <c r="K105" s="41">
        <v>210.06666666666672</v>
      </c>
      <c r="L105" s="41">
        <v>215.38333333333338</v>
      </c>
      <c r="M105" s="31">
        <v>204.75</v>
      </c>
      <c r="N105" s="31">
        <v>193</v>
      </c>
      <c r="O105" s="42">
        <v>15596100</v>
      </c>
      <c r="P105" s="43">
        <v>3.6547433903576981E-2</v>
      </c>
    </row>
    <row r="106" spans="1:16" ht="12.75" customHeight="1">
      <c r="A106" s="31">
        <v>96</v>
      </c>
      <c r="B106" s="32" t="s">
        <v>42</v>
      </c>
      <c r="C106" s="33" t="s">
        <v>406</v>
      </c>
      <c r="D106" s="34">
        <v>44525</v>
      </c>
      <c r="E106" s="40">
        <v>207.1</v>
      </c>
      <c r="F106" s="40">
        <v>204.86666666666667</v>
      </c>
      <c r="G106" s="41">
        <v>200.23333333333335</v>
      </c>
      <c r="H106" s="41">
        <v>193.36666666666667</v>
      </c>
      <c r="I106" s="41">
        <v>188.73333333333335</v>
      </c>
      <c r="J106" s="41">
        <v>211.73333333333335</v>
      </c>
      <c r="K106" s="41">
        <v>216.36666666666667</v>
      </c>
      <c r="L106" s="41">
        <v>223.23333333333335</v>
      </c>
      <c r="M106" s="31">
        <v>209.5</v>
      </c>
      <c r="N106" s="31">
        <v>198</v>
      </c>
      <c r="O106" s="42">
        <v>11988600</v>
      </c>
      <c r="P106" s="43">
        <v>4.2360060514372161E-2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44525</v>
      </c>
      <c r="E107" s="40">
        <v>7151.35</v>
      </c>
      <c r="F107" s="40">
        <v>7119.0999999999995</v>
      </c>
      <c r="G107" s="41">
        <v>6912.2499999999991</v>
      </c>
      <c r="H107" s="41">
        <v>6673.15</v>
      </c>
      <c r="I107" s="41">
        <v>6466.2999999999993</v>
      </c>
      <c r="J107" s="41">
        <v>7358.1999999999989</v>
      </c>
      <c r="K107" s="41">
        <v>7565.0499999999993</v>
      </c>
      <c r="L107" s="41">
        <v>7804.1499999999987</v>
      </c>
      <c r="M107" s="31">
        <v>7325.95</v>
      </c>
      <c r="N107" s="31">
        <v>6880</v>
      </c>
      <c r="O107" s="42">
        <v>219525</v>
      </c>
      <c r="P107" s="43">
        <v>1.3504155124653739E-2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44525</v>
      </c>
      <c r="E108" s="40">
        <v>2184.4</v>
      </c>
      <c r="F108" s="40">
        <v>2077.4499999999998</v>
      </c>
      <c r="G108" s="41">
        <v>1956.8999999999996</v>
      </c>
      <c r="H108" s="41">
        <v>1729.3999999999999</v>
      </c>
      <c r="I108" s="41">
        <v>1608.8499999999997</v>
      </c>
      <c r="J108" s="41">
        <v>2304.9499999999998</v>
      </c>
      <c r="K108" s="41">
        <v>2425.5</v>
      </c>
      <c r="L108" s="41">
        <v>2652.9999999999995</v>
      </c>
      <c r="M108" s="31">
        <v>2198</v>
      </c>
      <c r="N108" s="31">
        <v>1849.95</v>
      </c>
      <c r="O108" s="42">
        <v>3613000</v>
      </c>
      <c r="P108" s="43">
        <v>-3.8840117052407558E-2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44525</v>
      </c>
      <c r="E109" s="40">
        <v>1143</v>
      </c>
      <c r="F109" s="40">
        <v>1152.7666666666667</v>
      </c>
      <c r="G109" s="41">
        <v>1118.5333333333333</v>
      </c>
      <c r="H109" s="41">
        <v>1094.0666666666666</v>
      </c>
      <c r="I109" s="41">
        <v>1059.8333333333333</v>
      </c>
      <c r="J109" s="41">
        <v>1177.2333333333333</v>
      </c>
      <c r="K109" s="41">
        <v>1211.4666666666665</v>
      </c>
      <c r="L109" s="41">
        <v>1235.9333333333334</v>
      </c>
      <c r="M109" s="31">
        <v>1187</v>
      </c>
      <c r="N109" s="31">
        <v>1128.3</v>
      </c>
      <c r="O109" s="42">
        <v>14407200</v>
      </c>
      <c r="P109" s="43">
        <v>-1.0936051899907321E-2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44525</v>
      </c>
      <c r="E110" s="40">
        <v>272.8</v>
      </c>
      <c r="F110" s="40">
        <v>274.2</v>
      </c>
      <c r="G110" s="41">
        <v>266.59999999999997</v>
      </c>
      <c r="H110" s="41">
        <v>260.39999999999998</v>
      </c>
      <c r="I110" s="41">
        <v>252.79999999999995</v>
      </c>
      <c r="J110" s="41">
        <v>280.39999999999998</v>
      </c>
      <c r="K110" s="41">
        <v>288</v>
      </c>
      <c r="L110" s="41">
        <v>294.2</v>
      </c>
      <c r="M110" s="31">
        <v>281.8</v>
      </c>
      <c r="N110" s="31">
        <v>268</v>
      </c>
      <c r="O110" s="42">
        <v>14515200</v>
      </c>
      <c r="P110" s="43">
        <v>-3.3557046979865772E-2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44525</v>
      </c>
      <c r="E111" s="40">
        <v>1673.3</v>
      </c>
      <c r="F111" s="40">
        <v>1685.05</v>
      </c>
      <c r="G111" s="41">
        <v>1655.25</v>
      </c>
      <c r="H111" s="41">
        <v>1637.2</v>
      </c>
      <c r="I111" s="41">
        <v>1607.4</v>
      </c>
      <c r="J111" s="41">
        <v>1703.1</v>
      </c>
      <c r="K111" s="41">
        <v>1732.8999999999996</v>
      </c>
      <c r="L111" s="41">
        <v>1750.9499999999998</v>
      </c>
      <c r="M111" s="31">
        <v>1714.85</v>
      </c>
      <c r="N111" s="31">
        <v>1667</v>
      </c>
      <c r="O111" s="42">
        <v>37856400</v>
      </c>
      <c r="P111" s="43">
        <v>1.8927037240399212E-2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44525</v>
      </c>
      <c r="E112" s="40">
        <v>125.45</v>
      </c>
      <c r="F112" s="40">
        <v>125.51666666666665</v>
      </c>
      <c r="G112" s="41">
        <v>123.5333333333333</v>
      </c>
      <c r="H112" s="41">
        <v>121.61666666666665</v>
      </c>
      <c r="I112" s="41">
        <v>119.6333333333333</v>
      </c>
      <c r="J112" s="41">
        <v>127.43333333333331</v>
      </c>
      <c r="K112" s="41">
        <v>129.41666666666666</v>
      </c>
      <c r="L112" s="41">
        <v>131.33333333333331</v>
      </c>
      <c r="M112" s="31">
        <v>127.5</v>
      </c>
      <c r="N112" s="31">
        <v>123.6</v>
      </c>
      <c r="O112" s="42">
        <v>33845500</v>
      </c>
      <c r="P112" s="43">
        <v>4.9586776859504134E-2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44525</v>
      </c>
      <c r="E113" s="40">
        <v>2107.9499999999998</v>
      </c>
      <c r="F113" s="40">
        <v>2100.9833333333331</v>
      </c>
      <c r="G113" s="41">
        <v>2069.9666666666662</v>
      </c>
      <c r="H113" s="41">
        <v>2031.9833333333331</v>
      </c>
      <c r="I113" s="41">
        <v>2000.9666666666662</v>
      </c>
      <c r="J113" s="41">
        <v>2138.9666666666662</v>
      </c>
      <c r="K113" s="41">
        <v>2169.9833333333336</v>
      </c>
      <c r="L113" s="41">
        <v>2207.9666666666662</v>
      </c>
      <c r="M113" s="31">
        <v>2132</v>
      </c>
      <c r="N113" s="31">
        <v>2063</v>
      </c>
      <c r="O113" s="42">
        <v>1421100</v>
      </c>
      <c r="P113" s="43">
        <v>1.1531069827033953E-2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44525</v>
      </c>
      <c r="E114" s="40">
        <v>849.6</v>
      </c>
      <c r="F114" s="40">
        <v>803.23333333333346</v>
      </c>
      <c r="G114" s="41">
        <v>697.76666666666688</v>
      </c>
      <c r="H114" s="41">
        <v>545.93333333333339</v>
      </c>
      <c r="I114" s="41">
        <v>440.46666666666681</v>
      </c>
      <c r="J114" s="41">
        <v>955.06666666666695</v>
      </c>
      <c r="K114" s="41">
        <v>1060.5333333333333</v>
      </c>
      <c r="L114" s="41">
        <v>1212.366666666667</v>
      </c>
      <c r="M114" s="31">
        <v>908.7</v>
      </c>
      <c r="N114" s="31">
        <v>651.4</v>
      </c>
      <c r="O114" s="42">
        <v>11715750</v>
      </c>
      <c r="P114" s="43">
        <v>0.4299270741158881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44525</v>
      </c>
      <c r="E115" s="40">
        <v>224.3</v>
      </c>
      <c r="F115" s="40">
        <v>225.36666666666667</v>
      </c>
      <c r="G115" s="41">
        <v>221.93333333333334</v>
      </c>
      <c r="H115" s="41">
        <v>219.56666666666666</v>
      </c>
      <c r="I115" s="41">
        <v>216.13333333333333</v>
      </c>
      <c r="J115" s="41">
        <v>227.73333333333335</v>
      </c>
      <c r="K115" s="41">
        <v>231.16666666666669</v>
      </c>
      <c r="L115" s="41">
        <v>233.53333333333336</v>
      </c>
      <c r="M115" s="31">
        <v>228.8</v>
      </c>
      <c r="N115" s="31">
        <v>223</v>
      </c>
      <c r="O115" s="42">
        <v>227411200</v>
      </c>
      <c r="P115" s="43">
        <v>1.3708009414449754E-2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44525</v>
      </c>
      <c r="E116" s="40">
        <v>417.7</v>
      </c>
      <c r="F116" s="40">
        <v>417.25</v>
      </c>
      <c r="G116" s="41">
        <v>409.45</v>
      </c>
      <c r="H116" s="41">
        <v>401.2</v>
      </c>
      <c r="I116" s="41">
        <v>393.4</v>
      </c>
      <c r="J116" s="41">
        <v>425.5</v>
      </c>
      <c r="K116" s="41">
        <v>433.29999999999995</v>
      </c>
      <c r="L116" s="41">
        <v>441.55</v>
      </c>
      <c r="M116" s="31">
        <v>425.05</v>
      </c>
      <c r="N116" s="31">
        <v>409</v>
      </c>
      <c r="O116" s="42">
        <v>37182500</v>
      </c>
      <c r="P116" s="43">
        <v>-5.3500969705075905E-3</v>
      </c>
    </row>
    <row r="117" spans="1:16" ht="12.75" customHeight="1">
      <c r="A117" s="31">
        <v>107</v>
      </c>
      <c r="B117" s="32" t="s">
        <v>42</v>
      </c>
      <c r="C117" s="33" t="s">
        <v>418</v>
      </c>
      <c r="D117" s="34">
        <v>44525</v>
      </c>
      <c r="E117" s="40">
        <v>3331.5</v>
      </c>
      <c r="F117" s="40">
        <v>3285.0666666666671</v>
      </c>
      <c r="G117" s="41">
        <v>3207.1833333333343</v>
      </c>
      <c r="H117" s="41">
        <v>3082.8666666666672</v>
      </c>
      <c r="I117" s="41">
        <v>3004.9833333333345</v>
      </c>
      <c r="J117" s="41">
        <v>3409.3833333333341</v>
      </c>
      <c r="K117" s="41">
        <v>3487.2666666666664</v>
      </c>
      <c r="L117" s="41">
        <v>3611.5833333333339</v>
      </c>
      <c r="M117" s="31">
        <v>3362.95</v>
      </c>
      <c r="N117" s="31">
        <v>3160.75</v>
      </c>
      <c r="O117" s="42">
        <v>93450</v>
      </c>
      <c r="P117" s="43">
        <v>0.13617021276595745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44525</v>
      </c>
      <c r="E118" s="40">
        <v>672.05</v>
      </c>
      <c r="F118" s="40">
        <v>674.65</v>
      </c>
      <c r="G118" s="41">
        <v>661.8</v>
      </c>
      <c r="H118" s="41">
        <v>651.54999999999995</v>
      </c>
      <c r="I118" s="41">
        <v>638.69999999999993</v>
      </c>
      <c r="J118" s="41">
        <v>684.9</v>
      </c>
      <c r="K118" s="41">
        <v>697.75000000000011</v>
      </c>
      <c r="L118" s="41">
        <v>708</v>
      </c>
      <c r="M118" s="31">
        <v>687.5</v>
      </c>
      <c r="N118" s="31">
        <v>664.4</v>
      </c>
      <c r="O118" s="42">
        <v>42697800</v>
      </c>
      <c r="P118" s="43">
        <v>2.1863810640387845E-3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44525</v>
      </c>
      <c r="E119" s="40">
        <v>3706.7</v>
      </c>
      <c r="F119" s="40">
        <v>3723.8833333333332</v>
      </c>
      <c r="G119" s="41">
        <v>3656.9666666666662</v>
      </c>
      <c r="H119" s="41">
        <v>3607.2333333333331</v>
      </c>
      <c r="I119" s="41">
        <v>3540.3166666666662</v>
      </c>
      <c r="J119" s="41">
        <v>3773.6166666666663</v>
      </c>
      <c r="K119" s="41">
        <v>3840.5333333333333</v>
      </c>
      <c r="L119" s="41">
        <v>3890.2666666666664</v>
      </c>
      <c r="M119" s="31">
        <v>3790.8</v>
      </c>
      <c r="N119" s="31">
        <v>3674.15</v>
      </c>
      <c r="O119" s="42">
        <v>1705375</v>
      </c>
      <c r="P119" s="43">
        <v>2.2407074340527577E-2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44525</v>
      </c>
      <c r="E120" s="40">
        <v>2041.9</v>
      </c>
      <c r="F120" s="40">
        <v>2054.8666666666668</v>
      </c>
      <c r="G120" s="41">
        <v>2010.0333333333338</v>
      </c>
      <c r="H120" s="41">
        <v>1978.166666666667</v>
      </c>
      <c r="I120" s="41">
        <v>1933.3333333333339</v>
      </c>
      <c r="J120" s="41">
        <v>2086.7333333333336</v>
      </c>
      <c r="K120" s="41">
        <v>2131.5666666666666</v>
      </c>
      <c r="L120" s="41">
        <v>2163.4333333333334</v>
      </c>
      <c r="M120" s="31">
        <v>2099.6999999999998</v>
      </c>
      <c r="N120" s="31">
        <v>2023</v>
      </c>
      <c r="O120" s="42">
        <v>11235200</v>
      </c>
      <c r="P120" s="43">
        <v>8.8808776214288482E-2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44525</v>
      </c>
      <c r="E121" s="40">
        <v>82.45</v>
      </c>
      <c r="F121" s="40">
        <v>82.149999999999991</v>
      </c>
      <c r="G121" s="41">
        <v>80.549999999999983</v>
      </c>
      <c r="H121" s="41">
        <v>78.649999999999991</v>
      </c>
      <c r="I121" s="41">
        <v>77.049999999999983</v>
      </c>
      <c r="J121" s="41">
        <v>84.049999999999983</v>
      </c>
      <c r="K121" s="41">
        <v>85.649999999999977</v>
      </c>
      <c r="L121" s="41">
        <v>87.549999999999983</v>
      </c>
      <c r="M121" s="31">
        <v>83.75</v>
      </c>
      <c r="N121" s="31">
        <v>80.25</v>
      </c>
      <c r="O121" s="42">
        <v>71097508</v>
      </c>
      <c r="P121" s="43">
        <v>-2.0651505838967424E-2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44525</v>
      </c>
      <c r="E122" s="40">
        <v>3512.35</v>
      </c>
      <c r="F122" s="40">
        <v>3505.8166666666662</v>
      </c>
      <c r="G122" s="41">
        <v>3456.6833333333325</v>
      </c>
      <c r="H122" s="41">
        <v>3401.0166666666664</v>
      </c>
      <c r="I122" s="41">
        <v>3351.8833333333328</v>
      </c>
      <c r="J122" s="41">
        <v>3561.4833333333322</v>
      </c>
      <c r="K122" s="41">
        <v>3610.6166666666663</v>
      </c>
      <c r="L122" s="41">
        <v>3666.2833333333319</v>
      </c>
      <c r="M122" s="31">
        <v>3554.95</v>
      </c>
      <c r="N122" s="31">
        <v>3450.15</v>
      </c>
      <c r="O122" s="42">
        <v>606250</v>
      </c>
      <c r="P122" s="43">
        <v>-1.5428339423467316E-2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44525</v>
      </c>
      <c r="E123" s="40">
        <v>516.79999999999995</v>
      </c>
      <c r="F123" s="40">
        <v>509.88333333333327</v>
      </c>
      <c r="G123" s="41">
        <v>494.86666666666656</v>
      </c>
      <c r="H123" s="41">
        <v>472.93333333333328</v>
      </c>
      <c r="I123" s="41">
        <v>457.91666666666657</v>
      </c>
      <c r="J123" s="41">
        <v>531.81666666666661</v>
      </c>
      <c r="K123" s="41">
        <v>546.83333333333326</v>
      </c>
      <c r="L123" s="41">
        <v>568.76666666666654</v>
      </c>
      <c r="M123" s="31">
        <v>524.9</v>
      </c>
      <c r="N123" s="31">
        <v>487.95</v>
      </c>
      <c r="O123" s="42">
        <v>886500</v>
      </c>
      <c r="P123" s="43" t="e">
        <v>#VALUE!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44525</v>
      </c>
      <c r="E124" s="40">
        <v>408.8</v>
      </c>
      <c r="F124" s="40">
        <v>406.86666666666662</v>
      </c>
      <c r="G124" s="41">
        <v>399.18333333333322</v>
      </c>
      <c r="H124" s="41">
        <v>389.56666666666661</v>
      </c>
      <c r="I124" s="41">
        <v>381.88333333333321</v>
      </c>
      <c r="J124" s="41">
        <v>416.48333333333323</v>
      </c>
      <c r="K124" s="41">
        <v>424.16666666666663</v>
      </c>
      <c r="L124" s="41">
        <v>433.78333333333325</v>
      </c>
      <c r="M124" s="31">
        <v>414.55</v>
      </c>
      <c r="N124" s="31">
        <v>397.25</v>
      </c>
      <c r="O124" s="42">
        <v>14886000</v>
      </c>
      <c r="P124" s="43">
        <v>-2.014218009478673E-2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44525</v>
      </c>
      <c r="E125" s="40">
        <v>1772.25</v>
      </c>
      <c r="F125" s="40">
        <v>1784</v>
      </c>
      <c r="G125" s="41">
        <v>1728.05</v>
      </c>
      <c r="H125" s="41">
        <v>1683.85</v>
      </c>
      <c r="I125" s="41">
        <v>1627.8999999999999</v>
      </c>
      <c r="J125" s="41">
        <v>1828.2</v>
      </c>
      <c r="K125" s="41">
        <v>1884.1499999999999</v>
      </c>
      <c r="L125" s="41">
        <v>1928.3500000000001</v>
      </c>
      <c r="M125" s="31">
        <v>1839.95</v>
      </c>
      <c r="N125" s="31">
        <v>1739.8</v>
      </c>
      <c r="O125" s="42">
        <v>9756600</v>
      </c>
      <c r="P125" s="43">
        <v>9.4384143463898068E-4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44525</v>
      </c>
      <c r="E126" s="40">
        <v>6694.45</v>
      </c>
      <c r="F126" s="40">
        <v>6715.2</v>
      </c>
      <c r="G126" s="41">
        <v>6582.25</v>
      </c>
      <c r="H126" s="41">
        <v>6470.05</v>
      </c>
      <c r="I126" s="41">
        <v>6337.1</v>
      </c>
      <c r="J126" s="41">
        <v>6827.4</v>
      </c>
      <c r="K126" s="41">
        <v>6960.3499999999985</v>
      </c>
      <c r="L126" s="41">
        <v>7072.5499999999993</v>
      </c>
      <c r="M126" s="31">
        <v>6848.15</v>
      </c>
      <c r="N126" s="31">
        <v>6603</v>
      </c>
      <c r="O126" s="42">
        <v>566400</v>
      </c>
      <c r="P126" s="43">
        <v>-2.6476039184537993E-4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44525</v>
      </c>
      <c r="E127" s="40">
        <v>4724.7</v>
      </c>
      <c r="F127" s="40">
        <v>4676.7</v>
      </c>
      <c r="G127" s="41">
        <v>4603.5</v>
      </c>
      <c r="H127" s="41">
        <v>4482.3</v>
      </c>
      <c r="I127" s="41">
        <v>4409.1000000000004</v>
      </c>
      <c r="J127" s="41">
        <v>4797.8999999999996</v>
      </c>
      <c r="K127" s="41">
        <v>4871.0999999999985</v>
      </c>
      <c r="L127" s="41">
        <v>4992.2999999999993</v>
      </c>
      <c r="M127" s="31">
        <v>4749.8999999999996</v>
      </c>
      <c r="N127" s="31">
        <v>4555.5</v>
      </c>
      <c r="O127" s="42">
        <v>592400</v>
      </c>
      <c r="P127" s="43">
        <v>-6.0279187817258884E-2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44525</v>
      </c>
      <c r="E128" s="40">
        <v>927.15</v>
      </c>
      <c r="F128" s="40">
        <v>922.81666666666661</v>
      </c>
      <c r="G128" s="41">
        <v>886.73333333333323</v>
      </c>
      <c r="H128" s="41">
        <v>846.31666666666661</v>
      </c>
      <c r="I128" s="41">
        <v>810.23333333333323</v>
      </c>
      <c r="J128" s="41">
        <v>963.23333333333323</v>
      </c>
      <c r="K128" s="41">
        <v>999.31666666666672</v>
      </c>
      <c r="L128" s="41">
        <v>1039.7333333333331</v>
      </c>
      <c r="M128" s="31">
        <v>958.9</v>
      </c>
      <c r="N128" s="31">
        <v>882.4</v>
      </c>
      <c r="O128" s="42">
        <v>9130700</v>
      </c>
      <c r="P128" s="43">
        <v>-1.8098720292504571E-2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44525</v>
      </c>
      <c r="E129" s="40">
        <v>886.7</v>
      </c>
      <c r="F129" s="40">
        <v>886.25</v>
      </c>
      <c r="G129" s="41">
        <v>867</v>
      </c>
      <c r="H129" s="41">
        <v>847.3</v>
      </c>
      <c r="I129" s="41">
        <v>828.05</v>
      </c>
      <c r="J129" s="41">
        <v>905.95</v>
      </c>
      <c r="K129" s="41">
        <v>925.2</v>
      </c>
      <c r="L129" s="41">
        <v>944.90000000000009</v>
      </c>
      <c r="M129" s="31">
        <v>905.5</v>
      </c>
      <c r="N129" s="31">
        <v>866.55</v>
      </c>
      <c r="O129" s="42">
        <v>7758800</v>
      </c>
      <c r="P129" s="43">
        <v>2.0250368188512519E-2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44525</v>
      </c>
      <c r="E130" s="40">
        <v>180.05</v>
      </c>
      <c r="F130" s="40">
        <v>183.5333333333333</v>
      </c>
      <c r="G130" s="41">
        <v>173.21666666666661</v>
      </c>
      <c r="H130" s="41">
        <v>166.3833333333333</v>
      </c>
      <c r="I130" s="41">
        <v>156.06666666666661</v>
      </c>
      <c r="J130" s="41">
        <v>190.36666666666662</v>
      </c>
      <c r="K130" s="41">
        <v>200.68333333333334</v>
      </c>
      <c r="L130" s="41">
        <v>207.51666666666662</v>
      </c>
      <c r="M130" s="31">
        <v>193.85</v>
      </c>
      <c r="N130" s="31">
        <v>176.7</v>
      </c>
      <c r="O130" s="42">
        <v>20128000</v>
      </c>
      <c r="P130" s="43">
        <v>-3.5643564356435645E-3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44525</v>
      </c>
      <c r="E131" s="40">
        <v>208.15</v>
      </c>
      <c r="F131" s="40">
        <v>204.95000000000002</v>
      </c>
      <c r="G131" s="41">
        <v>198.60000000000002</v>
      </c>
      <c r="H131" s="41">
        <v>189.05</v>
      </c>
      <c r="I131" s="41">
        <v>182.70000000000002</v>
      </c>
      <c r="J131" s="41">
        <v>214.50000000000003</v>
      </c>
      <c r="K131" s="41">
        <v>220.85</v>
      </c>
      <c r="L131" s="41">
        <v>230.40000000000003</v>
      </c>
      <c r="M131" s="31">
        <v>211.3</v>
      </c>
      <c r="N131" s="31">
        <v>195.4</v>
      </c>
      <c r="O131" s="42">
        <v>20361000</v>
      </c>
      <c r="P131" s="43">
        <v>3.9993870671161509E-2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44525</v>
      </c>
      <c r="E132" s="40">
        <v>566.25</v>
      </c>
      <c r="F132" s="40">
        <v>562.56666666666672</v>
      </c>
      <c r="G132" s="41">
        <v>555.23333333333346</v>
      </c>
      <c r="H132" s="41">
        <v>544.2166666666667</v>
      </c>
      <c r="I132" s="41">
        <v>536.88333333333344</v>
      </c>
      <c r="J132" s="41">
        <v>573.58333333333348</v>
      </c>
      <c r="K132" s="41">
        <v>580.91666666666674</v>
      </c>
      <c r="L132" s="41">
        <v>591.93333333333351</v>
      </c>
      <c r="M132" s="31">
        <v>569.9</v>
      </c>
      <c r="N132" s="31">
        <v>551.54999999999995</v>
      </c>
      <c r="O132" s="42">
        <v>5978000</v>
      </c>
      <c r="P132" s="43">
        <v>9.4562647754137114E-3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44525</v>
      </c>
      <c r="E133" s="40">
        <v>7492.2</v>
      </c>
      <c r="F133" s="40">
        <v>7458.2666666666664</v>
      </c>
      <c r="G133" s="41">
        <v>7341.6333333333332</v>
      </c>
      <c r="H133" s="41">
        <v>7191.0666666666666</v>
      </c>
      <c r="I133" s="41">
        <v>7074.4333333333334</v>
      </c>
      <c r="J133" s="41">
        <v>7608.833333333333</v>
      </c>
      <c r="K133" s="41">
        <v>7725.4666666666662</v>
      </c>
      <c r="L133" s="41">
        <v>7876.0333333333328</v>
      </c>
      <c r="M133" s="31">
        <v>7574.9</v>
      </c>
      <c r="N133" s="31">
        <v>7307.7</v>
      </c>
      <c r="O133" s="42">
        <v>2414100</v>
      </c>
      <c r="P133" s="43">
        <v>1.1904262899777843E-2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44525</v>
      </c>
      <c r="E134" s="40">
        <v>951.4</v>
      </c>
      <c r="F134" s="40">
        <v>934.2166666666667</v>
      </c>
      <c r="G134" s="41">
        <v>902.18333333333339</v>
      </c>
      <c r="H134" s="41">
        <v>852.9666666666667</v>
      </c>
      <c r="I134" s="41">
        <v>820.93333333333339</v>
      </c>
      <c r="J134" s="41">
        <v>983.43333333333339</v>
      </c>
      <c r="K134" s="41">
        <v>1015.4666666666667</v>
      </c>
      <c r="L134" s="41">
        <v>1064.6833333333334</v>
      </c>
      <c r="M134" s="31">
        <v>966.25</v>
      </c>
      <c r="N134" s="31">
        <v>885</v>
      </c>
      <c r="O134" s="42">
        <v>17812500</v>
      </c>
      <c r="P134" s="43">
        <v>5.0575051607195519E-2</v>
      </c>
    </row>
    <row r="135" spans="1:16" ht="12.75" customHeight="1">
      <c r="A135" s="31">
        <v>125</v>
      </c>
      <c r="B135" s="32" t="s">
        <v>44</v>
      </c>
      <c r="C135" s="33" t="s">
        <v>459</v>
      </c>
      <c r="D135" s="34">
        <v>44525</v>
      </c>
      <c r="E135" s="40">
        <v>1707.55</v>
      </c>
      <c r="F135" s="40">
        <v>1688.4166666666667</v>
      </c>
      <c r="G135" s="41">
        <v>1651.7833333333335</v>
      </c>
      <c r="H135" s="41">
        <v>1596.0166666666669</v>
      </c>
      <c r="I135" s="41">
        <v>1559.3833333333337</v>
      </c>
      <c r="J135" s="41">
        <v>1744.1833333333334</v>
      </c>
      <c r="K135" s="41">
        <v>1780.8166666666666</v>
      </c>
      <c r="L135" s="41">
        <v>1836.5833333333333</v>
      </c>
      <c r="M135" s="31">
        <v>1725.05</v>
      </c>
      <c r="N135" s="31">
        <v>1632.65</v>
      </c>
      <c r="O135" s="42">
        <v>1477700</v>
      </c>
      <c r="P135" s="43">
        <v>-5.1837888784165885E-3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44525</v>
      </c>
      <c r="E136" s="40">
        <v>2853</v>
      </c>
      <c r="F136" s="40">
        <v>2836.1166666666668</v>
      </c>
      <c r="G136" s="41">
        <v>2797.2833333333338</v>
      </c>
      <c r="H136" s="41">
        <v>2741.5666666666671</v>
      </c>
      <c r="I136" s="41">
        <v>2702.733333333334</v>
      </c>
      <c r="J136" s="41">
        <v>2891.8333333333335</v>
      </c>
      <c r="K136" s="41">
        <v>2930.6666666666665</v>
      </c>
      <c r="L136" s="41">
        <v>2986.3833333333332</v>
      </c>
      <c r="M136" s="31">
        <v>2874.95</v>
      </c>
      <c r="N136" s="31">
        <v>2780.4</v>
      </c>
      <c r="O136" s="42">
        <v>659000</v>
      </c>
      <c r="P136" s="43">
        <v>4.8795364440378164E-3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44525</v>
      </c>
      <c r="E137" s="40">
        <v>974.3</v>
      </c>
      <c r="F137" s="40">
        <v>975.35</v>
      </c>
      <c r="G137" s="41">
        <v>959.65000000000009</v>
      </c>
      <c r="H137" s="41">
        <v>945.00000000000011</v>
      </c>
      <c r="I137" s="41">
        <v>929.30000000000018</v>
      </c>
      <c r="J137" s="41">
        <v>990</v>
      </c>
      <c r="K137" s="41">
        <v>1005.7</v>
      </c>
      <c r="L137" s="41">
        <v>1020.3499999999999</v>
      </c>
      <c r="M137" s="31">
        <v>991.05</v>
      </c>
      <c r="N137" s="31">
        <v>960.7</v>
      </c>
      <c r="O137" s="42">
        <v>2184000</v>
      </c>
      <c r="P137" s="43">
        <v>1.5412511332728921E-2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44525</v>
      </c>
      <c r="E138" s="40">
        <v>1003.35</v>
      </c>
      <c r="F138" s="40">
        <v>991.06666666666661</v>
      </c>
      <c r="G138" s="41">
        <v>971.83333333333326</v>
      </c>
      <c r="H138" s="41">
        <v>940.31666666666661</v>
      </c>
      <c r="I138" s="41">
        <v>921.08333333333326</v>
      </c>
      <c r="J138" s="41">
        <v>1022.5833333333333</v>
      </c>
      <c r="K138" s="41">
        <v>1041.8166666666666</v>
      </c>
      <c r="L138" s="41">
        <v>1073.3333333333333</v>
      </c>
      <c r="M138" s="31">
        <v>1010.3</v>
      </c>
      <c r="N138" s="31">
        <v>959.55</v>
      </c>
      <c r="O138" s="42">
        <v>3861000</v>
      </c>
      <c r="P138" s="43">
        <v>-4.3407165155344138E-2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44525</v>
      </c>
      <c r="E139" s="40">
        <v>4504</v>
      </c>
      <c r="F139" s="40">
        <v>4567.9833333333336</v>
      </c>
      <c r="G139" s="41">
        <v>4411.0166666666673</v>
      </c>
      <c r="H139" s="41">
        <v>4318.0333333333338</v>
      </c>
      <c r="I139" s="41">
        <v>4161.0666666666675</v>
      </c>
      <c r="J139" s="41">
        <v>4660.9666666666672</v>
      </c>
      <c r="K139" s="41">
        <v>4817.9333333333343</v>
      </c>
      <c r="L139" s="41">
        <v>4910.916666666667</v>
      </c>
      <c r="M139" s="31">
        <v>4724.95</v>
      </c>
      <c r="N139" s="31">
        <v>4475</v>
      </c>
      <c r="O139" s="42">
        <v>2115200</v>
      </c>
      <c r="P139" s="43">
        <v>-2.7941176470588237E-2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44525</v>
      </c>
      <c r="E140" s="40">
        <v>224.05</v>
      </c>
      <c r="F140" s="40">
        <v>224.51666666666668</v>
      </c>
      <c r="G140" s="41">
        <v>219.63333333333335</v>
      </c>
      <c r="H140" s="41">
        <v>215.21666666666667</v>
      </c>
      <c r="I140" s="41">
        <v>210.33333333333334</v>
      </c>
      <c r="J140" s="41">
        <v>228.93333333333337</v>
      </c>
      <c r="K140" s="41">
        <v>233.81666666666669</v>
      </c>
      <c r="L140" s="41">
        <v>238.23333333333338</v>
      </c>
      <c r="M140" s="31">
        <v>229.4</v>
      </c>
      <c r="N140" s="31">
        <v>220.1</v>
      </c>
      <c r="O140" s="42">
        <v>31122000</v>
      </c>
      <c r="P140" s="43">
        <v>8.5062946580469548E-3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44525</v>
      </c>
      <c r="E141" s="40">
        <v>3253.95</v>
      </c>
      <c r="F141" s="40">
        <v>3265.15</v>
      </c>
      <c r="G141" s="41">
        <v>3207.05</v>
      </c>
      <c r="H141" s="41">
        <v>3160.15</v>
      </c>
      <c r="I141" s="41">
        <v>3102.05</v>
      </c>
      <c r="J141" s="41">
        <v>3312.05</v>
      </c>
      <c r="K141" s="41">
        <v>3370.1499999999996</v>
      </c>
      <c r="L141" s="41">
        <v>3417.05</v>
      </c>
      <c r="M141" s="31">
        <v>3323.25</v>
      </c>
      <c r="N141" s="31">
        <v>3218.25</v>
      </c>
      <c r="O141" s="42">
        <v>1234025</v>
      </c>
      <c r="P141" s="43">
        <v>3.2073933134003807E-2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44525</v>
      </c>
      <c r="E142" s="40">
        <v>77392</v>
      </c>
      <c r="F142" s="40">
        <v>77557.066666666666</v>
      </c>
      <c r="G142" s="41">
        <v>76481.883333333331</v>
      </c>
      <c r="H142" s="41">
        <v>75571.766666666663</v>
      </c>
      <c r="I142" s="41">
        <v>74496.583333333328</v>
      </c>
      <c r="J142" s="41">
        <v>78467.183333333334</v>
      </c>
      <c r="K142" s="41">
        <v>79542.366666666654</v>
      </c>
      <c r="L142" s="41">
        <v>80452.483333333337</v>
      </c>
      <c r="M142" s="31">
        <v>78632.25</v>
      </c>
      <c r="N142" s="31">
        <v>76646.95</v>
      </c>
      <c r="O142" s="42">
        <v>59980</v>
      </c>
      <c r="P142" s="43">
        <v>5.4315345403410091E-2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44525</v>
      </c>
      <c r="E143" s="40">
        <v>1473.1</v>
      </c>
      <c r="F143" s="40">
        <v>1475.7</v>
      </c>
      <c r="G143" s="41">
        <v>1450.45</v>
      </c>
      <c r="H143" s="41">
        <v>1427.8</v>
      </c>
      <c r="I143" s="41">
        <v>1402.55</v>
      </c>
      <c r="J143" s="41">
        <v>1498.3500000000001</v>
      </c>
      <c r="K143" s="41">
        <v>1523.6000000000001</v>
      </c>
      <c r="L143" s="41">
        <v>1546.2500000000002</v>
      </c>
      <c r="M143" s="31">
        <v>1500.95</v>
      </c>
      <c r="N143" s="31">
        <v>1453.05</v>
      </c>
      <c r="O143" s="42">
        <v>3455625</v>
      </c>
      <c r="P143" s="43">
        <v>3.2146057347670252E-2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44525</v>
      </c>
      <c r="E144" s="40">
        <v>416.3</v>
      </c>
      <c r="F144" s="40">
        <v>416.59999999999997</v>
      </c>
      <c r="G144" s="41">
        <v>408.19999999999993</v>
      </c>
      <c r="H144" s="41">
        <v>400.09999999999997</v>
      </c>
      <c r="I144" s="41">
        <v>391.69999999999993</v>
      </c>
      <c r="J144" s="41">
        <v>424.69999999999993</v>
      </c>
      <c r="K144" s="41">
        <v>433.09999999999991</v>
      </c>
      <c r="L144" s="41">
        <v>441.19999999999993</v>
      </c>
      <c r="M144" s="31">
        <v>425</v>
      </c>
      <c r="N144" s="31">
        <v>408.5</v>
      </c>
      <c r="O144" s="42">
        <v>3137600</v>
      </c>
      <c r="P144" s="43">
        <v>1.7644006227296314E-2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44525</v>
      </c>
      <c r="E145" s="40">
        <v>97.05</v>
      </c>
      <c r="F145" s="40">
        <v>97.90000000000002</v>
      </c>
      <c r="G145" s="41">
        <v>94.80000000000004</v>
      </c>
      <c r="H145" s="41">
        <v>92.550000000000026</v>
      </c>
      <c r="I145" s="41">
        <v>89.450000000000045</v>
      </c>
      <c r="J145" s="41">
        <v>100.15000000000003</v>
      </c>
      <c r="K145" s="41">
        <v>103.25000000000003</v>
      </c>
      <c r="L145" s="41">
        <v>105.50000000000003</v>
      </c>
      <c r="M145" s="31">
        <v>101</v>
      </c>
      <c r="N145" s="31">
        <v>95.65</v>
      </c>
      <c r="O145" s="42">
        <v>92301500</v>
      </c>
      <c r="P145" s="43">
        <v>7.328385899814471E-3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44525</v>
      </c>
      <c r="E146" s="40">
        <v>6103.15</v>
      </c>
      <c r="F146" s="40">
        <v>6143.2333333333336</v>
      </c>
      <c r="G146" s="41">
        <v>6028.1166666666668</v>
      </c>
      <c r="H146" s="41">
        <v>5953.083333333333</v>
      </c>
      <c r="I146" s="41">
        <v>5837.9666666666662</v>
      </c>
      <c r="J146" s="41">
        <v>6218.2666666666673</v>
      </c>
      <c r="K146" s="41">
        <v>6333.3833333333341</v>
      </c>
      <c r="L146" s="41">
        <v>6408.4166666666679</v>
      </c>
      <c r="M146" s="31">
        <v>6258.35</v>
      </c>
      <c r="N146" s="31">
        <v>6068.2</v>
      </c>
      <c r="O146" s="42">
        <v>870125</v>
      </c>
      <c r="P146" s="43">
        <v>1.6352752226602423E-2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44525</v>
      </c>
      <c r="E147" s="40">
        <v>3341.8</v>
      </c>
      <c r="F147" s="40">
        <v>3342.2666666666664</v>
      </c>
      <c r="G147" s="41">
        <v>3278.9833333333327</v>
      </c>
      <c r="H147" s="41">
        <v>3216.1666666666661</v>
      </c>
      <c r="I147" s="41">
        <v>3152.8833333333323</v>
      </c>
      <c r="J147" s="41">
        <v>3405.083333333333</v>
      </c>
      <c r="K147" s="41">
        <v>3468.3666666666668</v>
      </c>
      <c r="L147" s="41">
        <v>3531.1833333333334</v>
      </c>
      <c r="M147" s="31">
        <v>3405.55</v>
      </c>
      <c r="N147" s="31">
        <v>3279.45</v>
      </c>
      <c r="O147" s="42">
        <v>632475</v>
      </c>
      <c r="P147" s="43">
        <v>1.48014440433213E-2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44525</v>
      </c>
      <c r="E148" s="40">
        <v>19041.25</v>
      </c>
      <c r="F148" s="40">
        <v>19029.183333333331</v>
      </c>
      <c r="G148" s="41">
        <v>18828.416666666661</v>
      </c>
      <c r="H148" s="41">
        <v>18615.583333333328</v>
      </c>
      <c r="I148" s="41">
        <v>18414.816666666658</v>
      </c>
      <c r="J148" s="41">
        <v>19242.016666666663</v>
      </c>
      <c r="K148" s="41">
        <v>19442.783333333333</v>
      </c>
      <c r="L148" s="41">
        <v>19655.616666666665</v>
      </c>
      <c r="M148" s="31">
        <v>19229.95</v>
      </c>
      <c r="N148" s="31">
        <v>18816.349999999999</v>
      </c>
      <c r="O148" s="42">
        <v>257475</v>
      </c>
      <c r="P148" s="43">
        <v>6.8360995850622414E-2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44525</v>
      </c>
      <c r="E149" s="40">
        <v>143.75</v>
      </c>
      <c r="F149" s="40">
        <v>141.35</v>
      </c>
      <c r="G149" s="41">
        <v>137.25</v>
      </c>
      <c r="H149" s="41">
        <v>130.75</v>
      </c>
      <c r="I149" s="41">
        <v>126.65</v>
      </c>
      <c r="J149" s="41">
        <v>147.85</v>
      </c>
      <c r="K149" s="41">
        <v>151.94999999999996</v>
      </c>
      <c r="L149" s="41">
        <v>158.44999999999999</v>
      </c>
      <c r="M149" s="31">
        <v>145.44999999999999</v>
      </c>
      <c r="N149" s="31">
        <v>134.85</v>
      </c>
      <c r="O149" s="42">
        <v>80480400</v>
      </c>
      <c r="P149" s="43">
        <v>0.15755998843596414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44525</v>
      </c>
      <c r="E150" s="40">
        <v>133.1</v>
      </c>
      <c r="F150" s="40">
        <v>132.71666666666667</v>
      </c>
      <c r="G150" s="41">
        <v>128.93333333333334</v>
      </c>
      <c r="H150" s="41">
        <v>124.76666666666668</v>
      </c>
      <c r="I150" s="41">
        <v>120.98333333333335</v>
      </c>
      <c r="J150" s="41">
        <v>136.88333333333333</v>
      </c>
      <c r="K150" s="41">
        <v>140.66666666666669</v>
      </c>
      <c r="L150" s="41">
        <v>144.83333333333331</v>
      </c>
      <c r="M150" s="31">
        <v>136.5</v>
      </c>
      <c r="N150" s="31">
        <v>128.55000000000001</v>
      </c>
      <c r="O150" s="42">
        <v>42829800</v>
      </c>
      <c r="P150" s="43">
        <v>0.18648349913153323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44525</v>
      </c>
      <c r="E151" s="40">
        <v>909.6</v>
      </c>
      <c r="F151" s="40">
        <v>904.06666666666661</v>
      </c>
      <c r="G151" s="41">
        <v>878.63333333333321</v>
      </c>
      <c r="H151" s="41">
        <v>847.66666666666663</v>
      </c>
      <c r="I151" s="41">
        <v>822.23333333333323</v>
      </c>
      <c r="J151" s="41">
        <v>935.03333333333319</v>
      </c>
      <c r="K151" s="41">
        <v>960.46666666666658</v>
      </c>
      <c r="L151" s="41">
        <v>991.43333333333317</v>
      </c>
      <c r="M151" s="31">
        <v>929.5</v>
      </c>
      <c r="N151" s="31">
        <v>873.1</v>
      </c>
      <c r="O151" s="42">
        <v>1726900</v>
      </c>
      <c r="P151" s="43">
        <v>5.6078767123287673E-2</v>
      </c>
    </row>
    <row r="152" spans="1:16" ht="12.75" customHeight="1">
      <c r="A152" s="31">
        <v>142</v>
      </c>
      <c r="B152" s="32" t="s">
        <v>87</v>
      </c>
      <c r="C152" s="33" t="s">
        <v>470</v>
      </c>
      <c r="D152" s="34">
        <v>44525</v>
      </c>
      <c r="E152" s="40">
        <v>4427.8</v>
      </c>
      <c r="F152" s="40">
        <v>4428.75</v>
      </c>
      <c r="G152" s="41">
        <v>4364.5</v>
      </c>
      <c r="H152" s="41">
        <v>4301.2</v>
      </c>
      <c r="I152" s="41">
        <v>4236.95</v>
      </c>
      <c r="J152" s="41">
        <v>4492.05</v>
      </c>
      <c r="K152" s="41">
        <v>4556.3</v>
      </c>
      <c r="L152" s="41">
        <v>4619.6000000000004</v>
      </c>
      <c r="M152" s="31">
        <v>4493</v>
      </c>
      <c r="N152" s="31">
        <v>4365.45</v>
      </c>
      <c r="O152" s="42">
        <v>856500</v>
      </c>
      <c r="P152" s="43">
        <v>-4.4617958728388175E-2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44525</v>
      </c>
      <c r="E153" s="40">
        <v>149.1</v>
      </c>
      <c r="F153" s="40">
        <v>148.88333333333333</v>
      </c>
      <c r="G153" s="41">
        <v>145.81666666666666</v>
      </c>
      <c r="H153" s="41">
        <v>142.53333333333333</v>
      </c>
      <c r="I153" s="41">
        <v>139.46666666666667</v>
      </c>
      <c r="J153" s="41">
        <v>152.16666666666666</v>
      </c>
      <c r="K153" s="41">
        <v>155.23333333333332</v>
      </c>
      <c r="L153" s="41">
        <v>158.51666666666665</v>
      </c>
      <c r="M153" s="31">
        <v>151.94999999999999</v>
      </c>
      <c r="N153" s="31">
        <v>145.6</v>
      </c>
      <c r="O153" s="42">
        <v>53207000</v>
      </c>
      <c r="P153" s="43">
        <v>5.239110569600975E-2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44525</v>
      </c>
      <c r="E154" s="40">
        <v>37751.5</v>
      </c>
      <c r="F154" s="40">
        <v>37716.85</v>
      </c>
      <c r="G154" s="41">
        <v>37184.699999999997</v>
      </c>
      <c r="H154" s="41">
        <v>36617.9</v>
      </c>
      <c r="I154" s="41">
        <v>36085.75</v>
      </c>
      <c r="J154" s="41">
        <v>38283.649999999994</v>
      </c>
      <c r="K154" s="41">
        <v>38815.800000000003</v>
      </c>
      <c r="L154" s="41">
        <v>39382.599999999991</v>
      </c>
      <c r="M154" s="31">
        <v>38249</v>
      </c>
      <c r="N154" s="31">
        <v>37150.050000000003</v>
      </c>
      <c r="O154" s="42">
        <v>88530</v>
      </c>
      <c r="P154" s="43">
        <v>5.108991825613079E-3</v>
      </c>
    </row>
    <row r="155" spans="1:16" ht="12.75" customHeight="1">
      <c r="A155" s="31">
        <v>145</v>
      </c>
      <c r="B155" s="348" t="s">
        <v>47</v>
      </c>
      <c r="C155" s="33" t="s">
        <v>174</v>
      </c>
      <c r="D155" s="34">
        <v>44525</v>
      </c>
      <c r="E155" s="40">
        <v>2613.4499999999998</v>
      </c>
      <c r="F155" s="40">
        <v>2617.3666666666668</v>
      </c>
      <c r="G155" s="41">
        <v>2550.7333333333336</v>
      </c>
      <c r="H155" s="41">
        <v>2488.0166666666669</v>
      </c>
      <c r="I155" s="41">
        <v>2421.3833333333337</v>
      </c>
      <c r="J155" s="41">
        <v>2680.0833333333335</v>
      </c>
      <c r="K155" s="41">
        <v>2746.7166666666667</v>
      </c>
      <c r="L155" s="41">
        <v>2809.4333333333334</v>
      </c>
      <c r="M155" s="31">
        <v>2684</v>
      </c>
      <c r="N155" s="31">
        <v>2554.65</v>
      </c>
      <c r="O155" s="42">
        <v>3618175</v>
      </c>
      <c r="P155" s="43">
        <v>-1.2904205252770608E-3</v>
      </c>
    </row>
    <row r="156" spans="1:16" ht="12.75" customHeight="1">
      <c r="A156" s="31">
        <v>146</v>
      </c>
      <c r="B156" s="32" t="s">
        <v>87</v>
      </c>
      <c r="C156" s="33" t="s">
        <v>475</v>
      </c>
      <c r="D156" s="34">
        <v>44525</v>
      </c>
      <c r="E156" s="40">
        <v>3944.9</v>
      </c>
      <c r="F156" s="40">
        <v>3973.2999999999997</v>
      </c>
      <c r="G156" s="41">
        <v>3896.5999999999995</v>
      </c>
      <c r="H156" s="41">
        <v>3848.2999999999997</v>
      </c>
      <c r="I156" s="41">
        <v>3771.5999999999995</v>
      </c>
      <c r="J156" s="41">
        <v>4021.5999999999995</v>
      </c>
      <c r="K156" s="41">
        <v>4098.2999999999993</v>
      </c>
      <c r="L156" s="41">
        <v>4146.5999999999995</v>
      </c>
      <c r="M156" s="31">
        <v>4050</v>
      </c>
      <c r="N156" s="31">
        <v>3925</v>
      </c>
      <c r="O156" s="42">
        <v>247500</v>
      </c>
      <c r="P156" s="43">
        <v>7.9413561392791699E-3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44525</v>
      </c>
      <c r="E157" s="40">
        <v>225.35</v>
      </c>
      <c r="F157" s="40">
        <v>224.9</v>
      </c>
      <c r="G157" s="41">
        <v>221.9</v>
      </c>
      <c r="H157" s="41">
        <v>218.45</v>
      </c>
      <c r="I157" s="41">
        <v>215.45</v>
      </c>
      <c r="J157" s="41">
        <v>228.35000000000002</v>
      </c>
      <c r="K157" s="41">
        <v>231.35000000000002</v>
      </c>
      <c r="L157" s="41">
        <v>234.80000000000004</v>
      </c>
      <c r="M157" s="31">
        <v>227.9</v>
      </c>
      <c r="N157" s="31">
        <v>221.45</v>
      </c>
      <c r="O157" s="42">
        <v>16959000</v>
      </c>
      <c r="P157" s="43">
        <v>2.0397111913357399E-2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44525</v>
      </c>
      <c r="E158" s="40">
        <v>133.19999999999999</v>
      </c>
      <c r="F158" s="40">
        <v>133.4</v>
      </c>
      <c r="G158" s="41">
        <v>130.80000000000001</v>
      </c>
      <c r="H158" s="41">
        <v>128.4</v>
      </c>
      <c r="I158" s="41">
        <v>125.80000000000001</v>
      </c>
      <c r="J158" s="41">
        <v>135.80000000000001</v>
      </c>
      <c r="K158" s="41">
        <v>138.39999999999998</v>
      </c>
      <c r="L158" s="41">
        <v>140.80000000000001</v>
      </c>
      <c r="M158" s="31">
        <v>136</v>
      </c>
      <c r="N158" s="31">
        <v>131</v>
      </c>
      <c r="O158" s="42">
        <v>38762400</v>
      </c>
      <c r="P158" s="43">
        <v>3.3217649975210706E-2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44525</v>
      </c>
      <c r="E159" s="40">
        <v>5050.5</v>
      </c>
      <c r="F159" s="40">
        <v>5019.2166666666672</v>
      </c>
      <c r="G159" s="41">
        <v>4970.4833333333345</v>
      </c>
      <c r="H159" s="41">
        <v>4890.4666666666672</v>
      </c>
      <c r="I159" s="41">
        <v>4841.7333333333345</v>
      </c>
      <c r="J159" s="41">
        <v>5099.2333333333345</v>
      </c>
      <c r="K159" s="41">
        <v>5147.9666666666681</v>
      </c>
      <c r="L159" s="41">
        <v>5227.9833333333345</v>
      </c>
      <c r="M159" s="31">
        <v>5067.95</v>
      </c>
      <c r="N159" s="31">
        <v>4939.2</v>
      </c>
      <c r="O159" s="42">
        <v>193500</v>
      </c>
      <c r="P159" s="43">
        <v>3.2404406999351912E-3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44525</v>
      </c>
      <c r="E160" s="40">
        <v>2324.0500000000002</v>
      </c>
      <c r="F160" s="40">
        <v>2346.35</v>
      </c>
      <c r="G160" s="41">
        <v>2293.6999999999998</v>
      </c>
      <c r="H160" s="41">
        <v>2263.35</v>
      </c>
      <c r="I160" s="41">
        <v>2210.6999999999998</v>
      </c>
      <c r="J160" s="41">
        <v>2376.6999999999998</v>
      </c>
      <c r="K160" s="41">
        <v>2429.3500000000004</v>
      </c>
      <c r="L160" s="41">
        <v>2459.6999999999998</v>
      </c>
      <c r="M160" s="31">
        <v>2399</v>
      </c>
      <c r="N160" s="31">
        <v>2316</v>
      </c>
      <c r="O160" s="42">
        <v>2088250</v>
      </c>
      <c r="P160" s="43">
        <v>3.815560526969923E-2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44525</v>
      </c>
      <c r="E161" s="40">
        <v>3006.6</v>
      </c>
      <c r="F161" s="40">
        <v>2982.25</v>
      </c>
      <c r="G161" s="41">
        <v>2941.55</v>
      </c>
      <c r="H161" s="41">
        <v>2876.5</v>
      </c>
      <c r="I161" s="41">
        <v>2835.8</v>
      </c>
      <c r="J161" s="41">
        <v>3047.3</v>
      </c>
      <c r="K161" s="41">
        <v>3088</v>
      </c>
      <c r="L161" s="41">
        <v>3153.05</v>
      </c>
      <c r="M161" s="31">
        <v>3022.95</v>
      </c>
      <c r="N161" s="31">
        <v>2917.2</v>
      </c>
      <c r="O161" s="42">
        <v>1263500</v>
      </c>
      <c r="P161" s="43">
        <v>-9.9902056807051904E-3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44525</v>
      </c>
      <c r="E162" s="40">
        <v>42.3</v>
      </c>
      <c r="F162" s="40">
        <v>41.9</v>
      </c>
      <c r="G162" s="41">
        <v>40.5</v>
      </c>
      <c r="H162" s="41">
        <v>38.700000000000003</v>
      </c>
      <c r="I162" s="41">
        <v>37.300000000000004</v>
      </c>
      <c r="J162" s="41">
        <v>43.699999999999996</v>
      </c>
      <c r="K162" s="41">
        <v>45.099999999999987</v>
      </c>
      <c r="L162" s="41">
        <v>46.899999999999991</v>
      </c>
      <c r="M162" s="31">
        <v>43.3</v>
      </c>
      <c r="N162" s="31">
        <v>40.1</v>
      </c>
      <c r="O162" s="42">
        <v>330960000</v>
      </c>
      <c r="P162" s="43">
        <v>3.8247251919891583E-2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44525</v>
      </c>
      <c r="E163" s="40">
        <v>2271.4499999999998</v>
      </c>
      <c r="F163" s="40">
        <v>2261.1333333333337</v>
      </c>
      <c r="G163" s="41">
        <v>2205.8666666666672</v>
      </c>
      <c r="H163" s="41">
        <v>2140.2833333333338</v>
      </c>
      <c r="I163" s="41">
        <v>2085.0166666666673</v>
      </c>
      <c r="J163" s="41">
        <v>2326.7166666666672</v>
      </c>
      <c r="K163" s="41">
        <v>2381.9833333333336</v>
      </c>
      <c r="L163" s="41">
        <v>2447.5666666666671</v>
      </c>
      <c r="M163" s="31">
        <v>2316.4</v>
      </c>
      <c r="N163" s="31">
        <v>2195.5500000000002</v>
      </c>
      <c r="O163" s="42">
        <v>922500</v>
      </c>
      <c r="P163" s="43">
        <v>-1.7571884984025558E-2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44525</v>
      </c>
      <c r="E164" s="40">
        <v>184.65</v>
      </c>
      <c r="F164" s="40">
        <v>184.03333333333333</v>
      </c>
      <c r="G164" s="41">
        <v>180.26666666666665</v>
      </c>
      <c r="H164" s="41">
        <v>175.88333333333333</v>
      </c>
      <c r="I164" s="41">
        <v>172.11666666666665</v>
      </c>
      <c r="J164" s="41">
        <v>188.41666666666666</v>
      </c>
      <c r="K164" s="41">
        <v>192.18333333333337</v>
      </c>
      <c r="L164" s="41">
        <v>196.56666666666666</v>
      </c>
      <c r="M164" s="31">
        <v>187.8</v>
      </c>
      <c r="N164" s="31">
        <v>179.65</v>
      </c>
      <c r="O164" s="42">
        <v>19113472</v>
      </c>
      <c r="P164" s="43">
        <v>-9.3974571586511891E-3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44525</v>
      </c>
      <c r="E165" s="40">
        <v>1682.65</v>
      </c>
      <c r="F165" s="40">
        <v>1682.25</v>
      </c>
      <c r="G165" s="41">
        <v>1640.1</v>
      </c>
      <c r="H165" s="41">
        <v>1597.55</v>
      </c>
      <c r="I165" s="41">
        <v>1555.3999999999999</v>
      </c>
      <c r="J165" s="41">
        <v>1724.8</v>
      </c>
      <c r="K165" s="41">
        <v>1766.95</v>
      </c>
      <c r="L165" s="41">
        <v>1809.5</v>
      </c>
      <c r="M165" s="31">
        <v>1724.4</v>
      </c>
      <c r="N165" s="31">
        <v>1639.7</v>
      </c>
      <c r="O165" s="42">
        <v>2862024</v>
      </c>
      <c r="P165" s="43">
        <v>9.6195262024407757E-3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44525</v>
      </c>
      <c r="E166" s="40">
        <v>1070.3499999999999</v>
      </c>
      <c r="F166" s="40">
        <v>1048.1166666666668</v>
      </c>
      <c r="G166" s="41">
        <v>1022.2833333333335</v>
      </c>
      <c r="H166" s="41">
        <v>974.2166666666667</v>
      </c>
      <c r="I166" s="41">
        <v>948.38333333333344</v>
      </c>
      <c r="J166" s="41">
        <v>1096.1833333333336</v>
      </c>
      <c r="K166" s="41">
        <v>1122.0166666666667</v>
      </c>
      <c r="L166" s="41">
        <v>1170.0833333333337</v>
      </c>
      <c r="M166" s="31">
        <v>1073.95</v>
      </c>
      <c r="N166" s="31">
        <v>1000.05</v>
      </c>
      <c r="O166" s="42">
        <v>2742950</v>
      </c>
      <c r="P166" s="43">
        <v>7.6384256170780526E-2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44525</v>
      </c>
      <c r="E167" s="40">
        <v>180.75</v>
      </c>
      <c r="F167" s="40">
        <v>179.81666666666669</v>
      </c>
      <c r="G167" s="41">
        <v>172.58333333333337</v>
      </c>
      <c r="H167" s="41">
        <v>164.41666666666669</v>
      </c>
      <c r="I167" s="41">
        <v>157.18333333333337</v>
      </c>
      <c r="J167" s="41">
        <v>187.98333333333338</v>
      </c>
      <c r="K167" s="41">
        <v>195.21666666666667</v>
      </c>
      <c r="L167" s="41">
        <v>203.38333333333338</v>
      </c>
      <c r="M167" s="31">
        <v>187.05</v>
      </c>
      <c r="N167" s="31">
        <v>171.65</v>
      </c>
      <c r="O167" s="42">
        <v>31082200</v>
      </c>
      <c r="P167" s="43">
        <v>0.11471658866354655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44525</v>
      </c>
      <c r="E168" s="40">
        <v>146.05000000000001</v>
      </c>
      <c r="F168" s="40">
        <v>145.95000000000002</v>
      </c>
      <c r="G168" s="41">
        <v>143.40000000000003</v>
      </c>
      <c r="H168" s="41">
        <v>140.75000000000003</v>
      </c>
      <c r="I168" s="41">
        <v>138.20000000000005</v>
      </c>
      <c r="J168" s="41">
        <v>148.60000000000002</v>
      </c>
      <c r="K168" s="41">
        <v>151.15000000000003</v>
      </c>
      <c r="L168" s="41">
        <v>153.80000000000001</v>
      </c>
      <c r="M168" s="31">
        <v>148.5</v>
      </c>
      <c r="N168" s="31">
        <v>143.30000000000001</v>
      </c>
      <c r="O168" s="42">
        <v>28896000</v>
      </c>
      <c r="P168" s="43">
        <v>4.1973171787105149E-2</v>
      </c>
    </row>
    <row r="169" spans="1:16" ht="12.75" customHeight="1">
      <c r="A169" s="31">
        <v>159</v>
      </c>
      <c r="B169" s="349" t="s">
        <v>79</v>
      </c>
      <c r="C169" s="33" t="s">
        <v>187</v>
      </c>
      <c r="D169" s="34">
        <v>44525</v>
      </c>
      <c r="E169" s="40">
        <v>2546.15</v>
      </c>
      <c r="F169" s="40">
        <v>2554.1166666666668</v>
      </c>
      <c r="G169" s="41">
        <v>2502.6333333333337</v>
      </c>
      <c r="H169" s="41">
        <v>2459.1166666666668</v>
      </c>
      <c r="I169" s="41">
        <v>2407.6333333333337</v>
      </c>
      <c r="J169" s="41">
        <v>2597.6333333333337</v>
      </c>
      <c r="K169" s="41">
        <v>2649.1166666666672</v>
      </c>
      <c r="L169" s="41">
        <v>2692.6333333333337</v>
      </c>
      <c r="M169" s="31">
        <v>2605.6</v>
      </c>
      <c r="N169" s="31">
        <v>2510.6</v>
      </c>
      <c r="O169" s="42">
        <v>30245500</v>
      </c>
      <c r="P169" s="43">
        <v>8.9232103542597908E-3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44525</v>
      </c>
      <c r="E170" s="40">
        <v>113.8</v>
      </c>
      <c r="F170" s="40">
        <v>113.66666666666667</v>
      </c>
      <c r="G170" s="41">
        <v>111.58333333333334</v>
      </c>
      <c r="H170" s="41">
        <v>109.36666666666667</v>
      </c>
      <c r="I170" s="41">
        <v>107.28333333333335</v>
      </c>
      <c r="J170" s="41">
        <v>115.88333333333334</v>
      </c>
      <c r="K170" s="41">
        <v>117.96666666666668</v>
      </c>
      <c r="L170" s="41">
        <v>120.18333333333334</v>
      </c>
      <c r="M170" s="31">
        <v>115.75</v>
      </c>
      <c r="N170" s="31">
        <v>111.45</v>
      </c>
      <c r="O170" s="42">
        <v>165912750</v>
      </c>
      <c r="P170" s="43">
        <v>1.5673160802558882E-2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44525</v>
      </c>
      <c r="E171" s="40">
        <v>1059.5</v>
      </c>
      <c r="F171" s="40">
        <v>1073.5</v>
      </c>
      <c r="G171" s="41">
        <v>1027</v>
      </c>
      <c r="H171" s="41">
        <v>994.5</v>
      </c>
      <c r="I171" s="41">
        <v>948</v>
      </c>
      <c r="J171" s="41">
        <v>1106</v>
      </c>
      <c r="K171" s="41">
        <v>1152.5</v>
      </c>
      <c r="L171" s="41">
        <v>1185</v>
      </c>
      <c r="M171" s="31">
        <v>1120</v>
      </c>
      <c r="N171" s="31">
        <v>1041</v>
      </c>
      <c r="O171" s="42">
        <v>565500</v>
      </c>
      <c r="P171" s="43" t="e">
        <v>#VALUE!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44525</v>
      </c>
      <c r="E172" s="40">
        <v>1150.75</v>
      </c>
      <c r="F172" s="40">
        <v>1159.6833333333334</v>
      </c>
      <c r="G172" s="41">
        <v>1137.2166666666667</v>
      </c>
      <c r="H172" s="41">
        <v>1123.6833333333334</v>
      </c>
      <c r="I172" s="41">
        <v>1101.2166666666667</v>
      </c>
      <c r="J172" s="41">
        <v>1173.2166666666667</v>
      </c>
      <c r="K172" s="41">
        <v>1195.6833333333334</v>
      </c>
      <c r="L172" s="41">
        <v>1209.2166666666667</v>
      </c>
      <c r="M172" s="31">
        <v>1182.1500000000001</v>
      </c>
      <c r="N172" s="31">
        <v>1146.1500000000001</v>
      </c>
      <c r="O172" s="42">
        <v>8683500</v>
      </c>
      <c r="P172" s="43">
        <v>-4.642365887207703E-3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44525</v>
      </c>
      <c r="E173" s="40">
        <v>504.8</v>
      </c>
      <c r="F173" s="40">
        <v>503.33333333333331</v>
      </c>
      <c r="G173" s="41">
        <v>492.16666666666663</v>
      </c>
      <c r="H173" s="41">
        <v>479.5333333333333</v>
      </c>
      <c r="I173" s="41">
        <v>468.36666666666662</v>
      </c>
      <c r="J173" s="41">
        <v>515.9666666666667</v>
      </c>
      <c r="K173" s="41">
        <v>527.13333333333321</v>
      </c>
      <c r="L173" s="41">
        <v>539.76666666666665</v>
      </c>
      <c r="M173" s="31">
        <v>514.5</v>
      </c>
      <c r="N173" s="31">
        <v>490.7</v>
      </c>
      <c r="O173" s="42">
        <v>99177000</v>
      </c>
      <c r="P173" s="43">
        <v>7.2264928156725375E-2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44525</v>
      </c>
      <c r="E174" s="40">
        <v>28775.7</v>
      </c>
      <c r="F174" s="40">
        <v>28488.883333333331</v>
      </c>
      <c r="G174" s="41">
        <v>27827.016666666663</v>
      </c>
      <c r="H174" s="41">
        <v>26878.333333333332</v>
      </c>
      <c r="I174" s="41">
        <v>26216.466666666664</v>
      </c>
      <c r="J174" s="41">
        <v>29437.566666666662</v>
      </c>
      <c r="K174" s="41">
        <v>30099.433333333331</v>
      </c>
      <c r="L174" s="41">
        <v>31048.116666666661</v>
      </c>
      <c r="M174" s="31">
        <v>29150.75</v>
      </c>
      <c r="N174" s="31">
        <v>27540.2</v>
      </c>
      <c r="O174" s="42">
        <v>155500</v>
      </c>
      <c r="P174" s="43">
        <v>-7.0242656449553001E-3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44525</v>
      </c>
      <c r="E175" s="40">
        <v>2195.85</v>
      </c>
      <c r="F175" s="40">
        <v>2183.5</v>
      </c>
      <c r="G175" s="41">
        <v>2146.85</v>
      </c>
      <c r="H175" s="41">
        <v>2097.85</v>
      </c>
      <c r="I175" s="41">
        <v>2061.1999999999998</v>
      </c>
      <c r="J175" s="41">
        <v>2232.5</v>
      </c>
      <c r="K175" s="41">
        <v>2269.1499999999996</v>
      </c>
      <c r="L175" s="41">
        <v>2318.15</v>
      </c>
      <c r="M175" s="31">
        <v>2220.15</v>
      </c>
      <c r="N175" s="31">
        <v>2134.5</v>
      </c>
      <c r="O175" s="42">
        <v>1568600</v>
      </c>
      <c r="P175" s="43">
        <v>1.875334881228791E-2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44525</v>
      </c>
      <c r="E176" s="40">
        <v>2122.85</v>
      </c>
      <c r="F176" s="40">
        <v>2131.25</v>
      </c>
      <c r="G176" s="41">
        <v>2084.5</v>
      </c>
      <c r="H176" s="41">
        <v>2046.15</v>
      </c>
      <c r="I176" s="41">
        <v>1999.4</v>
      </c>
      <c r="J176" s="41">
        <v>2169.6</v>
      </c>
      <c r="K176" s="41">
        <v>2216.35</v>
      </c>
      <c r="L176" s="41">
        <v>2254.6999999999998</v>
      </c>
      <c r="M176" s="31">
        <v>2178</v>
      </c>
      <c r="N176" s="31">
        <v>2092.9</v>
      </c>
      <c r="O176" s="42">
        <v>3347250</v>
      </c>
      <c r="P176" s="43">
        <v>1.5664706997913901E-2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44525</v>
      </c>
      <c r="E177" s="40">
        <v>1438.85</v>
      </c>
      <c r="F177" s="40">
        <v>1448.75</v>
      </c>
      <c r="G177" s="41">
        <v>1396.15</v>
      </c>
      <c r="H177" s="41">
        <v>1353.45</v>
      </c>
      <c r="I177" s="41">
        <v>1300.8500000000001</v>
      </c>
      <c r="J177" s="41">
        <v>1491.45</v>
      </c>
      <c r="K177" s="41">
        <v>1544.05</v>
      </c>
      <c r="L177" s="41">
        <v>1586.75</v>
      </c>
      <c r="M177" s="31">
        <v>1501.35</v>
      </c>
      <c r="N177" s="31">
        <v>1406.05</v>
      </c>
      <c r="O177" s="42">
        <v>3818000</v>
      </c>
      <c r="P177" s="43">
        <v>2.6233738307708847E-2</v>
      </c>
    </row>
    <row r="178" spans="1:16" ht="12.75" customHeight="1">
      <c r="A178" s="31">
        <v>168</v>
      </c>
      <c r="B178" s="32" t="s">
        <v>47</v>
      </c>
      <c r="C178" s="33" t="s">
        <v>516</v>
      </c>
      <c r="D178" s="34">
        <v>44525</v>
      </c>
      <c r="E178" s="40">
        <v>537.15</v>
      </c>
      <c r="F178" s="40">
        <v>535.1</v>
      </c>
      <c r="G178" s="41">
        <v>523</v>
      </c>
      <c r="H178" s="41">
        <v>508.85</v>
      </c>
      <c r="I178" s="41">
        <v>496.75</v>
      </c>
      <c r="J178" s="41">
        <v>549.25</v>
      </c>
      <c r="K178" s="41">
        <v>561.35000000000014</v>
      </c>
      <c r="L178" s="41">
        <v>575.5</v>
      </c>
      <c r="M178" s="31">
        <v>547.20000000000005</v>
      </c>
      <c r="N178" s="31">
        <v>520.95000000000005</v>
      </c>
      <c r="O178" s="42">
        <v>3192750</v>
      </c>
      <c r="P178" s="43">
        <v>2.1146119687037428E-4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44525</v>
      </c>
      <c r="E179" s="40">
        <v>797</v>
      </c>
      <c r="F179" s="40">
        <v>798.93333333333339</v>
      </c>
      <c r="G179" s="41">
        <v>778.86666666666679</v>
      </c>
      <c r="H179" s="41">
        <v>760.73333333333335</v>
      </c>
      <c r="I179" s="41">
        <v>740.66666666666674</v>
      </c>
      <c r="J179" s="41">
        <v>817.06666666666683</v>
      </c>
      <c r="K179" s="41">
        <v>837.13333333333344</v>
      </c>
      <c r="L179" s="41">
        <v>855.26666666666688</v>
      </c>
      <c r="M179" s="31">
        <v>819</v>
      </c>
      <c r="N179" s="31">
        <v>780.8</v>
      </c>
      <c r="O179" s="42">
        <v>29066800</v>
      </c>
      <c r="P179" s="43">
        <v>-1.6811100061561775E-2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44525</v>
      </c>
      <c r="E180" s="40">
        <v>561.85</v>
      </c>
      <c r="F180" s="40">
        <v>559.65</v>
      </c>
      <c r="G180" s="41">
        <v>542.9</v>
      </c>
      <c r="H180" s="41">
        <v>523.95000000000005</v>
      </c>
      <c r="I180" s="41">
        <v>507.20000000000005</v>
      </c>
      <c r="J180" s="41">
        <v>578.59999999999991</v>
      </c>
      <c r="K180" s="41">
        <v>595.34999999999991</v>
      </c>
      <c r="L180" s="41">
        <v>614.29999999999984</v>
      </c>
      <c r="M180" s="31">
        <v>576.4</v>
      </c>
      <c r="N180" s="31">
        <v>540.70000000000005</v>
      </c>
      <c r="O180" s="42">
        <v>11518500</v>
      </c>
      <c r="P180" s="43">
        <v>0.15822021116138762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44525</v>
      </c>
      <c r="E181" s="40">
        <v>542.29999999999995</v>
      </c>
      <c r="F181" s="40">
        <v>541.19999999999993</v>
      </c>
      <c r="G181" s="41">
        <v>533.09999999999991</v>
      </c>
      <c r="H181" s="41">
        <v>523.9</v>
      </c>
      <c r="I181" s="41">
        <v>515.79999999999995</v>
      </c>
      <c r="J181" s="41">
        <v>550.39999999999986</v>
      </c>
      <c r="K181" s="41">
        <v>558.5</v>
      </c>
      <c r="L181" s="41">
        <v>567.69999999999982</v>
      </c>
      <c r="M181" s="31">
        <v>549.29999999999995</v>
      </c>
      <c r="N181" s="31">
        <v>532</v>
      </c>
      <c r="O181" s="42">
        <v>2081650</v>
      </c>
      <c r="P181" s="43">
        <v>2.6834381551362682E-2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44525</v>
      </c>
      <c r="E182" s="40">
        <v>903.65</v>
      </c>
      <c r="F182" s="40">
        <v>902.83333333333337</v>
      </c>
      <c r="G182" s="41">
        <v>880.86666666666679</v>
      </c>
      <c r="H182" s="41">
        <v>858.08333333333337</v>
      </c>
      <c r="I182" s="41">
        <v>836.11666666666679</v>
      </c>
      <c r="J182" s="41">
        <v>925.61666666666679</v>
      </c>
      <c r="K182" s="41">
        <v>947.58333333333326</v>
      </c>
      <c r="L182" s="41">
        <v>970.36666666666679</v>
      </c>
      <c r="M182" s="31">
        <v>924.8</v>
      </c>
      <c r="N182" s="31">
        <v>880.05</v>
      </c>
      <c r="O182" s="42">
        <v>8767000</v>
      </c>
      <c r="P182" s="43">
        <v>-4.2171965475800287E-2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44525</v>
      </c>
      <c r="E183" s="40">
        <v>811.3</v>
      </c>
      <c r="F183" s="40">
        <v>810.25</v>
      </c>
      <c r="G183" s="41">
        <v>798.8</v>
      </c>
      <c r="H183" s="41">
        <v>786.3</v>
      </c>
      <c r="I183" s="41">
        <v>774.84999999999991</v>
      </c>
      <c r="J183" s="41">
        <v>822.75</v>
      </c>
      <c r="K183" s="41">
        <v>834.2</v>
      </c>
      <c r="L183" s="41">
        <v>846.7</v>
      </c>
      <c r="M183" s="31">
        <v>821.7</v>
      </c>
      <c r="N183" s="31">
        <v>797.75</v>
      </c>
      <c r="O183" s="42">
        <v>9884025</v>
      </c>
      <c r="P183" s="43">
        <v>-9.8052474979713287E-3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44525</v>
      </c>
      <c r="E184" s="40">
        <v>486.15</v>
      </c>
      <c r="F184" s="40">
        <v>482.98333333333335</v>
      </c>
      <c r="G184" s="41">
        <v>472.4666666666667</v>
      </c>
      <c r="H184" s="41">
        <v>458.78333333333336</v>
      </c>
      <c r="I184" s="41">
        <v>448.26666666666671</v>
      </c>
      <c r="J184" s="41">
        <v>496.66666666666669</v>
      </c>
      <c r="K184" s="41">
        <v>507.18333333333334</v>
      </c>
      <c r="L184" s="41">
        <v>520.86666666666667</v>
      </c>
      <c r="M184" s="31">
        <v>493.5</v>
      </c>
      <c r="N184" s="31">
        <v>469.3</v>
      </c>
      <c r="O184" s="42">
        <v>84265950</v>
      </c>
      <c r="P184" s="43">
        <v>4.0751180086256661E-3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44525</v>
      </c>
      <c r="E185" s="40">
        <v>215.55</v>
      </c>
      <c r="F185" s="40">
        <v>211.85</v>
      </c>
      <c r="G185" s="41">
        <v>205.1</v>
      </c>
      <c r="H185" s="41">
        <v>194.65</v>
      </c>
      <c r="I185" s="41">
        <v>187.9</v>
      </c>
      <c r="J185" s="41">
        <v>222.29999999999998</v>
      </c>
      <c r="K185" s="41">
        <v>229.04999999999998</v>
      </c>
      <c r="L185" s="41">
        <v>239.49999999999997</v>
      </c>
      <c r="M185" s="31">
        <v>218.6</v>
      </c>
      <c r="N185" s="31">
        <v>201.4</v>
      </c>
      <c r="O185" s="42">
        <v>99049500</v>
      </c>
      <c r="P185" s="43">
        <v>3.4254299407950384E-2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44525</v>
      </c>
      <c r="E186" s="40">
        <v>1318.45</v>
      </c>
      <c r="F186" s="40">
        <v>1315.3833333333334</v>
      </c>
      <c r="G186" s="41">
        <v>1292.7166666666669</v>
      </c>
      <c r="H186" s="41">
        <v>1266.9833333333336</v>
      </c>
      <c r="I186" s="41">
        <v>1244.3166666666671</v>
      </c>
      <c r="J186" s="41">
        <v>1341.1166666666668</v>
      </c>
      <c r="K186" s="41">
        <v>1363.7833333333333</v>
      </c>
      <c r="L186" s="41">
        <v>1389.5166666666667</v>
      </c>
      <c r="M186" s="31">
        <v>1338.05</v>
      </c>
      <c r="N186" s="31">
        <v>1289.6500000000001</v>
      </c>
      <c r="O186" s="42">
        <v>39960200</v>
      </c>
      <c r="P186" s="43">
        <v>-2.0113804531337934E-2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44525</v>
      </c>
      <c r="E187" s="40">
        <v>3413.25</v>
      </c>
      <c r="F187" s="40">
        <v>3429.1</v>
      </c>
      <c r="G187" s="41">
        <v>3386.2</v>
      </c>
      <c r="H187" s="41">
        <v>3359.15</v>
      </c>
      <c r="I187" s="41">
        <v>3316.25</v>
      </c>
      <c r="J187" s="41">
        <v>3456.1499999999996</v>
      </c>
      <c r="K187" s="41">
        <v>3499.05</v>
      </c>
      <c r="L187" s="41">
        <v>3526.0999999999995</v>
      </c>
      <c r="M187" s="31">
        <v>3472</v>
      </c>
      <c r="N187" s="31">
        <v>3402.05</v>
      </c>
      <c r="O187" s="42">
        <v>17242650</v>
      </c>
      <c r="P187" s="43">
        <v>1.5881011718542871E-2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44525</v>
      </c>
      <c r="E188" s="40">
        <v>1469.05</v>
      </c>
      <c r="F188" s="40">
        <v>1488.0999999999997</v>
      </c>
      <c r="G188" s="41">
        <v>1442.3499999999995</v>
      </c>
      <c r="H188" s="41">
        <v>1415.6499999999999</v>
      </c>
      <c r="I188" s="41">
        <v>1369.8999999999996</v>
      </c>
      <c r="J188" s="41">
        <v>1514.7999999999993</v>
      </c>
      <c r="K188" s="41">
        <v>1560.5499999999997</v>
      </c>
      <c r="L188" s="41">
        <v>1587.2499999999991</v>
      </c>
      <c r="M188" s="31">
        <v>1533.85</v>
      </c>
      <c r="N188" s="31">
        <v>1461.4</v>
      </c>
      <c r="O188" s="42">
        <v>11806800</v>
      </c>
      <c r="P188" s="43">
        <v>2.9992148652185292E-2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44525</v>
      </c>
      <c r="E189" s="40">
        <v>2394.6</v>
      </c>
      <c r="F189" s="40">
        <v>2382.4500000000003</v>
      </c>
      <c r="G189" s="41">
        <v>2355.2500000000005</v>
      </c>
      <c r="H189" s="41">
        <v>2315.9</v>
      </c>
      <c r="I189" s="41">
        <v>2288.7000000000003</v>
      </c>
      <c r="J189" s="41">
        <v>2421.8000000000006</v>
      </c>
      <c r="K189" s="41">
        <v>2449.0000000000005</v>
      </c>
      <c r="L189" s="41">
        <v>2488.3500000000008</v>
      </c>
      <c r="M189" s="31">
        <v>2409.65</v>
      </c>
      <c r="N189" s="31">
        <v>2343.1</v>
      </c>
      <c r="O189" s="42">
        <v>6988125</v>
      </c>
      <c r="P189" s="43">
        <v>8.4965905401017429E-3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44525</v>
      </c>
      <c r="E190" s="40">
        <v>2863.2</v>
      </c>
      <c r="F190" s="40">
        <v>2843.0666666666671</v>
      </c>
      <c r="G190" s="41">
        <v>2782.1333333333341</v>
      </c>
      <c r="H190" s="41">
        <v>2701.0666666666671</v>
      </c>
      <c r="I190" s="41">
        <v>2640.1333333333341</v>
      </c>
      <c r="J190" s="41">
        <v>2924.1333333333341</v>
      </c>
      <c r="K190" s="41">
        <v>2985.0666666666675</v>
      </c>
      <c r="L190" s="41">
        <v>3066.1333333333341</v>
      </c>
      <c r="M190" s="31">
        <v>2904</v>
      </c>
      <c r="N190" s="31">
        <v>2762</v>
      </c>
      <c r="O190" s="42">
        <v>653750</v>
      </c>
      <c r="P190" s="43">
        <v>-2.6070763500931099E-2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44525</v>
      </c>
      <c r="E191" s="40">
        <v>501.55</v>
      </c>
      <c r="F191" s="40">
        <v>499.88333333333338</v>
      </c>
      <c r="G191" s="41">
        <v>486.76666666666677</v>
      </c>
      <c r="H191" s="41">
        <v>471.98333333333341</v>
      </c>
      <c r="I191" s="41">
        <v>458.86666666666679</v>
      </c>
      <c r="J191" s="41">
        <v>514.66666666666674</v>
      </c>
      <c r="K191" s="41">
        <v>527.78333333333342</v>
      </c>
      <c r="L191" s="41">
        <v>542.56666666666672</v>
      </c>
      <c r="M191" s="31">
        <v>513</v>
      </c>
      <c r="N191" s="31">
        <v>485.1</v>
      </c>
      <c r="O191" s="42">
        <v>3559500</v>
      </c>
      <c r="P191" s="43">
        <v>-1.8610421836228287E-2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44525</v>
      </c>
      <c r="E192" s="40">
        <v>1008.5</v>
      </c>
      <c r="F192" s="40">
        <v>1010.0666666666666</v>
      </c>
      <c r="G192" s="41">
        <v>990.63333333333321</v>
      </c>
      <c r="H192" s="41">
        <v>972.76666666666665</v>
      </c>
      <c r="I192" s="41">
        <v>953.33333333333326</v>
      </c>
      <c r="J192" s="41">
        <v>1027.9333333333332</v>
      </c>
      <c r="K192" s="41">
        <v>1047.3666666666666</v>
      </c>
      <c r="L192" s="41">
        <v>1065.2333333333331</v>
      </c>
      <c r="M192" s="31">
        <v>1029.5</v>
      </c>
      <c r="N192" s="31">
        <v>992.2</v>
      </c>
      <c r="O192" s="42">
        <v>1992300</v>
      </c>
      <c r="P192" s="43">
        <v>2.1881838074398249E-3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44525</v>
      </c>
      <c r="E193" s="40">
        <v>662.7</v>
      </c>
      <c r="F193" s="40">
        <v>661.88333333333333</v>
      </c>
      <c r="G193" s="41">
        <v>641.4666666666667</v>
      </c>
      <c r="H193" s="41">
        <v>620.23333333333335</v>
      </c>
      <c r="I193" s="41">
        <v>599.81666666666672</v>
      </c>
      <c r="J193" s="41">
        <v>683.11666666666667</v>
      </c>
      <c r="K193" s="41">
        <v>703.53333333333342</v>
      </c>
      <c r="L193" s="41">
        <v>724.76666666666665</v>
      </c>
      <c r="M193" s="31">
        <v>682.3</v>
      </c>
      <c r="N193" s="31">
        <v>640.65</v>
      </c>
      <c r="O193" s="42">
        <v>6837600</v>
      </c>
      <c r="P193" s="43">
        <v>-4.2915931804820694E-2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44525</v>
      </c>
      <c r="E194" s="40">
        <v>1663.15</v>
      </c>
      <c r="F194" s="40">
        <v>1647.5166666666667</v>
      </c>
      <c r="G194" s="41">
        <v>1596.6333333333332</v>
      </c>
      <c r="H194" s="41">
        <v>1530.1166666666666</v>
      </c>
      <c r="I194" s="41">
        <v>1479.2333333333331</v>
      </c>
      <c r="J194" s="41">
        <v>1714.0333333333333</v>
      </c>
      <c r="K194" s="41">
        <v>1764.916666666667</v>
      </c>
      <c r="L194" s="41">
        <v>1831.4333333333334</v>
      </c>
      <c r="M194" s="31">
        <v>1698.4</v>
      </c>
      <c r="N194" s="31">
        <v>1581</v>
      </c>
      <c r="O194" s="42">
        <v>1292900</v>
      </c>
      <c r="P194" s="43">
        <v>1.6268980477223427E-3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44525</v>
      </c>
      <c r="E195" s="40">
        <v>7654.35</v>
      </c>
      <c r="F195" s="40">
        <v>7569.333333333333</v>
      </c>
      <c r="G195" s="41">
        <v>7436.0666666666657</v>
      </c>
      <c r="H195" s="41">
        <v>7217.7833333333328</v>
      </c>
      <c r="I195" s="41">
        <v>7084.5166666666655</v>
      </c>
      <c r="J195" s="41">
        <v>7787.6166666666659</v>
      </c>
      <c r="K195" s="41">
        <v>7920.8833333333341</v>
      </c>
      <c r="L195" s="41">
        <v>8139.1666666666661</v>
      </c>
      <c r="M195" s="31">
        <v>7702.6</v>
      </c>
      <c r="N195" s="31">
        <v>7351.05</v>
      </c>
      <c r="O195" s="42">
        <v>2136000</v>
      </c>
      <c r="P195" s="43">
        <v>5.9338796270132802E-3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44525</v>
      </c>
      <c r="E196" s="40">
        <v>741.4</v>
      </c>
      <c r="F196" s="40">
        <v>735.91666666666663</v>
      </c>
      <c r="G196" s="41">
        <v>724.48333333333323</v>
      </c>
      <c r="H196" s="41">
        <v>707.56666666666661</v>
      </c>
      <c r="I196" s="41">
        <v>696.13333333333321</v>
      </c>
      <c r="J196" s="41">
        <v>752.83333333333326</v>
      </c>
      <c r="K196" s="41">
        <v>764.26666666666665</v>
      </c>
      <c r="L196" s="41">
        <v>781.18333333333328</v>
      </c>
      <c r="M196" s="31">
        <v>747.35</v>
      </c>
      <c r="N196" s="31">
        <v>719</v>
      </c>
      <c r="O196" s="42">
        <v>26921700</v>
      </c>
      <c r="P196" s="43">
        <v>6.0238037405878067E-3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44525</v>
      </c>
      <c r="E197" s="40">
        <v>304.64999999999998</v>
      </c>
      <c r="F197" s="40">
        <v>304.56666666666666</v>
      </c>
      <c r="G197" s="41">
        <v>297.08333333333331</v>
      </c>
      <c r="H197" s="41">
        <v>289.51666666666665</v>
      </c>
      <c r="I197" s="41">
        <v>282.0333333333333</v>
      </c>
      <c r="J197" s="41">
        <v>312.13333333333333</v>
      </c>
      <c r="K197" s="41">
        <v>319.61666666666667</v>
      </c>
      <c r="L197" s="41">
        <v>327.18333333333334</v>
      </c>
      <c r="M197" s="31">
        <v>312.05</v>
      </c>
      <c r="N197" s="31">
        <v>297</v>
      </c>
      <c r="O197" s="42">
        <v>134078100</v>
      </c>
      <c r="P197" s="43">
        <v>-1.4581577088696999E-2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44525</v>
      </c>
      <c r="E198" s="40">
        <v>1208.2</v>
      </c>
      <c r="F198" s="40">
        <v>1191.0833333333333</v>
      </c>
      <c r="G198" s="41">
        <v>1157.1666666666665</v>
      </c>
      <c r="H198" s="41">
        <v>1106.1333333333332</v>
      </c>
      <c r="I198" s="41">
        <v>1072.2166666666665</v>
      </c>
      <c r="J198" s="41">
        <v>1242.1166666666666</v>
      </c>
      <c r="K198" s="41">
        <v>1276.0333333333331</v>
      </c>
      <c r="L198" s="41">
        <v>1327.0666666666666</v>
      </c>
      <c r="M198" s="31">
        <v>1225</v>
      </c>
      <c r="N198" s="31">
        <v>1140.05</v>
      </c>
      <c r="O198" s="42">
        <v>2471500</v>
      </c>
      <c r="P198" s="43">
        <v>-0.11081129699586256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44525</v>
      </c>
      <c r="E199" s="40">
        <v>2199.65</v>
      </c>
      <c r="F199" s="40">
        <v>2224.9333333333334</v>
      </c>
      <c r="G199" s="41">
        <v>2150.2666666666669</v>
      </c>
      <c r="H199" s="41">
        <v>2100.8833333333337</v>
      </c>
      <c r="I199" s="41">
        <v>2026.2166666666672</v>
      </c>
      <c r="J199" s="41">
        <v>2274.3166666666666</v>
      </c>
      <c r="K199" s="41">
        <v>2348.9833333333327</v>
      </c>
      <c r="L199" s="41">
        <v>2398.3666666666663</v>
      </c>
      <c r="M199" s="31">
        <v>2299.6</v>
      </c>
      <c r="N199" s="31">
        <v>2175.5500000000002</v>
      </c>
      <c r="O199" s="42">
        <v>57750</v>
      </c>
      <c r="P199" s="43" t="e">
        <v>#VALUE!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44525</v>
      </c>
      <c r="E200" s="40">
        <v>649.20000000000005</v>
      </c>
      <c r="F200" s="40">
        <v>652.38333333333333</v>
      </c>
      <c r="G200" s="41">
        <v>643.51666666666665</v>
      </c>
      <c r="H200" s="41">
        <v>637.83333333333337</v>
      </c>
      <c r="I200" s="41">
        <v>628.9666666666667</v>
      </c>
      <c r="J200" s="41">
        <v>658.06666666666661</v>
      </c>
      <c r="K200" s="41">
        <v>666.93333333333317</v>
      </c>
      <c r="L200" s="41">
        <v>672.61666666666656</v>
      </c>
      <c r="M200" s="31">
        <v>661.25</v>
      </c>
      <c r="N200" s="31">
        <v>646.70000000000005</v>
      </c>
      <c r="O200" s="42">
        <v>30127200</v>
      </c>
      <c r="P200" s="43">
        <v>8.6511677737304473E-3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44525</v>
      </c>
      <c r="E201" s="40">
        <v>302.2</v>
      </c>
      <c r="F201" s="40">
        <v>303.88333333333338</v>
      </c>
      <c r="G201" s="41">
        <v>296.51666666666677</v>
      </c>
      <c r="H201" s="41">
        <v>290.83333333333337</v>
      </c>
      <c r="I201" s="41">
        <v>283.46666666666675</v>
      </c>
      <c r="J201" s="41">
        <v>309.56666666666678</v>
      </c>
      <c r="K201" s="41">
        <v>316.93333333333345</v>
      </c>
      <c r="L201" s="41">
        <v>322.61666666666679</v>
      </c>
      <c r="M201" s="31">
        <v>311.25</v>
      </c>
      <c r="N201" s="31">
        <v>298.2</v>
      </c>
      <c r="O201" s="42">
        <v>71697000</v>
      </c>
      <c r="P201" s="43">
        <v>-2.449079554267521E-2</v>
      </c>
    </row>
    <row r="202" spans="1:16" ht="12.75" customHeight="1">
      <c r="A202" s="31">
        <v>191</v>
      </c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23" sqref="E23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44501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29" t="s">
        <v>16</v>
      </c>
      <c r="B8" s="531"/>
      <c r="C8" s="535" t="s">
        <v>20</v>
      </c>
      <c r="D8" s="535" t="s">
        <v>21</v>
      </c>
      <c r="E8" s="526" t="s">
        <v>22</v>
      </c>
      <c r="F8" s="527"/>
      <c r="G8" s="528"/>
      <c r="H8" s="526" t="s">
        <v>23</v>
      </c>
      <c r="I8" s="527"/>
      <c r="J8" s="528"/>
      <c r="K8" s="26"/>
      <c r="L8" s="53"/>
      <c r="M8" s="53"/>
      <c r="N8" s="1"/>
      <c r="O8" s="1"/>
    </row>
    <row r="9" spans="1:15" ht="36" customHeight="1">
      <c r="A9" s="533"/>
      <c r="B9" s="534"/>
      <c r="C9" s="534"/>
      <c r="D9" s="53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17671.650000000001</v>
      </c>
      <c r="D10" s="35">
        <v>17733.533333333333</v>
      </c>
      <c r="E10" s="35">
        <v>17551.216666666667</v>
      </c>
      <c r="F10" s="35">
        <v>17430.783333333333</v>
      </c>
      <c r="G10" s="35">
        <v>17248.466666666667</v>
      </c>
      <c r="H10" s="35">
        <v>17853.966666666667</v>
      </c>
      <c r="I10" s="35">
        <v>18036.283333333333</v>
      </c>
      <c r="J10" s="35">
        <v>18156.716666666667</v>
      </c>
      <c r="K10" s="37">
        <v>17915.849999999999</v>
      </c>
      <c r="L10" s="37">
        <v>17613.099999999999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39115.599999999999</v>
      </c>
      <c r="D11" s="40">
        <v>39105.833333333336</v>
      </c>
      <c r="E11" s="40">
        <v>38436.416666666672</v>
      </c>
      <c r="F11" s="40">
        <v>37757.233333333337</v>
      </c>
      <c r="G11" s="40">
        <v>37087.816666666673</v>
      </c>
      <c r="H11" s="40">
        <v>39785.01666666667</v>
      </c>
      <c r="I11" s="40">
        <v>40454.433333333342</v>
      </c>
      <c r="J11" s="40">
        <v>41133.616666666669</v>
      </c>
      <c r="K11" s="31">
        <v>39775.25</v>
      </c>
      <c r="L11" s="31">
        <v>38426.65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2286.3000000000002</v>
      </c>
      <c r="D12" s="40">
        <v>2276.9166666666665</v>
      </c>
      <c r="E12" s="40">
        <v>2236.333333333333</v>
      </c>
      <c r="F12" s="40">
        <v>2186.3666666666663</v>
      </c>
      <c r="G12" s="40">
        <v>2145.7833333333328</v>
      </c>
      <c r="H12" s="40">
        <v>2326.8833333333332</v>
      </c>
      <c r="I12" s="40">
        <v>2367.4666666666662</v>
      </c>
      <c r="J12" s="40">
        <v>2417.4333333333334</v>
      </c>
      <c r="K12" s="31">
        <v>2317.5</v>
      </c>
      <c r="L12" s="31">
        <v>2226.9499999999998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5045.1000000000004</v>
      </c>
      <c r="D13" s="40">
        <v>5048.6333333333332</v>
      </c>
      <c r="E13" s="40">
        <v>4983.6166666666668</v>
      </c>
      <c r="F13" s="40">
        <v>4922.1333333333332</v>
      </c>
      <c r="G13" s="40">
        <v>4857.1166666666668</v>
      </c>
      <c r="H13" s="40">
        <v>5110.1166666666668</v>
      </c>
      <c r="I13" s="40">
        <v>5175.1333333333332</v>
      </c>
      <c r="J13" s="40">
        <v>5236.6166666666668</v>
      </c>
      <c r="K13" s="31">
        <v>5113.6499999999996</v>
      </c>
      <c r="L13" s="31">
        <v>4987.1499999999996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34408.75</v>
      </c>
      <c r="D14" s="40">
        <v>34625.35</v>
      </c>
      <c r="E14" s="40">
        <v>34071.949999999997</v>
      </c>
      <c r="F14" s="40">
        <v>33735.15</v>
      </c>
      <c r="G14" s="40">
        <v>33181.75</v>
      </c>
      <c r="H14" s="40">
        <v>34962.149999999994</v>
      </c>
      <c r="I14" s="40">
        <v>35515.550000000003</v>
      </c>
      <c r="J14" s="40">
        <v>35852.349999999991</v>
      </c>
      <c r="K14" s="31">
        <v>35178.75</v>
      </c>
      <c r="L14" s="31">
        <v>34288.550000000003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4005.65</v>
      </c>
      <c r="D15" s="40">
        <v>3996.1833333333329</v>
      </c>
      <c r="E15" s="40">
        <v>3930.8666666666659</v>
      </c>
      <c r="F15" s="40">
        <v>3856.083333333333</v>
      </c>
      <c r="G15" s="40">
        <v>3790.766666666666</v>
      </c>
      <c r="H15" s="40">
        <v>4070.9666666666658</v>
      </c>
      <c r="I15" s="40">
        <v>4136.2833333333328</v>
      </c>
      <c r="J15" s="40">
        <v>4211.0666666666657</v>
      </c>
      <c r="K15" s="31">
        <v>4061.5</v>
      </c>
      <c r="L15" s="31">
        <v>3921.4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8513.5</v>
      </c>
      <c r="D16" s="40">
        <v>8487.4666666666672</v>
      </c>
      <c r="E16" s="40">
        <v>8349.7333333333336</v>
      </c>
      <c r="F16" s="40">
        <v>8185.9666666666672</v>
      </c>
      <c r="G16" s="40">
        <v>8048.2333333333336</v>
      </c>
      <c r="H16" s="40">
        <v>8651.2333333333336</v>
      </c>
      <c r="I16" s="40">
        <v>8788.9666666666672</v>
      </c>
      <c r="J16" s="40">
        <v>8952.7333333333336</v>
      </c>
      <c r="K16" s="31">
        <v>8625.2000000000007</v>
      </c>
      <c r="L16" s="31">
        <v>8323.7000000000007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2333.4</v>
      </c>
      <c r="D17" s="40">
        <v>2308.5833333333335</v>
      </c>
      <c r="E17" s="40">
        <v>2262.3666666666668</v>
      </c>
      <c r="F17" s="40">
        <v>2191.3333333333335</v>
      </c>
      <c r="G17" s="40">
        <v>2145.1166666666668</v>
      </c>
      <c r="H17" s="40">
        <v>2379.6166666666668</v>
      </c>
      <c r="I17" s="40">
        <v>2425.833333333333</v>
      </c>
      <c r="J17" s="40">
        <v>2496.8666666666668</v>
      </c>
      <c r="K17" s="31">
        <v>2354.8000000000002</v>
      </c>
      <c r="L17" s="31">
        <v>2237.5500000000002</v>
      </c>
      <c r="M17" s="31">
        <v>7.3283500000000004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1216.3499999999999</v>
      </c>
      <c r="D18" s="40">
        <v>1210.7666666666667</v>
      </c>
      <c r="E18" s="40">
        <v>1137.5333333333333</v>
      </c>
      <c r="F18" s="40">
        <v>1058.7166666666667</v>
      </c>
      <c r="G18" s="40">
        <v>985.48333333333335</v>
      </c>
      <c r="H18" s="40">
        <v>1289.5833333333333</v>
      </c>
      <c r="I18" s="40">
        <v>1362.8166666666664</v>
      </c>
      <c r="J18" s="40">
        <v>1441.6333333333332</v>
      </c>
      <c r="K18" s="31">
        <v>1284</v>
      </c>
      <c r="L18" s="31">
        <v>1131.95</v>
      </c>
      <c r="M18" s="31">
        <v>21.6037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964.1</v>
      </c>
      <c r="D19" s="40">
        <v>967.01666666666677</v>
      </c>
      <c r="E19" s="40">
        <v>944.03333333333353</v>
      </c>
      <c r="F19" s="40">
        <v>923.96666666666681</v>
      </c>
      <c r="G19" s="40">
        <v>900.98333333333358</v>
      </c>
      <c r="H19" s="40">
        <v>987.08333333333348</v>
      </c>
      <c r="I19" s="40">
        <v>1010.0666666666668</v>
      </c>
      <c r="J19" s="40">
        <v>1030.1333333333334</v>
      </c>
      <c r="K19" s="31">
        <v>990</v>
      </c>
      <c r="L19" s="31">
        <v>946.95</v>
      </c>
      <c r="M19" s="31">
        <v>5.3448000000000002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1423.6</v>
      </c>
      <c r="D20" s="40">
        <v>1418.7166666666665</v>
      </c>
      <c r="E20" s="40">
        <v>1382.633333333333</v>
      </c>
      <c r="F20" s="40">
        <v>1341.6666666666665</v>
      </c>
      <c r="G20" s="40">
        <v>1305.583333333333</v>
      </c>
      <c r="H20" s="40">
        <v>1459.6833333333329</v>
      </c>
      <c r="I20" s="40">
        <v>1495.7666666666664</v>
      </c>
      <c r="J20" s="40">
        <v>1536.7333333333329</v>
      </c>
      <c r="K20" s="31">
        <v>1454.8</v>
      </c>
      <c r="L20" s="31">
        <v>1377.75</v>
      </c>
      <c r="M20" s="31">
        <v>31.651409999999998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1152.8499999999999</v>
      </c>
      <c r="D21" s="40">
        <v>1149.3333333333333</v>
      </c>
      <c r="E21" s="40">
        <v>1109.5166666666664</v>
      </c>
      <c r="F21" s="40">
        <v>1066.1833333333332</v>
      </c>
      <c r="G21" s="40">
        <v>1026.3666666666663</v>
      </c>
      <c r="H21" s="40">
        <v>1192.6666666666665</v>
      </c>
      <c r="I21" s="40">
        <v>1232.4833333333336</v>
      </c>
      <c r="J21" s="40">
        <v>1275.8166666666666</v>
      </c>
      <c r="K21" s="31">
        <v>1189.1500000000001</v>
      </c>
      <c r="L21" s="31">
        <v>1106</v>
      </c>
      <c r="M21" s="31">
        <v>3.6424300000000001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693</v>
      </c>
      <c r="D22" s="40">
        <v>696.5333333333333</v>
      </c>
      <c r="E22" s="40">
        <v>683.46666666666658</v>
      </c>
      <c r="F22" s="40">
        <v>673.93333333333328</v>
      </c>
      <c r="G22" s="40">
        <v>660.86666666666656</v>
      </c>
      <c r="H22" s="40">
        <v>706.06666666666661</v>
      </c>
      <c r="I22" s="40">
        <v>719.13333333333321</v>
      </c>
      <c r="J22" s="40">
        <v>728.66666666666663</v>
      </c>
      <c r="K22" s="31">
        <v>709.6</v>
      </c>
      <c r="L22" s="31">
        <v>687</v>
      </c>
      <c r="M22" s="31">
        <v>76.129679999999993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1439.45</v>
      </c>
      <c r="D23" s="40">
        <v>1418.1499999999999</v>
      </c>
      <c r="E23" s="40">
        <v>1381.2999999999997</v>
      </c>
      <c r="F23" s="40">
        <v>1323.1499999999999</v>
      </c>
      <c r="G23" s="40">
        <v>1286.2999999999997</v>
      </c>
      <c r="H23" s="40">
        <v>1476.2999999999997</v>
      </c>
      <c r="I23" s="40">
        <v>1513.1499999999996</v>
      </c>
      <c r="J23" s="40">
        <v>1571.2999999999997</v>
      </c>
      <c r="K23" s="31">
        <v>1455</v>
      </c>
      <c r="L23" s="31">
        <v>1360</v>
      </c>
      <c r="M23" s="31">
        <v>1.89941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1767.4</v>
      </c>
      <c r="D24" s="40">
        <v>1766.55</v>
      </c>
      <c r="E24" s="40">
        <v>1704.1999999999998</v>
      </c>
      <c r="F24" s="40">
        <v>1640.9999999999998</v>
      </c>
      <c r="G24" s="40">
        <v>1578.6499999999996</v>
      </c>
      <c r="H24" s="40">
        <v>1829.75</v>
      </c>
      <c r="I24" s="40">
        <v>1892.1</v>
      </c>
      <c r="J24" s="40">
        <v>1955.3000000000002</v>
      </c>
      <c r="K24" s="31">
        <v>1828.9</v>
      </c>
      <c r="L24" s="31">
        <v>1703.35</v>
      </c>
      <c r="M24" s="31">
        <v>1.0346299999999999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96.7</v>
      </c>
      <c r="D25" s="40">
        <v>97.333333333333329</v>
      </c>
      <c r="E25" s="40">
        <v>95.716666666666654</v>
      </c>
      <c r="F25" s="40">
        <v>94.73333333333332</v>
      </c>
      <c r="G25" s="40">
        <v>93.116666666666646</v>
      </c>
      <c r="H25" s="40">
        <v>98.316666666666663</v>
      </c>
      <c r="I25" s="40">
        <v>99.933333333333337</v>
      </c>
      <c r="J25" s="40">
        <v>100.91666666666667</v>
      </c>
      <c r="K25" s="31">
        <v>98.95</v>
      </c>
      <c r="L25" s="31">
        <v>96.35</v>
      </c>
      <c r="M25" s="31">
        <v>25.781009999999998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263</v>
      </c>
      <c r="D26" s="40">
        <v>258.23333333333335</v>
      </c>
      <c r="E26" s="40">
        <v>252.06666666666672</v>
      </c>
      <c r="F26" s="40">
        <v>241.13333333333338</v>
      </c>
      <c r="G26" s="40">
        <v>234.96666666666675</v>
      </c>
      <c r="H26" s="40">
        <v>269.16666666666669</v>
      </c>
      <c r="I26" s="40">
        <v>275.33333333333331</v>
      </c>
      <c r="J26" s="40">
        <v>286.26666666666665</v>
      </c>
      <c r="K26" s="31">
        <v>264.39999999999998</v>
      </c>
      <c r="L26" s="31">
        <v>247.3</v>
      </c>
      <c r="M26" s="31">
        <v>52.825400000000002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2119.6</v>
      </c>
      <c r="D27" s="40">
        <v>2126.5333333333333</v>
      </c>
      <c r="E27" s="40">
        <v>2083.0666666666666</v>
      </c>
      <c r="F27" s="40">
        <v>2046.5333333333333</v>
      </c>
      <c r="G27" s="40">
        <v>2003.0666666666666</v>
      </c>
      <c r="H27" s="40">
        <v>2163.0666666666666</v>
      </c>
      <c r="I27" s="40">
        <v>2206.5333333333328</v>
      </c>
      <c r="J27" s="40">
        <v>2243.0666666666666</v>
      </c>
      <c r="K27" s="31">
        <v>2170</v>
      </c>
      <c r="L27" s="31">
        <v>2090</v>
      </c>
      <c r="M27" s="31">
        <v>1.48272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777.15</v>
      </c>
      <c r="D28" s="40">
        <v>765.81666666666661</v>
      </c>
      <c r="E28" s="40">
        <v>748.13333333333321</v>
      </c>
      <c r="F28" s="40">
        <v>719.11666666666656</v>
      </c>
      <c r="G28" s="40">
        <v>701.43333333333317</v>
      </c>
      <c r="H28" s="40">
        <v>794.83333333333326</v>
      </c>
      <c r="I28" s="40">
        <v>812.51666666666665</v>
      </c>
      <c r="J28" s="40">
        <v>841.5333333333333</v>
      </c>
      <c r="K28" s="31">
        <v>783.5</v>
      </c>
      <c r="L28" s="31">
        <v>736.8</v>
      </c>
      <c r="M28" s="31">
        <v>2.7714699999999999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3610.65</v>
      </c>
      <c r="D29" s="40">
        <v>3636.2000000000003</v>
      </c>
      <c r="E29" s="40">
        <v>3559.2000000000007</v>
      </c>
      <c r="F29" s="40">
        <v>3507.7500000000005</v>
      </c>
      <c r="G29" s="40">
        <v>3430.7500000000009</v>
      </c>
      <c r="H29" s="40">
        <v>3687.6500000000005</v>
      </c>
      <c r="I29" s="40">
        <v>3764.6499999999996</v>
      </c>
      <c r="J29" s="40">
        <v>3816.1000000000004</v>
      </c>
      <c r="K29" s="31">
        <v>3713.2</v>
      </c>
      <c r="L29" s="31">
        <v>3584.75</v>
      </c>
      <c r="M29" s="31">
        <v>1.2843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680.65</v>
      </c>
      <c r="D30" s="40">
        <v>683.08333333333337</v>
      </c>
      <c r="E30" s="40">
        <v>670.61666666666679</v>
      </c>
      <c r="F30" s="40">
        <v>660.58333333333337</v>
      </c>
      <c r="G30" s="40">
        <v>648.11666666666679</v>
      </c>
      <c r="H30" s="40">
        <v>693.11666666666679</v>
      </c>
      <c r="I30" s="40">
        <v>705.58333333333326</v>
      </c>
      <c r="J30" s="40">
        <v>715.61666666666679</v>
      </c>
      <c r="K30" s="31">
        <v>695.55</v>
      </c>
      <c r="L30" s="31">
        <v>673.05</v>
      </c>
      <c r="M30" s="31">
        <v>9.6272400000000005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404.8</v>
      </c>
      <c r="D31" s="40">
        <v>397.9666666666667</v>
      </c>
      <c r="E31" s="40">
        <v>389.08333333333337</v>
      </c>
      <c r="F31" s="40">
        <v>373.36666666666667</v>
      </c>
      <c r="G31" s="40">
        <v>364.48333333333335</v>
      </c>
      <c r="H31" s="40">
        <v>413.68333333333339</v>
      </c>
      <c r="I31" s="40">
        <v>422.56666666666672</v>
      </c>
      <c r="J31" s="40">
        <v>438.28333333333342</v>
      </c>
      <c r="K31" s="31">
        <v>406.85</v>
      </c>
      <c r="L31" s="31">
        <v>382.25</v>
      </c>
      <c r="M31" s="31">
        <v>101.04769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4262.05</v>
      </c>
      <c r="D32" s="40">
        <v>4257.3666666666659</v>
      </c>
      <c r="E32" s="40">
        <v>4165.7333333333318</v>
      </c>
      <c r="F32" s="40">
        <v>4069.4166666666661</v>
      </c>
      <c r="G32" s="40">
        <v>3977.7833333333319</v>
      </c>
      <c r="H32" s="40">
        <v>4353.6833333333316</v>
      </c>
      <c r="I32" s="40">
        <v>4445.3166666666648</v>
      </c>
      <c r="J32" s="40">
        <v>4541.6333333333314</v>
      </c>
      <c r="K32" s="31">
        <v>4349</v>
      </c>
      <c r="L32" s="31">
        <v>4161.05</v>
      </c>
      <c r="M32" s="31">
        <v>7.0554600000000001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212.9</v>
      </c>
      <c r="D33" s="40">
        <v>212.66666666666666</v>
      </c>
      <c r="E33" s="40">
        <v>208.33333333333331</v>
      </c>
      <c r="F33" s="40">
        <v>203.76666666666665</v>
      </c>
      <c r="G33" s="40">
        <v>199.43333333333331</v>
      </c>
      <c r="H33" s="40">
        <v>217.23333333333332</v>
      </c>
      <c r="I33" s="40">
        <v>221.56666666666663</v>
      </c>
      <c r="J33" s="40">
        <v>226.13333333333333</v>
      </c>
      <c r="K33" s="31">
        <v>217</v>
      </c>
      <c r="L33" s="31">
        <v>208.1</v>
      </c>
      <c r="M33" s="31">
        <v>36.426540000000003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142.4</v>
      </c>
      <c r="D34" s="40">
        <v>140.81666666666669</v>
      </c>
      <c r="E34" s="40">
        <v>137.93333333333339</v>
      </c>
      <c r="F34" s="40">
        <v>133.4666666666667</v>
      </c>
      <c r="G34" s="40">
        <v>130.5833333333334</v>
      </c>
      <c r="H34" s="40">
        <v>145.28333333333339</v>
      </c>
      <c r="I34" s="40">
        <v>148.16666666666666</v>
      </c>
      <c r="J34" s="40">
        <v>152.63333333333338</v>
      </c>
      <c r="K34" s="31">
        <v>143.69999999999999</v>
      </c>
      <c r="L34" s="31">
        <v>136.35</v>
      </c>
      <c r="M34" s="31">
        <v>160.05774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3100.1</v>
      </c>
      <c r="D35" s="40">
        <v>3109.3666666666663</v>
      </c>
      <c r="E35" s="40">
        <v>3074.0333333333328</v>
      </c>
      <c r="F35" s="40">
        <v>3047.9666666666667</v>
      </c>
      <c r="G35" s="40">
        <v>3012.6333333333332</v>
      </c>
      <c r="H35" s="40">
        <v>3135.4333333333325</v>
      </c>
      <c r="I35" s="40">
        <v>3170.7666666666655</v>
      </c>
      <c r="J35" s="40">
        <v>3196.8333333333321</v>
      </c>
      <c r="K35" s="31">
        <v>3144.7</v>
      </c>
      <c r="L35" s="31">
        <v>3083.3</v>
      </c>
      <c r="M35" s="31">
        <v>11.189030000000001</v>
      </c>
      <c r="N35" s="1"/>
      <c r="O35" s="1"/>
    </row>
    <row r="36" spans="1:15" ht="12.75" customHeight="1">
      <c r="A36" s="56">
        <v>27</v>
      </c>
      <c r="B36" s="31" t="s">
        <v>309</v>
      </c>
      <c r="C36" s="31">
        <v>2184.65</v>
      </c>
      <c r="D36" s="40">
        <v>2174.5666666666666</v>
      </c>
      <c r="E36" s="40">
        <v>2142.1333333333332</v>
      </c>
      <c r="F36" s="40">
        <v>2099.6166666666668</v>
      </c>
      <c r="G36" s="40">
        <v>2067.1833333333334</v>
      </c>
      <c r="H36" s="40">
        <v>2217.083333333333</v>
      </c>
      <c r="I36" s="40">
        <v>2249.5166666666664</v>
      </c>
      <c r="J36" s="40">
        <v>2292.0333333333328</v>
      </c>
      <c r="K36" s="31">
        <v>2207</v>
      </c>
      <c r="L36" s="31">
        <v>2132.0500000000002</v>
      </c>
      <c r="M36" s="31">
        <v>1.5901799999999999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689.35</v>
      </c>
      <c r="D37" s="40">
        <v>686.7833333333333</v>
      </c>
      <c r="E37" s="40">
        <v>674.31666666666661</v>
      </c>
      <c r="F37" s="40">
        <v>659.2833333333333</v>
      </c>
      <c r="G37" s="40">
        <v>646.81666666666661</v>
      </c>
      <c r="H37" s="40">
        <v>701.81666666666661</v>
      </c>
      <c r="I37" s="40">
        <v>714.2833333333333</v>
      </c>
      <c r="J37" s="40">
        <v>729.31666666666661</v>
      </c>
      <c r="K37" s="31">
        <v>699.25</v>
      </c>
      <c r="L37" s="31">
        <v>671.75</v>
      </c>
      <c r="M37" s="31">
        <v>25.500029999999999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4635.45</v>
      </c>
      <c r="D38" s="40">
        <v>4640.5333333333338</v>
      </c>
      <c r="E38" s="40">
        <v>4556.0666666666675</v>
      </c>
      <c r="F38" s="40">
        <v>4476.6833333333334</v>
      </c>
      <c r="G38" s="40">
        <v>4392.2166666666672</v>
      </c>
      <c r="H38" s="40">
        <v>4719.9166666666679</v>
      </c>
      <c r="I38" s="40">
        <v>4804.3833333333332</v>
      </c>
      <c r="J38" s="40">
        <v>4883.7666666666682</v>
      </c>
      <c r="K38" s="31">
        <v>4725</v>
      </c>
      <c r="L38" s="31">
        <v>4561.1499999999996</v>
      </c>
      <c r="M38" s="31">
        <v>4.3781800000000004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742</v>
      </c>
      <c r="D39" s="40">
        <v>739.33333333333337</v>
      </c>
      <c r="E39" s="40">
        <v>716.66666666666674</v>
      </c>
      <c r="F39" s="40">
        <v>691.33333333333337</v>
      </c>
      <c r="G39" s="40">
        <v>668.66666666666674</v>
      </c>
      <c r="H39" s="40">
        <v>764.66666666666674</v>
      </c>
      <c r="I39" s="40">
        <v>787.33333333333348</v>
      </c>
      <c r="J39" s="40">
        <v>812.66666666666674</v>
      </c>
      <c r="K39" s="31">
        <v>762</v>
      </c>
      <c r="L39" s="31">
        <v>714</v>
      </c>
      <c r="M39" s="31">
        <v>213.43427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3707.25</v>
      </c>
      <c r="D40" s="40">
        <v>3709.0333333333333</v>
      </c>
      <c r="E40" s="40">
        <v>3663.2166666666667</v>
      </c>
      <c r="F40" s="40">
        <v>3619.1833333333334</v>
      </c>
      <c r="G40" s="40">
        <v>3573.3666666666668</v>
      </c>
      <c r="H40" s="40">
        <v>3753.0666666666666</v>
      </c>
      <c r="I40" s="40">
        <v>3798.8833333333332</v>
      </c>
      <c r="J40" s="40">
        <v>3842.9166666666665</v>
      </c>
      <c r="K40" s="31">
        <v>3754.85</v>
      </c>
      <c r="L40" s="31">
        <v>3665</v>
      </c>
      <c r="M40" s="31">
        <v>3.1632500000000001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7400.2</v>
      </c>
      <c r="D41" s="40">
        <v>7420.9833333333336</v>
      </c>
      <c r="E41" s="40">
        <v>7292.2666666666673</v>
      </c>
      <c r="F41" s="40">
        <v>7184.3333333333339</v>
      </c>
      <c r="G41" s="40">
        <v>7055.6166666666677</v>
      </c>
      <c r="H41" s="40">
        <v>7528.916666666667</v>
      </c>
      <c r="I41" s="40">
        <v>7657.6333333333341</v>
      </c>
      <c r="J41" s="40">
        <v>7765.5666666666666</v>
      </c>
      <c r="K41" s="31">
        <v>7549.7</v>
      </c>
      <c r="L41" s="31">
        <v>7313.05</v>
      </c>
      <c r="M41" s="31">
        <v>9.4833400000000001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17821.150000000001</v>
      </c>
      <c r="D42" s="40">
        <v>17711.566666666666</v>
      </c>
      <c r="E42" s="40">
        <v>17249.133333333331</v>
      </c>
      <c r="F42" s="40">
        <v>16677.116666666665</v>
      </c>
      <c r="G42" s="40">
        <v>16214.683333333331</v>
      </c>
      <c r="H42" s="40">
        <v>18283.583333333332</v>
      </c>
      <c r="I42" s="40">
        <v>18746.016666666666</v>
      </c>
      <c r="J42" s="40">
        <v>19318.033333333333</v>
      </c>
      <c r="K42" s="31">
        <v>18174</v>
      </c>
      <c r="L42" s="31">
        <v>17139.55</v>
      </c>
      <c r="M42" s="31">
        <v>3.2053600000000002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4829.7</v>
      </c>
      <c r="D43" s="40">
        <v>4883.5666666666666</v>
      </c>
      <c r="E43" s="40">
        <v>4677.1333333333332</v>
      </c>
      <c r="F43" s="40">
        <v>4524.5666666666666</v>
      </c>
      <c r="G43" s="40">
        <v>4318.1333333333332</v>
      </c>
      <c r="H43" s="40">
        <v>5036.1333333333332</v>
      </c>
      <c r="I43" s="40">
        <v>5242.5666666666657</v>
      </c>
      <c r="J43" s="40">
        <v>5395.1333333333332</v>
      </c>
      <c r="K43" s="31">
        <v>5090</v>
      </c>
      <c r="L43" s="31">
        <v>4731</v>
      </c>
      <c r="M43" s="31">
        <v>1.65706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2460.1</v>
      </c>
      <c r="D44" s="40">
        <v>2471.2333333333331</v>
      </c>
      <c r="E44" s="40">
        <v>2439.0166666666664</v>
      </c>
      <c r="F44" s="40">
        <v>2417.9333333333334</v>
      </c>
      <c r="G44" s="40">
        <v>2385.7166666666667</v>
      </c>
      <c r="H44" s="40">
        <v>2492.3166666666662</v>
      </c>
      <c r="I44" s="40">
        <v>2524.5333333333324</v>
      </c>
      <c r="J44" s="40">
        <v>2545.6166666666659</v>
      </c>
      <c r="K44" s="31">
        <v>2503.4499999999998</v>
      </c>
      <c r="L44" s="31">
        <v>2450.15</v>
      </c>
      <c r="M44" s="31">
        <v>3.2029700000000001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291.45</v>
      </c>
      <c r="D45" s="40">
        <v>295.13333333333338</v>
      </c>
      <c r="E45" s="40">
        <v>286.76666666666677</v>
      </c>
      <c r="F45" s="40">
        <v>282.08333333333337</v>
      </c>
      <c r="G45" s="40">
        <v>273.71666666666675</v>
      </c>
      <c r="H45" s="40">
        <v>299.81666666666678</v>
      </c>
      <c r="I45" s="40">
        <v>308.18333333333345</v>
      </c>
      <c r="J45" s="40">
        <v>312.86666666666679</v>
      </c>
      <c r="K45" s="31">
        <v>303.5</v>
      </c>
      <c r="L45" s="31">
        <v>290.45</v>
      </c>
      <c r="M45" s="31">
        <v>123.31950999999999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97.5</v>
      </c>
      <c r="D46" s="40">
        <v>97.216666666666654</v>
      </c>
      <c r="E46" s="40">
        <v>93.283333333333303</v>
      </c>
      <c r="F46" s="40">
        <v>89.066666666666649</v>
      </c>
      <c r="G46" s="40">
        <v>85.133333333333297</v>
      </c>
      <c r="H46" s="40">
        <v>101.43333333333331</v>
      </c>
      <c r="I46" s="40">
        <v>105.36666666666667</v>
      </c>
      <c r="J46" s="40">
        <v>109.58333333333331</v>
      </c>
      <c r="K46" s="31">
        <v>101.15</v>
      </c>
      <c r="L46" s="31">
        <v>93</v>
      </c>
      <c r="M46" s="31">
        <v>762.17129999999997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59.9</v>
      </c>
      <c r="D47" s="40">
        <v>59.15</v>
      </c>
      <c r="E47" s="40">
        <v>57.599999999999994</v>
      </c>
      <c r="F47" s="40">
        <v>55.3</v>
      </c>
      <c r="G47" s="40">
        <v>53.749999999999993</v>
      </c>
      <c r="H47" s="40">
        <v>61.449999999999996</v>
      </c>
      <c r="I47" s="40">
        <v>62.999999999999993</v>
      </c>
      <c r="J47" s="40">
        <v>65.3</v>
      </c>
      <c r="K47" s="31">
        <v>60.7</v>
      </c>
      <c r="L47" s="31">
        <v>56.85</v>
      </c>
      <c r="M47" s="31">
        <v>137.45788999999999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1979.45</v>
      </c>
      <c r="D48" s="40">
        <v>1972.9333333333332</v>
      </c>
      <c r="E48" s="40">
        <v>1936.1166666666663</v>
      </c>
      <c r="F48" s="40">
        <v>1892.7833333333331</v>
      </c>
      <c r="G48" s="40">
        <v>1855.9666666666662</v>
      </c>
      <c r="H48" s="40">
        <v>2016.2666666666664</v>
      </c>
      <c r="I48" s="40">
        <v>2053.0833333333335</v>
      </c>
      <c r="J48" s="40">
        <v>2096.4166666666665</v>
      </c>
      <c r="K48" s="31">
        <v>2009.75</v>
      </c>
      <c r="L48" s="31">
        <v>1929.6</v>
      </c>
      <c r="M48" s="31">
        <v>4.77895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741.5</v>
      </c>
      <c r="D49" s="40">
        <v>740.01666666666677</v>
      </c>
      <c r="E49" s="40">
        <v>732.03333333333353</v>
      </c>
      <c r="F49" s="40">
        <v>722.56666666666672</v>
      </c>
      <c r="G49" s="40">
        <v>714.58333333333348</v>
      </c>
      <c r="H49" s="40">
        <v>749.48333333333358</v>
      </c>
      <c r="I49" s="40">
        <v>757.46666666666692</v>
      </c>
      <c r="J49" s="40">
        <v>766.93333333333362</v>
      </c>
      <c r="K49" s="31">
        <v>748</v>
      </c>
      <c r="L49" s="31">
        <v>730.55</v>
      </c>
      <c r="M49" s="31">
        <v>6.5721100000000003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206.85</v>
      </c>
      <c r="D50" s="40">
        <v>203.04999999999998</v>
      </c>
      <c r="E50" s="40">
        <v>187.24999999999997</v>
      </c>
      <c r="F50" s="40">
        <v>167.64999999999998</v>
      </c>
      <c r="G50" s="40">
        <v>151.84999999999997</v>
      </c>
      <c r="H50" s="40">
        <v>222.64999999999998</v>
      </c>
      <c r="I50" s="40">
        <v>238.45</v>
      </c>
      <c r="J50" s="40">
        <v>258.04999999999995</v>
      </c>
      <c r="K50" s="31">
        <v>218.85</v>
      </c>
      <c r="L50" s="31">
        <v>183.45</v>
      </c>
      <c r="M50" s="31">
        <v>317.65008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767.15</v>
      </c>
      <c r="D51" s="40">
        <v>764.7833333333333</v>
      </c>
      <c r="E51" s="40">
        <v>750.66666666666663</v>
      </c>
      <c r="F51" s="40">
        <v>734.18333333333328</v>
      </c>
      <c r="G51" s="40">
        <v>720.06666666666661</v>
      </c>
      <c r="H51" s="40">
        <v>781.26666666666665</v>
      </c>
      <c r="I51" s="40">
        <v>795.38333333333344</v>
      </c>
      <c r="J51" s="40">
        <v>811.86666666666667</v>
      </c>
      <c r="K51" s="31">
        <v>778.9</v>
      </c>
      <c r="L51" s="31">
        <v>748.3</v>
      </c>
      <c r="M51" s="31">
        <v>12.32532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68.25</v>
      </c>
      <c r="D52" s="40">
        <v>67.11666666666666</v>
      </c>
      <c r="E52" s="40">
        <v>64.883333333333326</v>
      </c>
      <c r="F52" s="40">
        <v>61.516666666666666</v>
      </c>
      <c r="G52" s="40">
        <v>59.283333333333331</v>
      </c>
      <c r="H52" s="40">
        <v>70.48333333333332</v>
      </c>
      <c r="I52" s="40">
        <v>72.71666666666664</v>
      </c>
      <c r="J52" s="40">
        <v>76.083333333333314</v>
      </c>
      <c r="K52" s="31">
        <v>69.349999999999994</v>
      </c>
      <c r="L52" s="31">
        <v>63.75</v>
      </c>
      <c r="M52" s="31">
        <v>748.80480999999997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417.7</v>
      </c>
      <c r="D53" s="40">
        <v>418.76666666666671</v>
      </c>
      <c r="E53" s="40">
        <v>412.53333333333342</v>
      </c>
      <c r="F53" s="40">
        <v>407.36666666666673</v>
      </c>
      <c r="G53" s="40">
        <v>401.13333333333344</v>
      </c>
      <c r="H53" s="40">
        <v>423.93333333333339</v>
      </c>
      <c r="I53" s="40">
        <v>430.16666666666663</v>
      </c>
      <c r="J53" s="40">
        <v>435.33333333333337</v>
      </c>
      <c r="K53" s="31">
        <v>425</v>
      </c>
      <c r="L53" s="31">
        <v>413.6</v>
      </c>
      <c r="M53" s="31">
        <v>60.37509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685.35</v>
      </c>
      <c r="D54" s="40">
        <v>687.79999999999984</v>
      </c>
      <c r="E54" s="40">
        <v>674.59999999999968</v>
      </c>
      <c r="F54" s="40">
        <v>663.8499999999998</v>
      </c>
      <c r="G54" s="40">
        <v>650.64999999999964</v>
      </c>
      <c r="H54" s="40">
        <v>698.54999999999973</v>
      </c>
      <c r="I54" s="40">
        <v>711.74999999999977</v>
      </c>
      <c r="J54" s="40">
        <v>722.49999999999977</v>
      </c>
      <c r="K54" s="31">
        <v>701</v>
      </c>
      <c r="L54" s="31">
        <v>677.05</v>
      </c>
      <c r="M54" s="31">
        <v>86.023430000000005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351.1</v>
      </c>
      <c r="D55" s="40">
        <v>346.36666666666662</v>
      </c>
      <c r="E55" s="40">
        <v>340.23333333333323</v>
      </c>
      <c r="F55" s="40">
        <v>329.36666666666662</v>
      </c>
      <c r="G55" s="40">
        <v>323.23333333333323</v>
      </c>
      <c r="H55" s="40">
        <v>357.23333333333323</v>
      </c>
      <c r="I55" s="40">
        <v>363.36666666666656</v>
      </c>
      <c r="J55" s="40">
        <v>374.23333333333323</v>
      </c>
      <c r="K55" s="31">
        <v>352.5</v>
      </c>
      <c r="L55" s="31">
        <v>335.5</v>
      </c>
      <c r="M55" s="31">
        <v>57.931109999999997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16952.3</v>
      </c>
      <c r="D56" s="40">
        <v>16836.183333333331</v>
      </c>
      <c r="E56" s="40">
        <v>16632.016666666663</v>
      </c>
      <c r="F56" s="40">
        <v>16311.733333333334</v>
      </c>
      <c r="G56" s="40">
        <v>16107.566666666666</v>
      </c>
      <c r="H56" s="40">
        <v>17156.46666666666</v>
      </c>
      <c r="I56" s="40">
        <v>17360.633333333324</v>
      </c>
      <c r="J56" s="40">
        <v>17680.916666666657</v>
      </c>
      <c r="K56" s="31">
        <v>17040.349999999999</v>
      </c>
      <c r="L56" s="31">
        <v>16515.900000000001</v>
      </c>
      <c r="M56" s="31">
        <v>0.19470999999999999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3675.75</v>
      </c>
      <c r="D57" s="40">
        <v>3675.25</v>
      </c>
      <c r="E57" s="40">
        <v>3641.55</v>
      </c>
      <c r="F57" s="40">
        <v>3607.3500000000004</v>
      </c>
      <c r="G57" s="40">
        <v>3573.6500000000005</v>
      </c>
      <c r="H57" s="40">
        <v>3709.45</v>
      </c>
      <c r="I57" s="40">
        <v>3743.1499999999996</v>
      </c>
      <c r="J57" s="40">
        <v>3777.3499999999995</v>
      </c>
      <c r="K57" s="31">
        <v>3708.95</v>
      </c>
      <c r="L57" s="31">
        <v>3641.05</v>
      </c>
      <c r="M57" s="31">
        <v>2.8353799999999998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502.8</v>
      </c>
      <c r="D58" s="40">
        <v>501.41666666666669</v>
      </c>
      <c r="E58" s="40">
        <v>490.83333333333337</v>
      </c>
      <c r="F58" s="40">
        <v>478.86666666666667</v>
      </c>
      <c r="G58" s="40">
        <v>468.28333333333336</v>
      </c>
      <c r="H58" s="40">
        <v>513.38333333333344</v>
      </c>
      <c r="I58" s="40">
        <v>523.9666666666667</v>
      </c>
      <c r="J58" s="40">
        <v>535.93333333333339</v>
      </c>
      <c r="K58" s="31">
        <v>512</v>
      </c>
      <c r="L58" s="31">
        <v>489.45</v>
      </c>
      <c r="M58" s="31">
        <v>33.563960000000002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214.5</v>
      </c>
      <c r="D59" s="40">
        <v>208.08333333333334</v>
      </c>
      <c r="E59" s="40">
        <v>197.51666666666668</v>
      </c>
      <c r="F59" s="40">
        <v>180.53333333333333</v>
      </c>
      <c r="G59" s="40">
        <v>169.96666666666667</v>
      </c>
      <c r="H59" s="40">
        <v>225.06666666666669</v>
      </c>
      <c r="I59" s="40">
        <v>235.63333333333335</v>
      </c>
      <c r="J59" s="40">
        <v>252.6166666666667</v>
      </c>
      <c r="K59" s="31">
        <v>218.65</v>
      </c>
      <c r="L59" s="31">
        <v>191.1</v>
      </c>
      <c r="M59" s="31">
        <v>722.68109000000004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138.15</v>
      </c>
      <c r="D60" s="40">
        <v>138.6</v>
      </c>
      <c r="E60" s="40">
        <v>136.79999999999998</v>
      </c>
      <c r="F60" s="40">
        <v>135.44999999999999</v>
      </c>
      <c r="G60" s="40">
        <v>133.64999999999998</v>
      </c>
      <c r="H60" s="40">
        <v>139.94999999999999</v>
      </c>
      <c r="I60" s="40">
        <v>141.75</v>
      </c>
      <c r="J60" s="40">
        <v>143.1</v>
      </c>
      <c r="K60" s="31">
        <v>140.4</v>
      </c>
      <c r="L60" s="31">
        <v>137.25</v>
      </c>
      <c r="M60" s="31">
        <v>4.7290200000000002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614.75</v>
      </c>
      <c r="D61" s="40">
        <v>612.51666666666665</v>
      </c>
      <c r="E61" s="40">
        <v>590.98333333333335</v>
      </c>
      <c r="F61" s="40">
        <v>567.2166666666667</v>
      </c>
      <c r="G61" s="40">
        <v>545.68333333333339</v>
      </c>
      <c r="H61" s="40">
        <v>636.2833333333333</v>
      </c>
      <c r="I61" s="40">
        <v>657.81666666666661</v>
      </c>
      <c r="J61" s="40">
        <v>681.58333333333326</v>
      </c>
      <c r="K61" s="31">
        <v>634.04999999999995</v>
      </c>
      <c r="L61" s="31">
        <v>588.75</v>
      </c>
      <c r="M61" s="31">
        <v>33.739919999999998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905.05</v>
      </c>
      <c r="D62" s="40">
        <v>902.43333333333339</v>
      </c>
      <c r="E62" s="40">
        <v>887.86666666666679</v>
      </c>
      <c r="F62" s="40">
        <v>870.68333333333339</v>
      </c>
      <c r="G62" s="40">
        <v>856.11666666666679</v>
      </c>
      <c r="H62" s="40">
        <v>919.61666666666679</v>
      </c>
      <c r="I62" s="40">
        <v>934.18333333333339</v>
      </c>
      <c r="J62" s="40">
        <v>951.36666666666679</v>
      </c>
      <c r="K62" s="31">
        <v>917</v>
      </c>
      <c r="L62" s="31">
        <v>885.25</v>
      </c>
      <c r="M62" s="31">
        <v>27.836590000000001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168.15</v>
      </c>
      <c r="D63" s="40">
        <v>168.21666666666667</v>
      </c>
      <c r="E63" s="40">
        <v>163.93333333333334</v>
      </c>
      <c r="F63" s="40">
        <v>159.71666666666667</v>
      </c>
      <c r="G63" s="40">
        <v>155.43333333333334</v>
      </c>
      <c r="H63" s="40">
        <v>172.43333333333334</v>
      </c>
      <c r="I63" s="40">
        <v>176.7166666666667</v>
      </c>
      <c r="J63" s="40">
        <v>180.93333333333334</v>
      </c>
      <c r="K63" s="31">
        <v>172.5</v>
      </c>
      <c r="L63" s="31">
        <v>164</v>
      </c>
      <c r="M63" s="31">
        <v>22.058700000000002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164.45</v>
      </c>
      <c r="D64" s="40">
        <v>165.75</v>
      </c>
      <c r="E64" s="40">
        <v>162</v>
      </c>
      <c r="F64" s="40">
        <v>159.55000000000001</v>
      </c>
      <c r="G64" s="40">
        <v>155.80000000000001</v>
      </c>
      <c r="H64" s="40">
        <v>168.2</v>
      </c>
      <c r="I64" s="40">
        <v>171.95</v>
      </c>
      <c r="J64" s="40">
        <v>174.39999999999998</v>
      </c>
      <c r="K64" s="31">
        <v>169.5</v>
      </c>
      <c r="L64" s="31">
        <v>163.30000000000001</v>
      </c>
      <c r="M64" s="31">
        <v>148.26815999999999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4870.45</v>
      </c>
      <c r="D65" s="40">
        <v>4912.5166666666673</v>
      </c>
      <c r="E65" s="40">
        <v>4792.0333333333347</v>
      </c>
      <c r="F65" s="40">
        <v>4713.6166666666677</v>
      </c>
      <c r="G65" s="40">
        <v>4593.133333333335</v>
      </c>
      <c r="H65" s="40">
        <v>4990.9333333333343</v>
      </c>
      <c r="I65" s="40">
        <v>5111.4166666666661</v>
      </c>
      <c r="J65" s="40">
        <v>5189.8333333333339</v>
      </c>
      <c r="K65" s="31">
        <v>5033</v>
      </c>
      <c r="L65" s="31">
        <v>4834.1000000000004</v>
      </c>
      <c r="M65" s="31">
        <v>4.5042799999999996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1542.6</v>
      </c>
      <c r="D66" s="40">
        <v>1530.2</v>
      </c>
      <c r="E66" s="40">
        <v>1513.4</v>
      </c>
      <c r="F66" s="40">
        <v>1484.2</v>
      </c>
      <c r="G66" s="40">
        <v>1467.4</v>
      </c>
      <c r="H66" s="40">
        <v>1559.4</v>
      </c>
      <c r="I66" s="40">
        <v>1576.1999999999998</v>
      </c>
      <c r="J66" s="40">
        <v>1605.4</v>
      </c>
      <c r="K66" s="31">
        <v>1547</v>
      </c>
      <c r="L66" s="31">
        <v>1501</v>
      </c>
      <c r="M66" s="31">
        <v>6.2923799999999996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655.1</v>
      </c>
      <c r="D67" s="40">
        <v>652.83333333333337</v>
      </c>
      <c r="E67" s="40">
        <v>636.26666666666677</v>
      </c>
      <c r="F67" s="40">
        <v>617.43333333333339</v>
      </c>
      <c r="G67" s="40">
        <v>600.86666666666679</v>
      </c>
      <c r="H67" s="40">
        <v>671.66666666666674</v>
      </c>
      <c r="I67" s="40">
        <v>688.23333333333335</v>
      </c>
      <c r="J67" s="40">
        <v>707.06666666666672</v>
      </c>
      <c r="K67" s="31">
        <v>669.4</v>
      </c>
      <c r="L67" s="31">
        <v>634</v>
      </c>
      <c r="M67" s="31">
        <v>13.21021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785.6</v>
      </c>
      <c r="D68" s="40">
        <v>785.19999999999993</v>
      </c>
      <c r="E68" s="40">
        <v>778.39999999999986</v>
      </c>
      <c r="F68" s="40">
        <v>771.19999999999993</v>
      </c>
      <c r="G68" s="40">
        <v>764.39999999999986</v>
      </c>
      <c r="H68" s="40">
        <v>792.39999999999986</v>
      </c>
      <c r="I68" s="40">
        <v>799.19999999999982</v>
      </c>
      <c r="J68" s="40">
        <v>806.39999999999986</v>
      </c>
      <c r="K68" s="31">
        <v>792</v>
      </c>
      <c r="L68" s="31">
        <v>778</v>
      </c>
      <c r="M68" s="31">
        <v>6.1103500000000004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465.6</v>
      </c>
      <c r="D69" s="40">
        <v>463.18333333333334</v>
      </c>
      <c r="E69" s="40">
        <v>457.41666666666669</v>
      </c>
      <c r="F69" s="40">
        <v>449.23333333333335</v>
      </c>
      <c r="G69" s="40">
        <v>443.4666666666667</v>
      </c>
      <c r="H69" s="40">
        <v>471.36666666666667</v>
      </c>
      <c r="I69" s="40">
        <v>477.13333333333333</v>
      </c>
      <c r="J69" s="40">
        <v>485.31666666666666</v>
      </c>
      <c r="K69" s="31">
        <v>468.95</v>
      </c>
      <c r="L69" s="31">
        <v>455</v>
      </c>
      <c r="M69" s="31">
        <v>16.227900000000002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895.7</v>
      </c>
      <c r="D70" s="40">
        <v>892.0333333333333</v>
      </c>
      <c r="E70" s="40">
        <v>871.76666666666665</v>
      </c>
      <c r="F70" s="40">
        <v>847.83333333333337</v>
      </c>
      <c r="G70" s="40">
        <v>827.56666666666672</v>
      </c>
      <c r="H70" s="40">
        <v>915.96666666666658</v>
      </c>
      <c r="I70" s="40">
        <v>936.23333333333323</v>
      </c>
      <c r="J70" s="40">
        <v>960.16666666666652</v>
      </c>
      <c r="K70" s="31">
        <v>912.3</v>
      </c>
      <c r="L70" s="31">
        <v>868.1</v>
      </c>
      <c r="M70" s="31">
        <v>13.94234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398.6</v>
      </c>
      <c r="D71" s="40">
        <v>398.86666666666673</v>
      </c>
      <c r="E71" s="40">
        <v>387.93333333333345</v>
      </c>
      <c r="F71" s="40">
        <v>377.26666666666671</v>
      </c>
      <c r="G71" s="40">
        <v>366.33333333333343</v>
      </c>
      <c r="H71" s="40">
        <v>409.53333333333347</v>
      </c>
      <c r="I71" s="40">
        <v>420.46666666666675</v>
      </c>
      <c r="J71" s="40">
        <v>431.1333333333335</v>
      </c>
      <c r="K71" s="31">
        <v>409.8</v>
      </c>
      <c r="L71" s="31">
        <v>388.2</v>
      </c>
      <c r="M71" s="31">
        <v>150.11614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585.85</v>
      </c>
      <c r="D72" s="40">
        <v>587.36666666666667</v>
      </c>
      <c r="E72" s="40">
        <v>580.93333333333339</v>
      </c>
      <c r="F72" s="40">
        <v>576.01666666666677</v>
      </c>
      <c r="G72" s="40">
        <v>569.58333333333348</v>
      </c>
      <c r="H72" s="40">
        <v>592.2833333333333</v>
      </c>
      <c r="I72" s="40">
        <v>598.71666666666647</v>
      </c>
      <c r="J72" s="40">
        <v>603.63333333333321</v>
      </c>
      <c r="K72" s="31">
        <v>593.79999999999995</v>
      </c>
      <c r="L72" s="31">
        <v>582.45000000000005</v>
      </c>
      <c r="M72" s="31">
        <v>19.809819999999998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2012.25</v>
      </c>
      <c r="D73" s="40">
        <v>2005.8500000000001</v>
      </c>
      <c r="E73" s="40">
        <v>1966.7000000000003</v>
      </c>
      <c r="F73" s="40">
        <v>1921.15</v>
      </c>
      <c r="G73" s="40">
        <v>1882.0000000000002</v>
      </c>
      <c r="H73" s="40">
        <v>2051.4000000000005</v>
      </c>
      <c r="I73" s="40">
        <v>2090.5500000000002</v>
      </c>
      <c r="J73" s="40">
        <v>2136.1000000000004</v>
      </c>
      <c r="K73" s="31">
        <v>2045</v>
      </c>
      <c r="L73" s="31">
        <v>1960.3</v>
      </c>
      <c r="M73" s="31">
        <v>3.07762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2230.35</v>
      </c>
      <c r="D74" s="40">
        <v>2243.9833333333331</v>
      </c>
      <c r="E74" s="40">
        <v>2178.3666666666663</v>
      </c>
      <c r="F74" s="40">
        <v>2126.3833333333332</v>
      </c>
      <c r="G74" s="40">
        <v>2060.7666666666664</v>
      </c>
      <c r="H74" s="40">
        <v>2295.9666666666662</v>
      </c>
      <c r="I74" s="40">
        <v>2361.583333333333</v>
      </c>
      <c r="J74" s="40">
        <v>2413.5666666666662</v>
      </c>
      <c r="K74" s="31">
        <v>2309.6</v>
      </c>
      <c r="L74" s="31">
        <v>2192</v>
      </c>
      <c r="M74" s="31">
        <v>16.76267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177.6</v>
      </c>
      <c r="D75" s="40">
        <v>179</v>
      </c>
      <c r="E75" s="40">
        <v>174.1</v>
      </c>
      <c r="F75" s="40">
        <v>170.6</v>
      </c>
      <c r="G75" s="40">
        <v>165.7</v>
      </c>
      <c r="H75" s="40">
        <v>182.5</v>
      </c>
      <c r="I75" s="40">
        <v>187.39999999999998</v>
      </c>
      <c r="J75" s="40">
        <v>190.9</v>
      </c>
      <c r="K75" s="31">
        <v>183.9</v>
      </c>
      <c r="L75" s="31">
        <v>175.5</v>
      </c>
      <c r="M75" s="31">
        <v>18.233899999999998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5150.1499999999996</v>
      </c>
      <c r="D76" s="40">
        <v>5161.2666666666664</v>
      </c>
      <c r="E76" s="40">
        <v>5074.1833333333325</v>
      </c>
      <c r="F76" s="40">
        <v>4998.2166666666662</v>
      </c>
      <c r="G76" s="40">
        <v>4911.1333333333323</v>
      </c>
      <c r="H76" s="40">
        <v>5237.2333333333327</v>
      </c>
      <c r="I76" s="40">
        <v>5324.3166666666666</v>
      </c>
      <c r="J76" s="40">
        <v>5400.2833333333328</v>
      </c>
      <c r="K76" s="31">
        <v>5248.35</v>
      </c>
      <c r="L76" s="31">
        <v>5085.3</v>
      </c>
      <c r="M76" s="31">
        <v>4.4290700000000003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4993.55</v>
      </c>
      <c r="D77" s="40">
        <v>4960.7666666666664</v>
      </c>
      <c r="E77" s="40">
        <v>4782.7833333333328</v>
      </c>
      <c r="F77" s="40">
        <v>4572.0166666666664</v>
      </c>
      <c r="G77" s="40">
        <v>4394.0333333333328</v>
      </c>
      <c r="H77" s="40">
        <v>5171.5333333333328</v>
      </c>
      <c r="I77" s="40">
        <v>5349.5166666666664</v>
      </c>
      <c r="J77" s="40">
        <v>5560.2833333333328</v>
      </c>
      <c r="K77" s="31">
        <v>5138.75</v>
      </c>
      <c r="L77" s="31">
        <v>4750</v>
      </c>
      <c r="M77" s="31">
        <v>5.9043099999999997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3508.85</v>
      </c>
      <c r="D78" s="40">
        <v>3525.3666666666668</v>
      </c>
      <c r="E78" s="40">
        <v>3471.2333333333336</v>
      </c>
      <c r="F78" s="40">
        <v>3433.6166666666668</v>
      </c>
      <c r="G78" s="40">
        <v>3379.4833333333336</v>
      </c>
      <c r="H78" s="40">
        <v>3562.9833333333336</v>
      </c>
      <c r="I78" s="40">
        <v>3617.1166666666668</v>
      </c>
      <c r="J78" s="40">
        <v>3654.7333333333336</v>
      </c>
      <c r="K78" s="31">
        <v>3579.5</v>
      </c>
      <c r="L78" s="31">
        <v>3487.75</v>
      </c>
      <c r="M78" s="31">
        <v>1.1596299999999999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4659.2</v>
      </c>
      <c r="D79" s="40">
        <v>4701.0333333333328</v>
      </c>
      <c r="E79" s="40">
        <v>4484.2166666666653</v>
      </c>
      <c r="F79" s="40">
        <v>4309.2333333333327</v>
      </c>
      <c r="G79" s="40">
        <v>4092.4166666666652</v>
      </c>
      <c r="H79" s="40">
        <v>4876.0166666666655</v>
      </c>
      <c r="I79" s="40">
        <v>5092.833333333333</v>
      </c>
      <c r="J79" s="40">
        <v>5267.8166666666657</v>
      </c>
      <c r="K79" s="31">
        <v>4917.8500000000004</v>
      </c>
      <c r="L79" s="31">
        <v>4526.05</v>
      </c>
      <c r="M79" s="31">
        <v>19.451640000000001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2484.8000000000002</v>
      </c>
      <c r="D80" s="40">
        <v>2495.4500000000003</v>
      </c>
      <c r="E80" s="40">
        <v>2460.9000000000005</v>
      </c>
      <c r="F80" s="40">
        <v>2437.0000000000005</v>
      </c>
      <c r="G80" s="40">
        <v>2402.4500000000007</v>
      </c>
      <c r="H80" s="40">
        <v>2519.3500000000004</v>
      </c>
      <c r="I80" s="40">
        <v>2553.9000000000005</v>
      </c>
      <c r="J80" s="40">
        <v>2577.8000000000002</v>
      </c>
      <c r="K80" s="31">
        <v>2530</v>
      </c>
      <c r="L80" s="31">
        <v>2471.5500000000002</v>
      </c>
      <c r="M80" s="31">
        <v>16.289059999999999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531.25</v>
      </c>
      <c r="D81" s="40">
        <v>527.15</v>
      </c>
      <c r="E81" s="40">
        <v>516.29999999999995</v>
      </c>
      <c r="F81" s="40">
        <v>501.35</v>
      </c>
      <c r="G81" s="40">
        <v>490.5</v>
      </c>
      <c r="H81" s="40">
        <v>542.09999999999991</v>
      </c>
      <c r="I81" s="40">
        <v>552.95000000000005</v>
      </c>
      <c r="J81" s="40">
        <v>567.89999999999986</v>
      </c>
      <c r="K81" s="31">
        <v>538</v>
      </c>
      <c r="L81" s="31">
        <v>512.20000000000005</v>
      </c>
      <c r="M81" s="31">
        <v>11.77125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1820.75</v>
      </c>
      <c r="D82" s="40">
        <v>1803.5666666666666</v>
      </c>
      <c r="E82" s="40">
        <v>1772.1833333333332</v>
      </c>
      <c r="F82" s="40">
        <v>1723.6166666666666</v>
      </c>
      <c r="G82" s="40">
        <v>1692.2333333333331</v>
      </c>
      <c r="H82" s="40">
        <v>1852.1333333333332</v>
      </c>
      <c r="I82" s="40">
        <v>1883.5166666666664</v>
      </c>
      <c r="J82" s="40">
        <v>1932.0833333333333</v>
      </c>
      <c r="K82" s="31">
        <v>1834.95</v>
      </c>
      <c r="L82" s="31">
        <v>1755</v>
      </c>
      <c r="M82" s="31">
        <v>0.28275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1569.4</v>
      </c>
      <c r="D83" s="40">
        <v>1545.8</v>
      </c>
      <c r="E83" s="40">
        <v>1503.6</v>
      </c>
      <c r="F83" s="40">
        <v>1437.8</v>
      </c>
      <c r="G83" s="40">
        <v>1395.6</v>
      </c>
      <c r="H83" s="40">
        <v>1611.6</v>
      </c>
      <c r="I83" s="40">
        <v>1653.8000000000002</v>
      </c>
      <c r="J83" s="40">
        <v>1719.6</v>
      </c>
      <c r="K83" s="31">
        <v>1588</v>
      </c>
      <c r="L83" s="31">
        <v>1480</v>
      </c>
      <c r="M83" s="31">
        <v>26.510059999999999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172.9</v>
      </c>
      <c r="D84" s="40">
        <v>172.69999999999996</v>
      </c>
      <c r="E84" s="40">
        <v>170.39999999999992</v>
      </c>
      <c r="F84" s="40">
        <v>167.89999999999995</v>
      </c>
      <c r="G84" s="40">
        <v>165.59999999999991</v>
      </c>
      <c r="H84" s="40">
        <v>175.19999999999993</v>
      </c>
      <c r="I84" s="40">
        <v>177.49999999999994</v>
      </c>
      <c r="J84" s="40">
        <v>179.99999999999994</v>
      </c>
      <c r="K84" s="31">
        <v>175</v>
      </c>
      <c r="L84" s="31">
        <v>170.2</v>
      </c>
      <c r="M84" s="31">
        <v>24.239450000000001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97.45</v>
      </c>
      <c r="D85" s="40">
        <v>97.816666666666663</v>
      </c>
      <c r="E85" s="40">
        <v>95.633333333333326</v>
      </c>
      <c r="F85" s="40">
        <v>93.816666666666663</v>
      </c>
      <c r="G85" s="40">
        <v>91.633333333333326</v>
      </c>
      <c r="H85" s="40">
        <v>99.633333333333326</v>
      </c>
      <c r="I85" s="40">
        <v>101.81666666666666</v>
      </c>
      <c r="J85" s="40">
        <v>103.63333333333333</v>
      </c>
      <c r="K85" s="31">
        <v>100</v>
      </c>
      <c r="L85" s="31">
        <v>96</v>
      </c>
      <c r="M85" s="31">
        <v>250.60969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244.3</v>
      </c>
      <c r="D86" s="40">
        <v>245.9</v>
      </c>
      <c r="E86" s="40">
        <v>240.9</v>
      </c>
      <c r="F86" s="40">
        <v>237.5</v>
      </c>
      <c r="G86" s="40">
        <v>232.5</v>
      </c>
      <c r="H86" s="40">
        <v>249.3</v>
      </c>
      <c r="I86" s="40">
        <v>254.3</v>
      </c>
      <c r="J86" s="40">
        <v>257.70000000000005</v>
      </c>
      <c r="K86" s="31">
        <v>250.9</v>
      </c>
      <c r="L86" s="31">
        <v>242.5</v>
      </c>
      <c r="M86" s="31">
        <v>16.546800000000001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148.85</v>
      </c>
      <c r="D87" s="40">
        <v>150.20000000000002</v>
      </c>
      <c r="E87" s="40">
        <v>144.15000000000003</v>
      </c>
      <c r="F87" s="40">
        <v>139.45000000000002</v>
      </c>
      <c r="G87" s="40">
        <v>133.40000000000003</v>
      </c>
      <c r="H87" s="40">
        <v>154.90000000000003</v>
      </c>
      <c r="I87" s="40">
        <v>160.95000000000005</v>
      </c>
      <c r="J87" s="40">
        <v>165.65000000000003</v>
      </c>
      <c r="K87" s="31">
        <v>156.25</v>
      </c>
      <c r="L87" s="31">
        <v>145.5</v>
      </c>
      <c r="M87" s="31">
        <v>283.47156000000001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40.549999999999997</v>
      </c>
      <c r="D88" s="40">
        <v>40.65</v>
      </c>
      <c r="E88" s="40">
        <v>39.199999999999996</v>
      </c>
      <c r="F88" s="40">
        <v>37.849999999999994</v>
      </c>
      <c r="G88" s="40">
        <v>36.399999999999991</v>
      </c>
      <c r="H88" s="40">
        <v>42</v>
      </c>
      <c r="I88" s="40">
        <v>43.45</v>
      </c>
      <c r="J88" s="40">
        <v>44.800000000000004</v>
      </c>
      <c r="K88" s="31">
        <v>42.1</v>
      </c>
      <c r="L88" s="31">
        <v>39.299999999999997</v>
      </c>
      <c r="M88" s="31">
        <v>205.53577000000001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3700.2</v>
      </c>
      <c r="D89" s="40">
        <v>3667.3833333333332</v>
      </c>
      <c r="E89" s="40">
        <v>3585.7666666666664</v>
      </c>
      <c r="F89" s="40">
        <v>3471.333333333333</v>
      </c>
      <c r="G89" s="40">
        <v>3389.7166666666662</v>
      </c>
      <c r="H89" s="40">
        <v>3781.8166666666666</v>
      </c>
      <c r="I89" s="40">
        <v>3863.4333333333334</v>
      </c>
      <c r="J89" s="40">
        <v>3977.8666666666668</v>
      </c>
      <c r="K89" s="31">
        <v>3749</v>
      </c>
      <c r="L89" s="31">
        <v>3552.95</v>
      </c>
      <c r="M89" s="31">
        <v>2.5494400000000002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503.9</v>
      </c>
      <c r="D90" s="40">
        <v>503.5</v>
      </c>
      <c r="E90" s="40">
        <v>489.4</v>
      </c>
      <c r="F90" s="40">
        <v>474.9</v>
      </c>
      <c r="G90" s="40">
        <v>460.79999999999995</v>
      </c>
      <c r="H90" s="40">
        <v>518</v>
      </c>
      <c r="I90" s="40">
        <v>532.1</v>
      </c>
      <c r="J90" s="40">
        <v>546.6</v>
      </c>
      <c r="K90" s="31">
        <v>517.6</v>
      </c>
      <c r="L90" s="31">
        <v>489</v>
      </c>
      <c r="M90" s="31">
        <v>12.25257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956.65</v>
      </c>
      <c r="D91" s="40">
        <v>967.23333333333323</v>
      </c>
      <c r="E91" s="40">
        <v>940.91666666666652</v>
      </c>
      <c r="F91" s="40">
        <v>925.18333333333328</v>
      </c>
      <c r="G91" s="40">
        <v>898.86666666666656</v>
      </c>
      <c r="H91" s="40">
        <v>982.96666666666647</v>
      </c>
      <c r="I91" s="40">
        <v>1009.2833333333333</v>
      </c>
      <c r="J91" s="40">
        <v>1025.0166666666664</v>
      </c>
      <c r="K91" s="31">
        <v>993.55</v>
      </c>
      <c r="L91" s="31">
        <v>951.5</v>
      </c>
      <c r="M91" s="31">
        <v>13.41226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580.5</v>
      </c>
      <c r="D92" s="40">
        <v>578.0333333333333</v>
      </c>
      <c r="E92" s="40">
        <v>567.06666666666661</v>
      </c>
      <c r="F92" s="40">
        <v>553.63333333333333</v>
      </c>
      <c r="G92" s="40">
        <v>542.66666666666663</v>
      </c>
      <c r="H92" s="40">
        <v>591.46666666666658</v>
      </c>
      <c r="I92" s="40">
        <v>602.43333333333328</v>
      </c>
      <c r="J92" s="40">
        <v>615.86666666666656</v>
      </c>
      <c r="K92" s="31">
        <v>589</v>
      </c>
      <c r="L92" s="31">
        <v>564.6</v>
      </c>
      <c r="M92" s="31">
        <v>3.0831900000000001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2233.3000000000002</v>
      </c>
      <c r="D93" s="40">
        <v>2244.6166666666668</v>
      </c>
      <c r="E93" s="40">
        <v>2174.9833333333336</v>
      </c>
      <c r="F93" s="40">
        <v>2116.666666666667</v>
      </c>
      <c r="G93" s="40">
        <v>2047.0333333333338</v>
      </c>
      <c r="H93" s="40">
        <v>2302.9333333333334</v>
      </c>
      <c r="I93" s="40">
        <v>2372.5666666666666</v>
      </c>
      <c r="J93" s="40">
        <v>2430.8833333333332</v>
      </c>
      <c r="K93" s="31">
        <v>2314.25</v>
      </c>
      <c r="L93" s="31">
        <v>2186.3000000000002</v>
      </c>
      <c r="M93" s="31">
        <v>9.5707699999999996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1721.1</v>
      </c>
      <c r="D94" s="40">
        <v>1713.0166666666667</v>
      </c>
      <c r="E94" s="40">
        <v>1683.5333333333333</v>
      </c>
      <c r="F94" s="40">
        <v>1645.9666666666667</v>
      </c>
      <c r="G94" s="40">
        <v>1616.4833333333333</v>
      </c>
      <c r="H94" s="40">
        <v>1750.5833333333333</v>
      </c>
      <c r="I94" s="40">
        <v>1780.0666666666664</v>
      </c>
      <c r="J94" s="40">
        <v>1817.6333333333332</v>
      </c>
      <c r="K94" s="31">
        <v>1742.5</v>
      </c>
      <c r="L94" s="31">
        <v>1675.45</v>
      </c>
      <c r="M94" s="31">
        <v>11.521100000000001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622.29999999999995</v>
      </c>
      <c r="D95" s="40">
        <v>608.75</v>
      </c>
      <c r="E95" s="40">
        <v>591.4</v>
      </c>
      <c r="F95" s="40">
        <v>560.5</v>
      </c>
      <c r="G95" s="40">
        <v>543.15</v>
      </c>
      <c r="H95" s="40">
        <v>639.65</v>
      </c>
      <c r="I95" s="40">
        <v>656.99999999999989</v>
      </c>
      <c r="J95" s="40">
        <v>687.9</v>
      </c>
      <c r="K95" s="31">
        <v>626.1</v>
      </c>
      <c r="L95" s="31">
        <v>577.85</v>
      </c>
      <c r="M95" s="31">
        <v>28.1479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305.14999999999998</v>
      </c>
      <c r="D96" s="40">
        <v>305.0333333333333</v>
      </c>
      <c r="E96" s="40">
        <v>300.11666666666662</v>
      </c>
      <c r="F96" s="40">
        <v>295.08333333333331</v>
      </c>
      <c r="G96" s="40">
        <v>290.16666666666663</v>
      </c>
      <c r="H96" s="40">
        <v>310.06666666666661</v>
      </c>
      <c r="I96" s="40">
        <v>314.98333333333335</v>
      </c>
      <c r="J96" s="40">
        <v>320.01666666666659</v>
      </c>
      <c r="K96" s="31">
        <v>309.95</v>
      </c>
      <c r="L96" s="31">
        <v>300</v>
      </c>
      <c r="M96" s="31">
        <v>9.0831599999999995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1143.75</v>
      </c>
      <c r="D97" s="40">
        <v>1151.5833333333333</v>
      </c>
      <c r="E97" s="40">
        <v>1130.1666666666665</v>
      </c>
      <c r="F97" s="40">
        <v>1116.5833333333333</v>
      </c>
      <c r="G97" s="40">
        <v>1095.1666666666665</v>
      </c>
      <c r="H97" s="40">
        <v>1165.1666666666665</v>
      </c>
      <c r="I97" s="40">
        <v>1186.583333333333</v>
      </c>
      <c r="J97" s="40">
        <v>1200.1666666666665</v>
      </c>
      <c r="K97" s="31">
        <v>1173</v>
      </c>
      <c r="L97" s="31">
        <v>1138</v>
      </c>
      <c r="M97" s="31">
        <v>35.5852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2647.2</v>
      </c>
      <c r="D98" s="40">
        <v>2639.0666666666671</v>
      </c>
      <c r="E98" s="40">
        <v>2608.233333333334</v>
      </c>
      <c r="F98" s="40">
        <v>2569.2666666666669</v>
      </c>
      <c r="G98" s="40">
        <v>2538.4333333333338</v>
      </c>
      <c r="H98" s="40">
        <v>2678.0333333333342</v>
      </c>
      <c r="I98" s="40">
        <v>2708.8666666666672</v>
      </c>
      <c r="J98" s="40">
        <v>2747.8333333333344</v>
      </c>
      <c r="K98" s="31">
        <v>2669.9</v>
      </c>
      <c r="L98" s="31">
        <v>2600.1</v>
      </c>
      <c r="M98" s="31">
        <v>3.1297299999999999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1582.85</v>
      </c>
      <c r="D99" s="40">
        <v>1581.6166666666668</v>
      </c>
      <c r="E99" s="40">
        <v>1561.2333333333336</v>
      </c>
      <c r="F99" s="40">
        <v>1539.6166666666668</v>
      </c>
      <c r="G99" s="40">
        <v>1519.2333333333336</v>
      </c>
      <c r="H99" s="40">
        <v>1603.2333333333336</v>
      </c>
      <c r="I99" s="40">
        <v>1623.6166666666668</v>
      </c>
      <c r="J99" s="40">
        <v>1645.2333333333336</v>
      </c>
      <c r="K99" s="31">
        <v>1602</v>
      </c>
      <c r="L99" s="31">
        <v>1560</v>
      </c>
      <c r="M99" s="31">
        <v>62.034370000000003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680.45</v>
      </c>
      <c r="D100" s="40">
        <v>681.65</v>
      </c>
      <c r="E100" s="40">
        <v>674.3</v>
      </c>
      <c r="F100" s="40">
        <v>668.15</v>
      </c>
      <c r="G100" s="40">
        <v>660.8</v>
      </c>
      <c r="H100" s="40">
        <v>687.8</v>
      </c>
      <c r="I100" s="40">
        <v>695.15000000000009</v>
      </c>
      <c r="J100" s="40">
        <v>701.3</v>
      </c>
      <c r="K100" s="31">
        <v>689</v>
      </c>
      <c r="L100" s="31">
        <v>675.5</v>
      </c>
      <c r="M100" s="31">
        <v>20.217220000000001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1262.95</v>
      </c>
      <c r="D101" s="40">
        <v>1266.5666666666666</v>
      </c>
      <c r="E101" s="40">
        <v>1240.1333333333332</v>
      </c>
      <c r="F101" s="40">
        <v>1217.3166666666666</v>
      </c>
      <c r="G101" s="40">
        <v>1190.8833333333332</v>
      </c>
      <c r="H101" s="40">
        <v>1289.3833333333332</v>
      </c>
      <c r="I101" s="40">
        <v>1315.8166666666666</v>
      </c>
      <c r="J101" s="40">
        <v>1338.6333333333332</v>
      </c>
      <c r="K101" s="31">
        <v>1293</v>
      </c>
      <c r="L101" s="31">
        <v>1243.75</v>
      </c>
      <c r="M101" s="31">
        <v>14.21636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2657.1</v>
      </c>
      <c r="D102" s="40">
        <v>2666.3166666666666</v>
      </c>
      <c r="E102" s="40">
        <v>2629.7833333333333</v>
      </c>
      <c r="F102" s="40">
        <v>2602.4666666666667</v>
      </c>
      <c r="G102" s="40">
        <v>2565.9333333333334</v>
      </c>
      <c r="H102" s="40">
        <v>2693.6333333333332</v>
      </c>
      <c r="I102" s="40">
        <v>2730.1666666666661</v>
      </c>
      <c r="J102" s="40">
        <v>2757.4833333333331</v>
      </c>
      <c r="K102" s="31">
        <v>2702.85</v>
      </c>
      <c r="L102" s="31">
        <v>2639</v>
      </c>
      <c r="M102" s="31">
        <v>6.1496199999999996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459.8</v>
      </c>
      <c r="D103" s="40">
        <v>463.55</v>
      </c>
      <c r="E103" s="40">
        <v>452.90000000000003</v>
      </c>
      <c r="F103" s="40">
        <v>446</v>
      </c>
      <c r="G103" s="40">
        <v>435.35</v>
      </c>
      <c r="H103" s="40">
        <v>470.45000000000005</v>
      </c>
      <c r="I103" s="40">
        <v>481.1</v>
      </c>
      <c r="J103" s="40">
        <v>488.00000000000006</v>
      </c>
      <c r="K103" s="31">
        <v>474.2</v>
      </c>
      <c r="L103" s="31">
        <v>456.65</v>
      </c>
      <c r="M103" s="31">
        <v>83.063379999999995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1306.5999999999999</v>
      </c>
      <c r="D104" s="40">
        <v>1288.4000000000001</v>
      </c>
      <c r="E104" s="40">
        <v>1252.1000000000001</v>
      </c>
      <c r="F104" s="40">
        <v>1197.6000000000001</v>
      </c>
      <c r="G104" s="40">
        <v>1161.3000000000002</v>
      </c>
      <c r="H104" s="40">
        <v>1342.9</v>
      </c>
      <c r="I104" s="40">
        <v>1379.2000000000003</v>
      </c>
      <c r="J104" s="40">
        <v>1433.7</v>
      </c>
      <c r="K104" s="31">
        <v>1324.7</v>
      </c>
      <c r="L104" s="31">
        <v>1233.9000000000001</v>
      </c>
      <c r="M104" s="31">
        <v>10.19876</v>
      </c>
      <c r="N104" s="1"/>
      <c r="O104" s="1"/>
    </row>
    <row r="105" spans="1:15" ht="12.75" customHeight="1">
      <c r="A105" s="56">
        <v>96</v>
      </c>
      <c r="B105" s="31" t="s">
        <v>393</v>
      </c>
      <c r="C105" s="31">
        <v>126.95</v>
      </c>
      <c r="D105" s="40">
        <v>127.5</v>
      </c>
      <c r="E105" s="40">
        <v>123.75</v>
      </c>
      <c r="F105" s="40">
        <v>120.55</v>
      </c>
      <c r="G105" s="40">
        <v>116.8</v>
      </c>
      <c r="H105" s="40">
        <v>130.69999999999999</v>
      </c>
      <c r="I105" s="40">
        <v>134.44999999999999</v>
      </c>
      <c r="J105" s="40">
        <v>137.65</v>
      </c>
      <c r="K105" s="31">
        <v>131.25</v>
      </c>
      <c r="L105" s="31">
        <v>124.3</v>
      </c>
      <c r="M105" s="31">
        <v>49.733469999999997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310.39999999999998</v>
      </c>
      <c r="D106" s="40">
        <v>312.26666666666665</v>
      </c>
      <c r="E106" s="40">
        <v>304.5333333333333</v>
      </c>
      <c r="F106" s="40">
        <v>298.66666666666663</v>
      </c>
      <c r="G106" s="40">
        <v>290.93333333333328</v>
      </c>
      <c r="H106" s="40">
        <v>318.13333333333333</v>
      </c>
      <c r="I106" s="40">
        <v>325.86666666666667</v>
      </c>
      <c r="J106" s="40">
        <v>331.73333333333335</v>
      </c>
      <c r="K106" s="31">
        <v>320</v>
      </c>
      <c r="L106" s="31">
        <v>306.39999999999998</v>
      </c>
      <c r="M106" s="31">
        <v>40.784219999999998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2393.15</v>
      </c>
      <c r="D107" s="40">
        <v>2389.3833333333332</v>
      </c>
      <c r="E107" s="40">
        <v>2376.7666666666664</v>
      </c>
      <c r="F107" s="40">
        <v>2360.3833333333332</v>
      </c>
      <c r="G107" s="40">
        <v>2347.7666666666664</v>
      </c>
      <c r="H107" s="40">
        <v>2405.7666666666664</v>
      </c>
      <c r="I107" s="40">
        <v>2418.3833333333332</v>
      </c>
      <c r="J107" s="40">
        <v>2434.7666666666664</v>
      </c>
      <c r="K107" s="31">
        <v>2402</v>
      </c>
      <c r="L107" s="31">
        <v>2373</v>
      </c>
      <c r="M107" s="31">
        <v>24.533999999999999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311.35000000000002</v>
      </c>
      <c r="D108" s="40">
        <v>313.33333333333331</v>
      </c>
      <c r="E108" s="40">
        <v>307.76666666666665</v>
      </c>
      <c r="F108" s="40">
        <v>304.18333333333334</v>
      </c>
      <c r="G108" s="40">
        <v>298.61666666666667</v>
      </c>
      <c r="H108" s="40">
        <v>316.91666666666663</v>
      </c>
      <c r="I108" s="40">
        <v>322.48333333333335</v>
      </c>
      <c r="J108" s="40">
        <v>326.06666666666661</v>
      </c>
      <c r="K108" s="31">
        <v>318.89999999999998</v>
      </c>
      <c r="L108" s="31">
        <v>309.75</v>
      </c>
      <c r="M108" s="31">
        <v>8.5168400000000002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2844.7</v>
      </c>
      <c r="D109" s="40">
        <v>2842.9666666666667</v>
      </c>
      <c r="E109" s="40">
        <v>2792.9333333333334</v>
      </c>
      <c r="F109" s="40">
        <v>2741.1666666666665</v>
      </c>
      <c r="G109" s="40">
        <v>2691.1333333333332</v>
      </c>
      <c r="H109" s="40">
        <v>2894.7333333333336</v>
      </c>
      <c r="I109" s="40">
        <v>2944.7666666666673</v>
      </c>
      <c r="J109" s="40">
        <v>2996.5333333333338</v>
      </c>
      <c r="K109" s="31">
        <v>2893</v>
      </c>
      <c r="L109" s="31">
        <v>2791.2</v>
      </c>
      <c r="M109" s="31">
        <v>38.307789999999997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802.05</v>
      </c>
      <c r="D110" s="40">
        <v>798.23333333333323</v>
      </c>
      <c r="E110" s="40">
        <v>787.71666666666647</v>
      </c>
      <c r="F110" s="40">
        <v>773.38333333333321</v>
      </c>
      <c r="G110" s="40">
        <v>762.86666666666645</v>
      </c>
      <c r="H110" s="40">
        <v>812.56666666666649</v>
      </c>
      <c r="I110" s="40">
        <v>823.08333333333314</v>
      </c>
      <c r="J110" s="40">
        <v>837.41666666666652</v>
      </c>
      <c r="K110" s="31">
        <v>808.75</v>
      </c>
      <c r="L110" s="31">
        <v>783.9</v>
      </c>
      <c r="M110" s="31">
        <v>157.012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1481.55</v>
      </c>
      <c r="D111" s="40">
        <v>1471.2166666666665</v>
      </c>
      <c r="E111" s="40">
        <v>1445.4833333333329</v>
      </c>
      <c r="F111" s="40">
        <v>1409.4166666666665</v>
      </c>
      <c r="G111" s="40">
        <v>1383.6833333333329</v>
      </c>
      <c r="H111" s="40">
        <v>1507.2833333333328</v>
      </c>
      <c r="I111" s="40">
        <v>1533.0166666666664</v>
      </c>
      <c r="J111" s="40">
        <v>1569.0833333333328</v>
      </c>
      <c r="K111" s="31">
        <v>1496.95</v>
      </c>
      <c r="L111" s="31">
        <v>1435.15</v>
      </c>
      <c r="M111" s="31">
        <v>3.5857100000000002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618.4</v>
      </c>
      <c r="D112" s="40">
        <v>617.58333333333337</v>
      </c>
      <c r="E112" s="40">
        <v>610.31666666666672</v>
      </c>
      <c r="F112" s="40">
        <v>602.23333333333335</v>
      </c>
      <c r="G112" s="40">
        <v>594.9666666666667</v>
      </c>
      <c r="H112" s="40">
        <v>625.66666666666674</v>
      </c>
      <c r="I112" s="40">
        <v>632.93333333333339</v>
      </c>
      <c r="J112" s="40">
        <v>641.01666666666677</v>
      </c>
      <c r="K112" s="31">
        <v>624.85</v>
      </c>
      <c r="L112" s="31">
        <v>609.5</v>
      </c>
      <c r="M112" s="31">
        <v>8.4904100000000007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738</v>
      </c>
      <c r="D113" s="40">
        <v>729.08333333333337</v>
      </c>
      <c r="E113" s="40">
        <v>713.16666666666674</v>
      </c>
      <c r="F113" s="40">
        <v>688.33333333333337</v>
      </c>
      <c r="G113" s="40">
        <v>672.41666666666674</v>
      </c>
      <c r="H113" s="40">
        <v>753.91666666666674</v>
      </c>
      <c r="I113" s="40">
        <v>769.83333333333348</v>
      </c>
      <c r="J113" s="40">
        <v>794.66666666666674</v>
      </c>
      <c r="K113" s="31">
        <v>745</v>
      </c>
      <c r="L113" s="31">
        <v>704.25</v>
      </c>
      <c r="M113" s="31">
        <v>7.05722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49.5</v>
      </c>
      <c r="D114" s="40">
        <v>49.316666666666663</v>
      </c>
      <c r="E114" s="40">
        <v>48.083333333333329</v>
      </c>
      <c r="F114" s="40">
        <v>46.666666666666664</v>
      </c>
      <c r="G114" s="40">
        <v>45.43333333333333</v>
      </c>
      <c r="H114" s="40">
        <v>50.733333333333327</v>
      </c>
      <c r="I114" s="40">
        <v>51.966666666666661</v>
      </c>
      <c r="J114" s="40">
        <v>53.383333333333326</v>
      </c>
      <c r="K114" s="31">
        <v>50.55</v>
      </c>
      <c r="L114" s="31">
        <v>47.9</v>
      </c>
      <c r="M114" s="31">
        <v>340.84381999999999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223.2</v>
      </c>
      <c r="D115" s="40">
        <v>224.58333333333334</v>
      </c>
      <c r="E115" s="40">
        <v>220.91666666666669</v>
      </c>
      <c r="F115" s="40">
        <v>218.63333333333335</v>
      </c>
      <c r="G115" s="40">
        <v>214.9666666666667</v>
      </c>
      <c r="H115" s="40">
        <v>226.86666666666667</v>
      </c>
      <c r="I115" s="40">
        <v>230.53333333333336</v>
      </c>
      <c r="J115" s="40">
        <v>232.81666666666666</v>
      </c>
      <c r="K115" s="31">
        <v>228.25</v>
      </c>
      <c r="L115" s="31">
        <v>222.3</v>
      </c>
      <c r="M115" s="31">
        <v>266.42108000000002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7146.5</v>
      </c>
      <c r="D116" s="40">
        <v>7106.1333333333341</v>
      </c>
      <c r="E116" s="40">
        <v>6913.2666666666682</v>
      </c>
      <c r="F116" s="40">
        <v>6680.0333333333338</v>
      </c>
      <c r="G116" s="40">
        <v>6487.1666666666679</v>
      </c>
      <c r="H116" s="40">
        <v>7339.3666666666686</v>
      </c>
      <c r="I116" s="40">
        <v>7532.2333333333354</v>
      </c>
      <c r="J116" s="40">
        <v>7765.466666666669</v>
      </c>
      <c r="K116" s="31">
        <v>7299</v>
      </c>
      <c r="L116" s="31">
        <v>6872.9</v>
      </c>
      <c r="M116" s="31">
        <v>1.3976500000000001</v>
      </c>
      <c r="N116" s="1"/>
      <c r="O116" s="1"/>
    </row>
    <row r="117" spans="1:15" ht="12.75" customHeight="1">
      <c r="A117" s="56">
        <v>108</v>
      </c>
      <c r="B117" s="31" t="s">
        <v>408</v>
      </c>
      <c r="C117" s="31">
        <v>172.1</v>
      </c>
      <c r="D117" s="40">
        <v>168.5</v>
      </c>
      <c r="E117" s="40">
        <v>159.19999999999999</v>
      </c>
      <c r="F117" s="40">
        <v>146.29999999999998</v>
      </c>
      <c r="G117" s="40">
        <v>136.99999999999997</v>
      </c>
      <c r="H117" s="40">
        <v>181.4</v>
      </c>
      <c r="I117" s="40">
        <v>190.70000000000002</v>
      </c>
      <c r="J117" s="40">
        <v>203.60000000000002</v>
      </c>
      <c r="K117" s="31">
        <v>177.8</v>
      </c>
      <c r="L117" s="31">
        <v>155.6</v>
      </c>
      <c r="M117" s="31">
        <v>164.82557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196.65</v>
      </c>
      <c r="D118" s="40">
        <v>197.81666666666669</v>
      </c>
      <c r="E118" s="40">
        <v>191.28333333333339</v>
      </c>
      <c r="F118" s="40">
        <v>185.91666666666669</v>
      </c>
      <c r="G118" s="40">
        <v>179.38333333333338</v>
      </c>
      <c r="H118" s="40">
        <v>203.18333333333339</v>
      </c>
      <c r="I118" s="40">
        <v>209.7166666666667</v>
      </c>
      <c r="J118" s="40">
        <v>215.0833333333334</v>
      </c>
      <c r="K118" s="31">
        <v>204.35</v>
      </c>
      <c r="L118" s="31">
        <v>192.45</v>
      </c>
      <c r="M118" s="31">
        <v>63.589950000000002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127.95</v>
      </c>
      <c r="D119" s="40">
        <v>128.13333333333333</v>
      </c>
      <c r="E119" s="40">
        <v>126.26666666666665</v>
      </c>
      <c r="F119" s="40">
        <v>124.58333333333333</v>
      </c>
      <c r="G119" s="40">
        <v>122.71666666666665</v>
      </c>
      <c r="H119" s="40">
        <v>129.81666666666666</v>
      </c>
      <c r="I119" s="40">
        <v>131.68333333333334</v>
      </c>
      <c r="J119" s="40">
        <v>133.36666666666665</v>
      </c>
      <c r="K119" s="31">
        <v>130</v>
      </c>
      <c r="L119" s="31">
        <v>126.45</v>
      </c>
      <c r="M119" s="31">
        <v>84.089250000000007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845.7</v>
      </c>
      <c r="D120" s="40">
        <v>797.20000000000016</v>
      </c>
      <c r="E120" s="40">
        <v>687.95000000000027</v>
      </c>
      <c r="F120" s="40">
        <v>530.20000000000016</v>
      </c>
      <c r="G120" s="40">
        <v>420.95000000000027</v>
      </c>
      <c r="H120" s="40">
        <v>954.95000000000027</v>
      </c>
      <c r="I120" s="40">
        <v>1064.2</v>
      </c>
      <c r="J120" s="40">
        <v>1221.9500000000003</v>
      </c>
      <c r="K120" s="31">
        <v>906.45</v>
      </c>
      <c r="L120" s="31">
        <v>639.45000000000005</v>
      </c>
      <c r="M120" s="31">
        <v>828.48030000000006</v>
      </c>
      <c r="N120" s="1"/>
      <c r="O120" s="1"/>
    </row>
    <row r="121" spans="1:15" ht="12.75" customHeight="1">
      <c r="A121" s="56">
        <v>112</v>
      </c>
      <c r="B121" s="31" t="s">
        <v>1020</v>
      </c>
      <c r="C121" s="31">
        <v>24.2</v>
      </c>
      <c r="D121" s="40">
        <v>23.933333333333334</v>
      </c>
      <c r="E121" s="40">
        <v>23.516666666666666</v>
      </c>
      <c r="F121" s="40">
        <v>22.833333333333332</v>
      </c>
      <c r="G121" s="40">
        <v>22.416666666666664</v>
      </c>
      <c r="H121" s="40">
        <v>24.616666666666667</v>
      </c>
      <c r="I121" s="40">
        <v>25.033333333333331</v>
      </c>
      <c r="J121" s="40">
        <v>25.716666666666669</v>
      </c>
      <c r="K121" s="31">
        <v>24.35</v>
      </c>
      <c r="L121" s="31">
        <v>23.25</v>
      </c>
      <c r="M121" s="31">
        <v>161.05471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473.9</v>
      </c>
      <c r="D122" s="40">
        <v>467.95</v>
      </c>
      <c r="E122" s="40">
        <v>459.95</v>
      </c>
      <c r="F122" s="40">
        <v>446</v>
      </c>
      <c r="G122" s="40">
        <v>438</v>
      </c>
      <c r="H122" s="40">
        <v>481.9</v>
      </c>
      <c r="I122" s="40">
        <v>489.9</v>
      </c>
      <c r="J122" s="40">
        <v>503.84999999999997</v>
      </c>
      <c r="K122" s="31">
        <v>475.95</v>
      </c>
      <c r="L122" s="31">
        <v>454</v>
      </c>
      <c r="M122" s="31">
        <v>30.631019999999999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271.5</v>
      </c>
      <c r="D123" s="40">
        <v>272.88333333333333</v>
      </c>
      <c r="E123" s="40">
        <v>265.26666666666665</v>
      </c>
      <c r="F123" s="40">
        <v>259.0333333333333</v>
      </c>
      <c r="G123" s="40">
        <v>251.41666666666663</v>
      </c>
      <c r="H123" s="40">
        <v>279.11666666666667</v>
      </c>
      <c r="I123" s="40">
        <v>286.73333333333335</v>
      </c>
      <c r="J123" s="40">
        <v>292.9666666666667</v>
      </c>
      <c r="K123" s="31">
        <v>280.5</v>
      </c>
      <c r="L123" s="31">
        <v>266.64999999999998</v>
      </c>
      <c r="M123" s="31">
        <v>29.33333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1140.2</v>
      </c>
      <c r="D124" s="40">
        <v>1148.5999999999999</v>
      </c>
      <c r="E124" s="40">
        <v>1115.1999999999998</v>
      </c>
      <c r="F124" s="40">
        <v>1090.1999999999998</v>
      </c>
      <c r="G124" s="40">
        <v>1056.7999999999997</v>
      </c>
      <c r="H124" s="40">
        <v>1173.5999999999999</v>
      </c>
      <c r="I124" s="40">
        <v>1207</v>
      </c>
      <c r="J124" s="40">
        <v>1232</v>
      </c>
      <c r="K124" s="31">
        <v>1182</v>
      </c>
      <c r="L124" s="31">
        <v>1123.5999999999999</v>
      </c>
      <c r="M124" s="31">
        <v>51.124749999999999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6075.35</v>
      </c>
      <c r="D125" s="40">
        <v>6116.833333333333</v>
      </c>
      <c r="E125" s="40">
        <v>6003.6666666666661</v>
      </c>
      <c r="F125" s="40">
        <v>5931.9833333333327</v>
      </c>
      <c r="G125" s="40">
        <v>5818.8166666666657</v>
      </c>
      <c r="H125" s="40">
        <v>6188.5166666666664</v>
      </c>
      <c r="I125" s="40">
        <v>6301.6833333333325</v>
      </c>
      <c r="J125" s="40">
        <v>6373.3666666666668</v>
      </c>
      <c r="K125" s="31">
        <v>6230</v>
      </c>
      <c r="L125" s="31">
        <v>6045.15</v>
      </c>
      <c r="M125" s="31">
        <v>2.0811799999999998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1667.75</v>
      </c>
      <c r="D126" s="40">
        <v>1680.4666666666665</v>
      </c>
      <c r="E126" s="40">
        <v>1648.333333333333</v>
      </c>
      <c r="F126" s="40">
        <v>1628.9166666666665</v>
      </c>
      <c r="G126" s="40">
        <v>1596.7833333333331</v>
      </c>
      <c r="H126" s="40">
        <v>1699.883333333333</v>
      </c>
      <c r="I126" s="40">
        <v>1732.0166666666667</v>
      </c>
      <c r="J126" s="40">
        <v>1751.4333333333329</v>
      </c>
      <c r="K126" s="31">
        <v>1712.6</v>
      </c>
      <c r="L126" s="31">
        <v>1661.05</v>
      </c>
      <c r="M126" s="31">
        <v>58.750909999999998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2175.1999999999998</v>
      </c>
      <c r="D127" s="40">
        <v>2071.6333333333332</v>
      </c>
      <c r="E127" s="40">
        <v>1953.5666666666666</v>
      </c>
      <c r="F127" s="40">
        <v>1731.9333333333334</v>
      </c>
      <c r="G127" s="40">
        <v>1613.8666666666668</v>
      </c>
      <c r="H127" s="40">
        <v>2293.2666666666664</v>
      </c>
      <c r="I127" s="40">
        <v>2411.333333333333</v>
      </c>
      <c r="J127" s="40">
        <v>2632.9666666666662</v>
      </c>
      <c r="K127" s="31">
        <v>2189.6999999999998</v>
      </c>
      <c r="L127" s="31">
        <v>1850</v>
      </c>
      <c r="M127" s="31">
        <v>52.990989999999996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2142.4</v>
      </c>
      <c r="D128" s="40">
        <v>2141.8166666666666</v>
      </c>
      <c r="E128" s="40">
        <v>2111.6333333333332</v>
      </c>
      <c r="F128" s="40">
        <v>2080.8666666666668</v>
      </c>
      <c r="G128" s="40">
        <v>2050.6833333333334</v>
      </c>
      <c r="H128" s="40">
        <v>2172.583333333333</v>
      </c>
      <c r="I128" s="40">
        <v>2202.7666666666664</v>
      </c>
      <c r="J128" s="40">
        <v>2233.5333333333328</v>
      </c>
      <c r="K128" s="31">
        <v>2172</v>
      </c>
      <c r="L128" s="31">
        <v>2111.0500000000002</v>
      </c>
      <c r="M128" s="31">
        <v>1.4353400000000001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348.65</v>
      </c>
      <c r="D129" s="40">
        <v>347.38333333333338</v>
      </c>
      <c r="E129" s="40">
        <v>338.76666666666677</v>
      </c>
      <c r="F129" s="40">
        <v>328.88333333333338</v>
      </c>
      <c r="G129" s="40">
        <v>320.26666666666677</v>
      </c>
      <c r="H129" s="40">
        <v>357.26666666666677</v>
      </c>
      <c r="I129" s="40">
        <v>365.88333333333344</v>
      </c>
      <c r="J129" s="40">
        <v>375.76666666666677</v>
      </c>
      <c r="K129" s="31">
        <v>356</v>
      </c>
      <c r="L129" s="31">
        <v>337.5</v>
      </c>
      <c r="M129" s="31">
        <v>28.006540000000001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669.15</v>
      </c>
      <c r="D130" s="40">
        <v>672.31666666666661</v>
      </c>
      <c r="E130" s="40">
        <v>659.83333333333326</v>
      </c>
      <c r="F130" s="40">
        <v>650.51666666666665</v>
      </c>
      <c r="G130" s="40">
        <v>638.0333333333333</v>
      </c>
      <c r="H130" s="40">
        <v>681.63333333333321</v>
      </c>
      <c r="I130" s="40">
        <v>694.11666666666656</v>
      </c>
      <c r="J130" s="40">
        <v>703.43333333333317</v>
      </c>
      <c r="K130" s="31">
        <v>684.8</v>
      </c>
      <c r="L130" s="31">
        <v>663</v>
      </c>
      <c r="M130" s="31">
        <v>36.125520000000002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417.3</v>
      </c>
      <c r="D131" s="40">
        <v>415.86666666666662</v>
      </c>
      <c r="E131" s="40">
        <v>408.23333333333323</v>
      </c>
      <c r="F131" s="40">
        <v>399.16666666666663</v>
      </c>
      <c r="G131" s="40">
        <v>391.53333333333325</v>
      </c>
      <c r="H131" s="40">
        <v>424.93333333333322</v>
      </c>
      <c r="I131" s="40">
        <v>432.56666666666655</v>
      </c>
      <c r="J131" s="40">
        <v>441.63333333333321</v>
      </c>
      <c r="K131" s="31">
        <v>423.5</v>
      </c>
      <c r="L131" s="31">
        <v>406.8</v>
      </c>
      <c r="M131" s="31">
        <v>59.828249999999997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3689.3</v>
      </c>
      <c r="D132" s="40">
        <v>3709.7833333333328</v>
      </c>
      <c r="E132" s="40">
        <v>3646.7166666666658</v>
      </c>
      <c r="F132" s="40">
        <v>3604.1333333333328</v>
      </c>
      <c r="G132" s="40">
        <v>3541.0666666666657</v>
      </c>
      <c r="H132" s="40">
        <v>3752.3666666666659</v>
      </c>
      <c r="I132" s="40">
        <v>3815.4333333333334</v>
      </c>
      <c r="J132" s="40">
        <v>3858.016666666666</v>
      </c>
      <c r="K132" s="31">
        <v>3772.85</v>
      </c>
      <c r="L132" s="31">
        <v>3667.2</v>
      </c>
      <c r="M132" s="31">
        <v>4.20303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2031.15</v>
      </c>
      <c r="D133" s="40">
        <v>2047.7</v>
      </c>
      <c r="E133" s="40">
        <v>1998.4500000000003</v>
      </c>
      <c r="F133" s="40">
        <v>1965.7500000000002</v>
      </c>
      <c r="G133" s="40">
        <v>1916.5000000000005</v>
      </c>
      <c r="H133" s="40">
        <v>2080.4</v>
      </c>
      <c r="I133" s="40">
        <v>2129.6499999999996</v>
      </c>
      <c r="J133" s="40">
        <v>2162.35</v>
      </c>
      <c r="K133" s="31">
        <v>2096.9499999999998</v>
      </c>
      <c r="L133" s="31">
        <v>2015</v>
      </c>
      <c r="M133" s="31">
        <v>46.663449999999997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82.05</v>
      </c>
      <c r="D134" s="40">
        <v>81.816666666666663</v>
      </c>
      <c r="E134" s="40">
        <v>80.283333333333331</v>
      </c>
      <c r="F134" s="40">
        <v>78.516666666666666</v>
      </c>
      <c r="G134" s="40">
        <v>76.983333333333334</v>
      </c>
      <c r="H134" s="40">
        <v>83.583333333333329</v>
      </c>
      <c r="I134" s="40">
        <v>85.11666666666666</v>
      </c>
      <c r="J134" s="40">
        <v>86.883333333333326</v>
      </c>
      <c r="K134" s="31">
        <v>83.35</v>
      </c>
      <c r="L134" s="31">
        <v>80.05</v>
      </c>
      <c r="M134" s="31">
        <v>93.765000000000001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4725</v>
      </c>
      <c r="D135" s="40">
        <v>4670.95</v>
      </c>
      <c r="E135" s="40">
        <v>4594.0499999999993</v>
      </c>
      <c r="F135" s="40">
        <v>4463.0999999999995</v>
      </c>
      <c r="G135" s="40">
        <v>4386.1999999999989</v>
      </c>
      <c r="H135" s="40">
        <v>4801.8999999999996</v>
      </c>
      <c r="I135" s="40">
        <v>4878.7999999999993</v>
      </c>
      <c r="J135" s="40">
        <v>5009.75</v>
      </c>
      <c r="K135" s="31">
        <v>4747.8500000000004</v>
      </c>
      <c r="L135" s="31">
        <v>4540</v>
      </c>
      <c r="M135" s="31">
        <v>2.7512400000000001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406.85</v>
      </c>
      <c r="D136" s="40">
        <v>405.25</v>
      </c>
      <c r="E136" s="40">
        <v>397.8</v>
      </c>
      <c r="F136" s="40">
        <v>388.75</v>
      </c>
      <c r="G136" s="40">
        <v>381.3</v>
      </c>
      <c r="H136" s="40">
        <v>414.3</v>
      </c>
      <c r="I136" s="40">
        <v>421.75000000000006</v>
      </c>
      <c r="J136" s="40">
        <v>430.8</v>
      </c>
      <c r="K136" s="31">
        <v>412.7</v>
      </c>
      <c r="L136" s="31">
        <v>396.2</v>
      </c>
      <c r="M136" s="31">
        <v>19.763770000000001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6682.3</v>
      </c>
      <c r="D137" s="40">
        <v>6707.3833333333341</v>
      </c>
      <c r="E137" s="40">
        <v>6584.9166666666679</v>
      </c>
      <c r="F137" s="40">
        <v>6487.5333333333338</v>
      </c>
      <c r="G137" s="40">
        <v>6365.0666666666675</v>
      </c>
      <c r="H137" s="40">
        <v>6804.7666666666682</v>
      </c>
      <c r="I137" s="40">
        <v>6927.2333333333336</v>
      </c>
      <c r="J137" s="40">
        <v>7024.6166666666686</v>
      </c>
      <c r="K137" s="31">
        <v>6829.85</v>
      </c>
      <c r="L137" s="31">
        <v>6610</v>
      </c>
      <c r="M137" s="31">
        <v>2.8056199999999998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1766.65</v>
      </c>
      <c r="D138" s="40">
        <v>1775.7833333333335</v>
      </c>
      <c r="E138" s="40">
        <v>1726.666666666667</v>
      </c>
      <c r="F138" s="40">
        <v>1686.6833333333334</v>
      </c>
      <c r="G138" s="40">
        <v>1637.5666666666668</v>
      </c>
      <c r="H138" s="40">
        <v>1815.7666666666671</v>
      </c>
      <c r="I138" s="40">
        <v>1864.8833333333334</v>
      </c>
      <c r="J138" s="40">
        <v>1904.8666666666672</v>
      </c>
      <c r="K138" s="31">
        <v>1824.9</v>
      </c>
      <c r="L138" s="31">
        <v>1735.8</v>
      </c>
      <c r="M138" s="31">
        <v>39.846890000000002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515.79999999999995</v>
      </c>
      <c r="D139" s="40">
        <v>509.01666666666659</v>
      </c>
      <c r="E139" s="40">
        <v>494.88333333333321</v>
      </c>
      <c r="F139" s="40">
        <v>473.96666666666664</v>
      </c>
      <c r="G139" s="40">
        <v>459.83333333333326</v>
      </c>
      <c r="H139" s="40">
        <v>529.93333333333317</v>
      </c>
      <c r="I139" s="40">
        <v>544.06666666666649</v>
      </c>
      <c r="J139" s="40">
        <v>564.98333333333312</v>
      </c>
      <c r="K139" s="31">
        <v>523.15</v>
      </c>
      <c r="L139" s="31">
        <v>488.1</v>
      </c>
      <c r="M139" s="31">
        <v>75.976650000000006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922.9</v>
      </c>
      <c r="D140" s="40">
        <v>919.7166666666667</v>
      </c>
      <c r="E140" s="40">
        <v>884.43333333333339</v>
      </c>
      <c r="F140" s="40">
        <v>845.9666666666667</v>
      </c>
      <c r="G140" s="40">
        <v>810.68333333333339</v>
      </c>
      <c r="H140" s="40">
        <v>958.18333333333339</v>
      </c>
      <c r="I140" s="40">
        <v>993.4666666666667</v>
      </c>
      <c r="J140" s="40">
        <v>1031.9333333333334</v>
      </c>
      <c r="K140" s="31">
        <v>955</v>
      </c>
      <c r="L140" s="31">
        <v>881.25</v>
      </c>
      <c r="M140" s="31">
        <v>71.186610000000002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77308.149999999994</v>
      </c>
      <c r="D141" s="40">
        <v>77452.71666666666</v>
      </c>
      <c r="E141" s="40">
        <v>76505.43333333332</v>
      </c>
      <c r="F141" s="40">
        <v>75702.71666666666</v>
      </c>
      <c r="G141" s="40">
        <v>74755.43333333332</v>
      </c>
      <c r="H141" s="40">
        <v>78255.43333333332</v>
      </c>
      <c r="I141" s="40">
        <v>79202.716666666674</v>
      </c>
      <c r="J141" s="40">
        <v>80005.43333333332</v>
      </c>
      <c r="K141" s="31">
        <v>78400</v>
      </c>
      <c r="L141" s="31">
        <v>76650</v>
      </c>
      <c r="M141" s="31">
        <v>9.4030000000000002E-2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1003.15</v>
      </c>
      <c r="D142" s="40">
        <v>991.88333333333333</v>
      </c>
      <c r="E142" s="40">
        <v>974.76666666666665</v>
      </c>
      <c r="F142" s="40">
        <v>946.38333333333333</v>
      </c>
      <c r="G142" s="40">
        <v>929.26666666666665</v>
      </c>
      <c r="H142" s="40">
        <v>1020.2666666666667</v>
      </c>
      <c r="I142" s="40">
        <v>1037.3833333333332</v>
      </c>
      <c r="J142" s="40">
        <v>1065.7666666666667</v>
      </c>
      <c r="K142" s="31">
        <v>1009</v>
      </c>
      <c r="L142" s="31">
        <v>963.5</v>
      </c>
      <c r="M142" s="31">
        <v>4.9833400000000001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179.5</v>
      </c>
      <c r="D143" s="40">
        <v>183.21666666666667</v>
      </c>
      <c r="E143" s="40">
        <v>173.13333333333333</v>
      </c>
      <c r="F143" s="40">
        <v>166.76666666666665</v>
      </c>
      <c r="G143" s="40">
        <v>156.68333333333331</v>
      </c>
      <c r="H143" s="40">
        <v>189.58333333333334</v>
      </c>
      <c r="I143" s="40">
        <v>199.66666666666666</v>
      </c>
      <c r="J143" s="40">
        <v>206.03333333333336</v>
      </c>
      <c r="K143" s="31">
        <v>193.3</v>
      </c>
      <c r="L143" s="31">
        <v>176.85</v>
      </c>
      <c r="M143" s="31">
        <v>148.77494999999999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884.25</v>
      </c>
      <c r="D144" s="40">
        <v>882.58333333333337</v>
      </c>
      <c r="E144" s="40">
        <v>863.66666666666674</v>
      </c>
      <c r="F144" s="40">
        <v>843.08333333333337</v>
      </c>
      <c r="G144" s="40">
        <v>824.16666666666674</v>
      </c>
      <c r="H144" s="40">
        <v>903.16666666666674</v>
      </c>
      <c r="I144" s="40">
        <v>922.08333333333348</v>
      </c>
      <c r="J144" s="40">
        <v>942.66666666666674</v>
      </c>
      <c r="K144" s="31">
        <v>901.5</v>
      </c>
      <c r="L144" s="31">
        <v>862</v>
      </c>
      <c r="M144" s="31">
        <v>24.82056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207.8</v>
      </c>
      <c r="D145" s="40">
        <v>204.5</v>
      </c>
      <c r="E145" s="40">
        <v>198.3</v>
      </c>
      <c r="F145" s="40">
        <v>188.8</v>
      </c>
      <c r="G145" s="40">
        <v>182.60000000000002</v>
      </c>
      <c r="H145" s="40">
        <v>214</v>
      </c>
      <c r="I145" s="40">
        <v>220.2</v>
      </c>
      <c r="J145" s="40">
        <v>229.7</v>
      </c>
      <c r="K145" s="31">
        <v>210.7</v>
      </c>
      <c r="L145" s="31">
        <v>195</v>
      </c>
      <c r="M145" s="31">
        <v>76.015180000000001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568.45000000000005</v>
      </c>
      <c r="D146" s="40">
        <v>564.61666666666667</v>
      </c>
      <c r="E146" s="40">
        <v>556.83333333333337</v>
      </c>
      <c r="F146" s="40">
        <v>545.2166666666667</v>
      </c>
      <c r="G146" s="40">
        <v>537.43333333333339</v>
      </c>
      <c r="H146" s="40">
        <v>576.23333333333335</v>
      </c>
      <c r="I146" s="40">
        <v>584.01666666666665</v>
      </c>
      <c r="J146" s="40">
        <v>595.63333333333333</v>
      </c>
      <c r="K146" s="31">
        <v>572.4</v>
      </c>
      <c r="L146" s="31">
        <v>553</v>
      </c>
      <c r="M146" s="31">
        <v>17.39744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7482.4</v>
      </c>
      <c r="D147" s="40">
        <v>7442.416666666667</v>
      </c>
      <c r="E147" s="40">
        <v>7334.8333333333339</v>
      </c>
      <c r="F147" s="40">
        <v>7187.2666666666673</v>
      </c>
      <c r="G147" s="40">
        <v>7079.6833333333343</v>
      </c>
      <c r="H147" s="40">
        <v>7589.9833333333336</v>
      </c>
      <c r="I147" s="40">
        <v>7697.5666666666675</v>
      </c>
      <c r="J147" s="40">
        <v>7845.1333333333332</v>
      </c>
      <c r="K147" s="31">
        <v>7550</v>
      </c>
      <c r="L147" s="31">
        <v>7294.85</v>
      </c>
      <c r="M147" s="31">
        <v>8.1987500000000004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973.6</v>
      </c>
      <c r="D148" s="40">
        <v>972.91666666666663</v>
      </c>
      <c r="E148" s="40">
        <v>956.83333333333326</v>
      </c>
      <c r="F148" s="40">
        <v>940.06666666666661</v>
      </c>
      <c r="G148" s="40">
        <v>923.98333333333323</v>
      </c>
      <c r="H148" s="40">
        <v>989.68333333333328</v>
      </c>
      <c r="I148" s="40">
        <v>1005.7666666666665</v>
      </c>
      <c r="J148" s="40">
        <v>1022.5333333333333</v>
      </c>
      <c r="K148" s="31">
        <v>989</v>
      </c>
      <c r="L148" s="31">
        <v>956.15</v>
      </c>
      <c r="M148" s="31">
        <v>3.67794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4492.3999999999996</v>
      </c>
      <c r="D149" s="40">
        <v>4556.2166666666662</v>
      </c>
      <c r="E149" s="40">
        <v>4393.1833333333325</v>
      </c>
      <c r="F149" s="40">
        <v>4293.9666666666662</v>
      </c>
      <c r="G149" s="40">
        <v>4130.9333333333325</v>
      </c>
      <c r="H149" s="40">
        <v>4655.4333333333325</v>
      </c>
      <c r="I149" s="40">
        <v>4818.4666666666672</v>
      </c>
      <c r="J149" s="40">
        <v>4917.6833333333325</v>
      </c>
      <c r="K149" s="31">
        <v>4719.25</v>
      </c>
      <c r="L149" s="31">
        <v>4457</v>
      </c>
      <c r="M149" s="31">
        <v>14.684010000000001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3235.8</v>
      </c>
      <c r="D150" s="40">
        <v>3254.8833333333332</v>
      </c>
      <c r="E150" s="40">
        <v>3192.9166666666665</v>
      </c>
      <c r="F150" s="40">
        <v>3150.0333333333333</v>
      </c>
      <c r="G150" s="40">
        <v>3088.0666666666666</v>
      </c>
      <c r="H150" s="40">
        <v>3297.7666666666664</v>
      </c>
      <c r="I150" s="40">
        <v>3359.7333333333336</v>
      </c>
      <c r="J150" s="40">
        <v>3402.6166666666663</v>
      </c>
      <c r="K150" s="31">
        <v>3316.85</v>
      </c>
      <c r="L150" s="31">
        <v>3212</v>
      </c>
      <c r="M150" s="31">
        <v>4.3615899999999996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1467.75</v>
      </c>
      <c r="D151" s="40">
        <v>1471.4833333333336</v>
      </c>
      <c r="E151" s="40">
        <v>1447.1666666666672</v>
      </c>
      <c r="F151" s="40">
        <v>1426.5833333333337</v>
      </c>
      <c r="G151" s="40">
        <v>1402.2666666666673</v>
      </c>
      <c r="H151" s="40">
        <v>1492.0666666666671</v>
      </c>
      <c r="I151" s="40">
        <v>1516.3833333333337</v>
      </c>
      <c r="J151" s="40">
        <v>1536.9666666666669</v>
      </c>
      <c r="K151" s="31">
        <v>1495.8</v>
      </c>
      <c r="L151" s="31">
        <v>1450.9</v>
      </c>
      <c r="M151" s="31">
        <v>6.8708200000000001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827.2</v>
      </c>
      <c r="D152" s="40">
        <v>824.31666666666661</v>
      </c>
      <c r="E152" s="40">
        <v>818.08333333333326</v>
      </c>
      <c r="F152" s="40">
        <v>808.9666666666667</v>
      </c>
      <c r="G152" s="40">
        <v>802.73333333333335</v>
      </c>
      <c r="H152" s="40">
        <v>833.43333333333317</v>
      </c>
      <c r="I152" s="40">
        <v>839.66666666666652</v>
      </c>
      <c r="J152" s="40">
        <v>848.78333333333308</v>
      </c>
      <c r="K152" s="31">
        <v>830.55</v>
      </c>
      <c r="L152" s="31">
        <v>815.2</v>
      </c>
      <c r="M152" s="31">
        <v>1.0256099999999999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143.15</v>
      </c>
      <c r="D153" s="40">
        <v>140.51666666666668</v>
      </c>
      <c r="E153" s="40">
        <v>136.23333333333335</v>
      </c>
      <c r="F153" s="40">
        <v>129.31666666666666</v>
      </c>
      <c r="G153" s="40">
        <v>125.03333333333333</v>
      </c>
      <c r="H153" s="40">
        <v>147.43333333333337</v>
      </c>
      <c r="I153" s="40">
        <v>151.71666666666673</v>
      </c>
      <c r="J153" s="40">
        <v>158.63333333333338</v>
      </c>
      <c r="K153" s="31">
        <v>144.80000000000001</v>
      </c>
      <c r="L153" s="31">
        <v>133.6</v>
      </c>
      <c r="M153" s="31">
        <v>389.51499999999999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132.65</v>
      </c>
      <c r="D154" s="40">
        <v>132.70000000000002</v>
      </c>
      <c r="E154" s="40">
        <v>128.50000000000003</v>
      </c>
      <c r="F154" s="40">
        <v>124.35000000000002</v>
      </c>
      <c r="G154" s="40">
        <v>120.15000000000003</v>
      </c>
      <c r="H154" s="40">
        <v>136.85000000000002</v>
      </c>
      <c r="I154" s="40">
        <v>141.05000000000001</v>
      </c>
      <c r="J154" s="40">
        <v>145.20000000000002</v>
      </c>
      <c r="K154" s="31">
        <v>136.9</v>
      </c>
      <c r="L154" s="31">
        <v>128.55000000000001</v>
      </c>
      <c r="M154" s="31">
        <v>292.17522000000002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96.9</v>
      </c>
      <c r="D155" s="40">
        <v>97.90000000000002</v>
      </c>
      <c r="E155" s="40">
        <v>95.150000000000034</v>
      </c>
      <c r="F155" s="40">
        <v>93.40000000000002</v>
      </c>
      <c r="G155" s="40">
        <v>90.650000000000034</v>
      </c>
      <c r="H155" s="40">
        <v>99.650000000000034</v>
      </c>
      <c r="I155" s="40">
        <v>102.4</v>
      </c>
      <c r="J155" s="40">
        <v>104.15000000000003</v>
      </c>
      <c r="K155" s="31">
        <v>100.65</v>
      </c>
      <c r="L155" s="31">
        <v>96.15</v>
      </c>
      <c r="M155" s="31">
        <v>367.44756000000001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3338.4</v>
      </c>
      <c r="D156" s="40">
        <v>3334.7666666666664</v>
      </c>
      <c r="E156" s="40">
        <v>3274.833333333333</v>
      </c>
      <c r="F156" s="40">
        <v>3211.2666666666664</v>
      </c>
      <c r="G156" s="40">
        <v>3151.333333333333</v>
      </c>
      <c r="H156" s="40">
        <v>3398.333333333333</v>
      </c>
      <c r="I156" s="40">
        <v>3458.2666666666664</v>
      </c>
      <c r="J156" s="40">
        <v>3521.833333333333</v>
      </c>
      <c r="K156" s="31">
        <v>3394.7</v>
      </c>
      <c r="L156" s="31">
        <v>3271.2</v>
      </c>
      <c r="M156" s="31">
        <v>1.30732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19000.150000000001</v>
      </c>
      <c r="D157" s="40">
        <v>18986.100000000002</v>
      </c>
      <c r="E157" s="40">
        <v>18772.200000000004</v>
      </c>
      <c r="F157" s="40">
        <v>18544.250000000004</v>
      </c>
      <c r="G157" s="40">
        <v>18330.350000000006</v>
      </c>
      <c r="H157" s="40">
        <v>19214.050000000003</v>
      </c>
      <c r="I157" s="40">
        <v>19427.950000000004</v>
      </c>
      <c r="J157" s="40">
        <v>19655.900000000001</v>
      </c>
      <c r="K157" s="31">
        <v>19200</v>
      </c>
      <c r="L157" s="31">
        <v>18758.150000000001</v>
      </c>
      <c r="M157" s="31">
        <v>0.49275000000000002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418.35</v>
      </c>
      <c r="D158" s="40">
        <v>419.25</v>
      </c>
      <c r="E158" s="40">
        <v>409.5</v>
      </c>
      <c r="F158" s="40">
        <v>400.65</v>
      </c>
      <c r="G158" s="40">
        <v>390.9</v>
      </c>
      <c r="H158" s="40">
        <v>428.1</v>
      </c>
      <c r="I158" s="40">
        <v>437.85</v>
      </c>
      <c r="J158" s="40">
        <v>446.70000000000005</v>
      </c>
      <c r="K158" s="31">
        <v>429</v>
      </c>
      <c r="L158" s="31">
        <v>410.4</v>
      </c>
      <c r="M158" s="31">
        <v>6.3936599999999997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905.3</v>
      </c>
      <c r="D159" s="40">
        <v>900.11666666666667</v>
      </c>
      <c r="E159" s="40">
        <v>873.68333333333339</v>
      </c>
      <c r="F159" s="40">
        <v>842.06666666666672</v>
      </c>
      <c r="G159" s="40">
        <v>815.63333333333344</v>
      </c>
      <c r="H159" s="40">
        <v>931.73333333333335</v>
      </c>
      <c r="I159" s="40">
        <v>958.16666666666652</v>
      </c>
      <c r="J159" s="40">
        <v>989.7833333333333</v>
      </c>
      <c r="K159" s="31">
        <v>926.55</v>
      </c>
      <c r="L159" s="31">
        <v>868.5</v>
      </c>
      <c r="M159" s="31">
        <v>9.8447600000000008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149.05000000000001</v>
      </c>
      <c r="D160" s="40">
        <v>148.96666666666667</v>
      </c>
      <c r="E160" s="40">
        <v>146.08333333333334</v>
      </c>
      <c r="F160" s="40">
        <v>143.11666666666667</v>
      </c>
      <c r="G160" s="40">
        <v>140.23333333333335</v>
      </c>
      <c r="H160" s="40">
        <v>151.93333333333334</v>
      </c>
      <c r="I160" s="40">
        <v>154.81666666666666</v>
      </c>
      <c r="J160" s="40">
        <v>157.78333333333333</v>
      </c>
      <c r="K160" s="31">
        <v>151.85</v>
      </c>
      <c r="L160" s="31">
        <v>146</v>
      </c>
      <c r="M160" s="31">
        <v>187.36449999999999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225.05</v>
      </c>
      <c r="D161" s="40">
        <v>223.01666666666665</v>
      </c>
      <c r="E161" s="40">
        <v>219.0333333333333</v>
      </c>
      <c r="F161" s="40">
        <v>213.01666666666665</v>
      </c>
      <c r="G161" s="40">
        <v>209.0333333333333</v>
      </c>
      <c r="H161" s="40">
        <v>229.0333333333333</v>
      </c>
      <c r="I161" s="40">
        <v>233.01666666666665</v>
      </c>
      <c r="J161" s="40">
        <v>239.0333333333333</v>
      </c>
      <c r="K161" s="31">
        <v>227</v>
      </c>
      <c r="L161" s="31">
        <v>217</v>
      </c>
      <c r="M161" s="31">
        <v>24.24541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2999.95</v>
      </c>
      <c r="D162" s="40">
        <v>2977.3166666666671</v>
      </c>
      <c r="E162" s="40">
        <v>2934.6333333333341</v>
      </c>
      <c r="F162" s="40">
        <v>2869.3166666666671</v>
      </c>
      <c r="G162" s="40">
        <v>2826.6333333333341</v>
      </c>
      <c r="H162" s="40">
        <v>3042.6333333333341</v>
      </c>
      <c r="I162" s="40">
        <v>3085.3166666666675</v>
      </c>
      <c r="J162" s="40">
        <v>3150.6333333333341</v>
      </c>
      <c r="K162" s="31">
        <v>3020</v>
      </c>
      <c r="L162" s="31">
        <v>2912</v>
      </c>
      <c r="M162" s="31">
        <v>2.1114600000000001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37636.050000000003</v>
      </c>
      <c r="D163" s="40">
        <v>37779.733333333337</v>
      </c>
      <c r="E163" s="40">
        <v>36570.666666666672</v>
      </c>
      <c r="F163" s="40">
        <v>35505.283333333333</v>
      </c>
      <c r="G163" s="40">
        <v>34296.216666666667</v>
      </c>
      <c r="H163" s="40">
        <v>38845.116666666676</v>
      </c>
      <c r="I163" s="40">
        <v>40054.183333333342</v>
      </c>
      <c r="J163" s="40">
        <v>41119.56666666668</v>
      </c>
      <c r="K163" s="31">
        <v>38988.800000000003</v>
      </c>
      <c r="L163" s="31">
        <v>36714.35</v>
      </c>
      <c r="M163" s="31">
        <v>0.14413999999999999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229.55</v>
      </c>
      <c r="D164" s="40">
        <v>230.04999999999998</v>
      </c>
      <c r="E164" s="40">
        <v>226.99999999999997</v>
      </c>
      <c r="F164" s="40">
        <v>224.45</v>
      </c>
      <c r="G164" s="40">
        <v>221.39999999999998</v>
      </c>
      <c r="H164" s="40">
        <v>232.59999999999997</v>
      </c>
      <c r="I164" s="40">
        <v>235.64999999999998</v>
      </c>
      <c r="J164" s="40">
        <v>238.19999999999996</v>
      </c>
      <c r="K164" s="31">
        <v>233.1</v>
      </c>
      <c r="L164" s="31">
        <v>227.5</v>
      </c>
      <c r="M164" s="31">
        <v>20.462869999999999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5047.3500000000004</v>
      </c>
      <c r="D165" s="40">
        <v>5022.8499999999995</v>
      </c>
      <c r="E165" s="40">
        <v>4973.6999999999989</v>
      </c>
      <c r="F165" s="40">
        <v>4900.0499999999993</v>
      </c>
      <c r="G165" s="40">
        <v>4850.8999999999987</v>
      </c>
      <c r="H165" s="40">
        <v>5096.4999999999991</v>
      </c>
      <c r="I165" s="40">
        <v>5145.6499999999987</v>
      </c>
      <c r="J165" s="40">
        <v>5219.2999999999993</v>
      </c>
      <c r="K165" s="31">
        <v>5072</v>
      </c>
      <c r="L165" s="31">
        <v>4949.2</v>
      </c>
      <c r="M165" s="31">
        <v>0.23993999999999999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2313.65</v>
      </c>
      <c r="D166" s="40">
        <v>2335.6833333333334</v>
      </c>
      <c r="E166" s="40">
        <v>2278.9666666666667</v>
      </c>
      <c r="F166" s="40">
        <v>2244.2833333333333</v>
      </c>
      <c r="G166" s="40">
        <v>2187.5666666666666</v>
      </c>
      <c r="H166" s="40">
        <v>2370.3666666666668</v>
      </c>
      <c r="I166" s="40">
        <v>2427.0833333333339</v>
      </c>
      <c r="J166" s="40">
        <v>2461.7666666666669</v>
      </c>
      <c r="K166" s="31">
        <v>2392.4</v>
      </c>
      <c r="L166" s="31">
        <v>2301</v>
      </c>
      <c r="M166" s="31">
        <v>4.6159999999999997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2601.75</v>
      </c>
      <c r="D167" s="40">
        <v>2610.1833333333329</v>
      </c>
      <c r="E167" s="40">
        <v>2542.6666666666661</v>
      </c>
      <c r="F167" s="40">
        <v>2483.583333333333</v>
      </c>
      <c r="G167" s="40">
        <v>2416.0666666666662</v>
      </c>
      <c r="H167" s="40">
        <v>2669.266666666666</v>
      </c>
      <c r="I167" s="40">
        <v>2736.7833333333333</v>
      </c>
      <c r="J167" s="40">
        <v>2795.8666666666659</v>
      </c>
      <c r="K167" s="31">
        <v>2677.7</v>
      </c>
      <c r="L167" s="31">
        <v>2551.1</v>
      </c>
      <c r="M167" s="31">
        <v>4.9882400000000002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2261.4</v>
      </c>
      <c r="D168" s="40">
        <v>2256.35</v>
      </c>
      <c r="E168" s="40">
        <v>2201.4499999999998</v>
      </c>
      <c r="F168" s="40">
        <v>2141.5</v>
      </c>
      <c r="G168" s="40">
        <v>2086.6</v>
      </c>
      <c r="H168" s="40">
        <v>2316.2999999999997</v>
      </c>
      <c r="I168" s="40">
        <v>2371.2000000000003</v>
      </c>
      <c r="J168" s="40">
        <v>2431.1499999999996</v>
      </c>
      <c r="K168" s="31">
        <v>2311.25</v>
      </c>
      <c r="L168" s="31">
        <v>2196.4</v>
      </c>
      <c r="M168" s="31">
        <v>3.6694800000000001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133.1</v>
      </c>
      <c r="D169" s="40">
        <v>133.31666666666666</v>
      </c>
      <c r="E169" s="40">
        <v>130.78333333333333</v>
      </c>
      <c r="F169" s="40">
        <v>128.46666666666667</v>
      </c>
      <c r="G169" s="40">
        <v>125.93333333333334</v>
      </c>
      <c r="H169" s="40">
        <v>135.63333333333333</v>
      </c>
      <c r="I169" s="40">
        <v>138.16666666666663</v>
      </c>
      <c r="J169" s="40">
        <v>140.48333333333332</v>
      </c>
      <c r="K169" s="31">
        <v>135.85</v>
      </c>
      <c r="L169" s="31">
        <v>131</v>
      </c>
      <c r="M169" s="31">
        <v>70.123320000000007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185.05</v>
      </c>
      <c r="D170" s="40">
        <v>185</v>
      </c>
      <c r="E170" s="40">
        <v>181.35</v>
      </c>
      <c r="F170" s="40">
        <v>177.65</v>
      </c>
      <c r="G170" s="40">
        <v>174</v>
      </c>
      <c r="H170" s="40">
        <v>188.7</v>
      </c>
      <c r="I170" s="40">
        <v>192.34999999999997</v>
      </c>
      <c r="J170" s="40">
        <v>196.04999999999998</v>
      </c>
      <c r="K170" s="31">
        <v>188.65</v>
      </c>
      <c r="L170" s="31">
        <v>181.3</v>
      </c>
      <c r="M170" s="31">
        <v>97.410269999999997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426.1</v>
      </c>
      <c r="D171" s="40">
        <v>424.73333333333335</v>
      </c>
      <c r="E171" s="40">
        <v>407.4666666666667</v>
      </c>
      <c r="F171" s="40">
        <v>388.83333333333337</v>
      </c>
      <c r="G171" s="40">
        <v>371.56666666666672</v>
      </c>
      <c r="H171" s="40">
        <v>443.36666666666667</v>
      </c>
      <c r="I171" s="40">
        <v>460.63333333333333</v>
      </c>
      <c r="J171" s="40">
        <v>479.26666666666665</v>
      </c>
      <c r="K171" s="31">
        <v>442</v>
      </c>
      <c r="L171" s="31">
        <v>406.1</v>
      </c>
      <c r="M171" s="31">
        <v>10.24883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14227.85</v>
      </c>
      <c r="D172" s="40">
        <v>14081.716666666665</v>
      </c>
      <c r="E172" s="40">
        <v>13708.433333333331</v>
      </c>
      <c r="F172" s="40">
        <v>13189.016666666665</v>
      </c>
      <c r="G172" s="40">
        <v>12815.73333333333</v>
      </c>
      <c r="H172" s="40">
        <v>14601.133333333331</v>
      </c>
      <c r="I172" s="40">
        <v>14974.416666666668</v>
      </c>
      <c r="J172" s="40">
        <v>15493.833333333332</v>
      </c>
      <c r="K172" s="31">
        <v>14455</v>
      </c>
      <c r="L172" s="31">
        <v>13562.3</v>
      </c>
      <c r="M172" s="31">
        <v>4.743E-2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42.1</v>
      </c>
      <c r="D173" s="40">
        <v>41.933333333333337</v>
      </c>
      <c r="E173" s="40">
        <v>40.766666666666673</v>
      </c>
      <c r="F173" s="40">
        <v>39.433333333333337</v>
      </c>
      <c r="G173" s="40">
        <v>38.266666666666673</v>
      </c>
      <c r="H173" s="40">
        <v>43.266666666666673</v>
      </c>
      <c r="I173" s="40">
        <v>44.43333333333333</v>
      </c>
      <c r="J173" s="40">
        <v>45.766666666666673</v>
      </c>
      <c r="K173" s="31">
        <v>43.1</v>
      </c>
      <c r="L173" s="31">
        <v>40.6</v>
      </c>
      <c r="M173" s="31">
        <v>1467.81564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180.55</v>
      </c>
      <c r="D174" s="40">
        <v>179.88333333333333</v>
      </c>
      <c r="E174" s="40">
        <v>172.76666666666665</v>
      </c>
      <c r="F174" s="40">
        <v>164.98333333333332</v>
      </c>
      <c r="G174" s="40">
        <v>157.86666666666665</v>
      </c>
      <c r="H174" s="40">
        <v>187.66666666666666</v>
      </c>
      <c r="I174" s="40">
        <v>194.78333333333333</v>
      </c>
      <c r="J174" s="40">
        <v>202.56666666666666</v>
      </c>
      <c r="K174" s="31">
        <v>187</v>
      </c>
      <c r="L174" s="31">
        <v>172.1</v>
      </c>
      <c r="M174" s="31">
        <v>364.97919000000002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148.65</v>
      </c>
      <c r="D175" s="40">
        <v>149.11666666666667</v>
      </c>
      <c r="E175" s="40">
        <v>146.18333333333334</v>
      </c>
      <c r="F175" s="40">
        <v>143.71666666666667</v>
      </c>
      <c r="G175" s="40">
        <v>140.78333333333333</v>
      </c>
      <c r="H175" s="40">
        <v>151.58333333333334</v>
      </c>
      <c r="I175" s="40">
        <v>154.51666666666668</v>
      </c>
      <c r="J175" s="40">
        <v>156.98333333333335</v>
      </c>
      <c r="K175" s="31">
        <v>152.05000000000001</v>
      </c>
      <c r="L175" s="31">
        <v>146.65</v>
      </c>
      <c r="M175" s="31">
        <v>70.169759999999997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2536.25</v>
      </c>
      <c r="D176" s="40">
        <v>2544.6999999999998</v>
      </c>
      <c r="E176" s="40">
        <v>2493.2499999999995</v>
      </c>
      <c r="F176" s="40">
        <v>2450.2499999999995</v>
      </c>
      <c r="G176" s="40">
        <v>2398.7999999999993</v>
      </c>
      <c r="H176" s="40">
        <v>2587.6999999999998</v>
      </c>
      <c r="I176" s="40">
        <v>2639.1500000000005</v>
      </c>
      <c r="J176" s="40">
        <v>2682.15</v>
      </c>
      <c r="K176" s="31">
        <v>2596.15</v>
      </c>
      <c r="L176" s="31">
        <v>2501.6999999999998</v>
      </c>
      <c r="M176" s="31">
        <v>65.685389999999998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1055.0999999999999</v>
      </c>
      <c r="D177" s="40">
        <v>1069.9833333333333</v>
      </c>
      <c r="E177" s="40">
        <v>1020.1666666666667</v>
      </c>
      <c r="F177" s="40">
        <v>985.23333333333335</v>
      </c>
      <c r="G177" s="40">
        <v>935.41666666666674</v>
      </c>
      <c r="H177" s="40">
        <v>1104.9166666666667</v>
      </c>
      <c r="I177" s="40">
        <v>1154.7333333333333</v>
      </c>
      <c r="J177" s="40">
        <v>1189.6666666666667</v>
      </c>
      <c r="K177" s="31">
        <v>1119.8</v>
      </c>
      <c r="L177" s="31">
        <v>1035.05</v>
      </c>
      <c r="M177" s="31">
        <v>53.289259999999999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1145.55</v>
      </c>
      <c r="D178" s="40">
        <v>1155.8833333333334</v>
      </c>
      <c r="E178" s="40">
        <v>1131.7666666666669</v>
      </c>
      <c r="F178" s="40">
        <v>1117.9833333333333</v>
      </c>
      <c r="G178" s="40">
        <v>1093.8666666666668</v>
      </c>
      <c r="H178" s="40">
        <v>1169.666666666667</v>
      </c>
      <c r="I178" s="40">
        <v>1193.7833333333333</v>
      </c>
      <c r="J178" s="40">
        <v>1207.5666666666671</v>
      </c>
      <c r="K178" s="31">
        <v>1180</v>
      </c>
      <c r="L178" s="31">
        <v>1142.0999999999999</v>
      </c>
      <c r="M178" s="31">
        <v>15.189399999999999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2117.3000000000002</v>
      </c>
      <c r="D179" s="40">
        <v>2124.4666666666667</v>
      </c>
      <c r="E179" s="40">
        <v>2079.9333333333334</v>
      </c>
      <c r="F179" s="40">
        <v>2042.5666666666666</v>
      </c>
      <c r="G179" s="40">
        <v>1998.0333333333333</v>
      </c>
      <c r="H179" s="40">
        <v>2161.8333333333335</v>
      </c>
      <c r="I179" s="40">
        <v>2206.3666666666672</v>
      </c>
      <c r="J179" s="40">
        <v>2243.7333333333336</v>
      </c>
      <c r="K179" s="31">
        <v>2169</v>
      </c>
      <c r="L179" s="31">
        <v>2087.1</v>
      </c>
      <c r="M179" s="31">
        <v>12.184609999999999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8346.9</v>
      </c>
      <c r="D180" s="40">
        <v>8215.4333333333343</v>
      </c>
      <c r="E180" s="40">
        <v>8034.8666666666686</v>
      </c>
      <c r="F180" s="40">
        <v>7722.8333333333339</v>
      </c>
      <c r="G180" s="40">
        <v>7542.2666666666682</v>
      </c>
      <c r="H180" s="40">
        <v>8527.466666666669</v>
      </c>
      <c r="I180" s="40">
        <v>8708.0333333333347</v>
      </c>
      <c r="J180" s="40">
        <v>9020.0666666666693</v>
      </c>
      <c r="K180" s="31">
        <v>8396</v>
      </c>
      <c r="L180" s="31">
        <v>7903.4</v>
      </c>
      <c r="M180" s="31">
        <v>0.18479000000000001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28635.25</v>
      </c>
      <c r="D181" s="40">
        <v>28446.75</v>
      </c>
      <c r="E181" s="40">
        <v>27893.5</v>
      </c>
      <c r="F181" s="40">
        <v>27151.75</v>
      </c>
      <c r="G181" s="40">
        <v>26598.5</v>
      </c>
      <c r="H181" s="40">
        <v>29188.5</v>
      </c>
      <c r="I181" s="40">
        <v>29741.75</v>
      </c>
      <c r="J181" s="40">
        <v>30483.5</v>
      </c>
      <c r="K181" s="31">
        <v>29000</v>
      </c>
      <c r="L181" s="31">
        <v>27705</v>
      </c>
      <c r="M181" s="31">
        <v>0.35291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1436.2</v>
      </c>
      <c r="D182" s="40">
        <v>1453.7333333333333</v>
      </c>
      <c r="E182" s="40">
        <v>1407.4666666666667</v>
      </c>
      <c r="F182" s="40">
        <v>1378.7333333333333</v>
      </c>
      <c r="G182" s="40">
        <v>1332.4666666666667</v>
      </c>
      <c r="H182" s="40">
        <v>1482.4666666666667</v>
      </c>
      <c r="I182" s="40">
        <v>1528.7333333333336</v>
      </c>
      <c r="J182" s="40">
        <v>1557.4666666666667</v>
      </c>
      <c r="K182" s="31">
        <v>1500</v>
      </c>
      <c r="L182" s="31">
        <v>1425</v>
      </c>
      <c r="M182" s="31">
        <v>13.94463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2186.65</v>
      </c>
      <c r="D183" s="40">
        <v>2173.9666666666667</v>
      </c>
      <c r="E183" s="40">
        <v>2139.3333333333335</v>
      </c>
      <c r="F183" s="40">
        <v>2092.0166666666669</v>
      </c>
      <c r="G183" s="40">
        <v>2057.3833333333337</v>
      </c>
      <c r="H183" s="40">
        <v>2221.2833333333333</v>
      </c>
      <c r="I183" s="40">
        <v>2255.9166666666665</v>
      </c>
      <c r="J183" s="40">
        <v>2303.2333333333331</v>
      </c>
      <c r="K183" s="31">
        <v>2208.6</v>
      </c>
      <c r="L183" s="31">
        <v>2126.65</v>
      </c>
      <c r="M183" s="31">
        <v>1.42622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502.15</v>
      </c>
      <c r="D184" s="40">
        <v>501.06666666666661</v>
      </c>
      <c r="E184" s="40">
        <v>489.48333333333323</v>
      </c>
      <c r="F184" s="40">
        <v>476.81666666666661</v>
      </c>
      <c r="G184" s="40">
        <v>465.23333333333323</v>
      </c>
      <c r="H184" s="40">
        <v>513.73333333333323</v>
      </c>
      <c r="I184" s="40">
        <v>525.31666666666661</v>
      </c>
      <c r="J184" s="40">
        <v>537.98333333333323</v>
      </c>
      <c r="K184" s="31">
        <v>512.65</v>
      </c>
      <c r="L184" s="31">
        <v>488.4</v>
      </c>
      <c r="M184" s="31">
        <v>313.55892999999998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115.1</v>
      </c>
      <c r="D185" s="40">
        <v>114.95</v>
      </c>
      <c r="E185" s="40">
        <v>112.95</v>
      </c>
      <c r="F185" s="40">
        <v>110.8</v>
      </c>
      <c r="G185" s="40">
        <v>108.8</v>
      </c>
      <c r="H185" s="40">
        <v>117.10000000000001</v>
      </c>
      <c r="I185" s="40">
        <v>119.10000000000001</v>
      </c>
      <c r="J185" s="40">
        <v>121.25000000000001</v>
      </c>
      <c r="K185" s="31">
        <v>116.95</v>
      </c>
      <c r="L185" s="31">
        <v>112.8</v>
      </c>
      <c r="M185" s="31">
        <v>482.66318999999999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795</v>
      </c>
      <c r="D186" s="40">
        <v>796.9666666666667</v>
      </c>
      <c r="E186" s="40">
        <v>777.38333333333344</v>
      </c>
      <c r="F186" s="40">
        <v>759.76666666666677</v>
      </c>
      <c r="G186" s="40">
        <v>740.18333333333351</v>
      </c>
      <c r="H186" s="40">
        <v>814.58333333333337</v>
      </c>
      <c r="I186" s="40">
        <v>834.16666666666663</v>
      </c>
      <c r="J186" s="40">
        <v>851.7833333333333</v>
      </c>
      <c r="K186" s="31">
        <v>816.55</v>
      </c>
      <c r="L186" s="31">
        <v>779.35</v>
      </c>
      <c r="M186" s="31">
        <v>43.21416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561</v>
      </c>
      <c r="D187" s="40">
        <v>558.7833333333333</v>
      </c>
      <c r="E187" s="40">
        <v>542.56666666666661</v>
      </c>
      <c r="F187" s="40">
        <v>524.13333333333333</v>
      </c>
      <c r="G187" s="40">
        <v>507.91666666666663</v>
      </c>
      <c r="H187" s="40">
        <v>577.21666666666658</v>
      </c>
      <c r="I187" s="40">
        <v>593.43333333333328</v>
      </c>
      <c r="J187" s="40">
        <v>611.86666666666656</v>
      </c>
      <c r="K187" s="31">
        <v>575</v>
      </c>
      <c r="L187" s="31">
        <v>540.35</v>
      </c>
      <c r="M187" s="31">
        <v>47.054969999999997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540.79999999999995</v>
      </c>
      <c r="D188" s="40">
        <v>539.56666666666672</v>
      </c>
      <c r="E188" s="40">
        <v>531.78333333333342</v>
      </c>
      <c r="F188" s="40">
        <v>522.76666666666665</v>
      </c>
      <c r="G188" s="40">
        <v>514.98333333333335</v>
      </c>
      <c r="H188" s="40">
        <v>548.58333333333348</v>
      </c>
      <c r="I188" s="40">
        <v>556.36666666666679</v>
      </c>
      <c r="J188" s="40">
        <v>565.38333333333355</v>
      </c>
      <c r="K188" s="31">
        <v>547.35</v>
      </c>
      <c r="L188" s="31">
        <v>530.54999999999995</v>
      </c>
      <c r="M188" s="31">
        <v>3.8856199999999999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662.55</v>
      </c>
      <c r="D189" s="40">
        <v>660.83333333333337</v>
      </c>
      <c r="E189" s="40">
        <v>639.9666666666667</v>
      </c>
      <c r="F189" s="40">
        <v>617.38333333333333</v>
      </c>
      <c r="G189" s="40">
        <v>596.51666666666665</v>
      </c>
      <c r="H189" s="40">
        <v>683.41666666666674</v>
      </c>
      <c r="I189" s="40">
        <v>704.2833333333333</v>
      </c>
      <c r="J189" s="40">
        <v>726.86666666666679</v>
      </c>
      <c r="K189" s="31">
        <v>681.7</v>
      </c>
      <c r="L189" s="31">
        <v>638.25</v>
      </c>
      <c r="M189" s="31">
        <v>60.698279999999997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901.35</v>
      </c>
      <c r="D190" s="40">
        <v>902.61666666666667</v>
      </c>
      <c r="E190" s="40">
        <v>875.23333333333335</v>
      </c>
      <c r="F190" s="40">
        <v>849.11666666666667</v>
      </c>
      <c r="G190" s="40">
        <v>821.73333333333335</v>
      </c>
      <c r="H190" s="40">
        <v>928.73333333333335</v>
      </c>
      <c r="I190" s="40">
        <v>956.11666666666679</v>
      </c>
      <c r="J190" s="40">
        <v>982.23333333333335</v>
      </c>
      <c r="K190" s="31">
        <v>930</v>
      </c>
      <c r="L190" s="31">
        <v>876.5</v>
      </c>
      <c r="M190" s="31">
        <v>43.25902</v>
      </c>
      <c r="N190" s="1"/>
      <c r="O190" s="1"/>
    </row>
    <row r="191" spans="1:15" ht="12.75" customHeight="1">
      <c r="A191" s="56">
        <v>182</v>
      </c>
      <c r="B191" s="31" t="s">
        <v>536</v>
      </c>
      <c r="C191" s="31">
        <v>1307.4000000000001</v>
      </c>
      <c r="D191" s="40">
        <v>1311.2333333333333</v>
      </c>
      <c r="E191" s="40">
        <v>1289.5166666666667</v>
      </c>
      <c r="F191" s="40">
        <v>1271.6333333333332</v>
      </c>
      <c r="G191" s="40">
        <v>1249.9166666666665</v>
      </c>
      <c r="H191" s="40">
        <v>1329.1166666666668</v>
      </c>
      <c r="I191" s="40">
        <v>1350.8333333333335</v>
      </c>
      <c r="J191" s="40">
        <v>1368.7166666666669</v>
      </c>
      <c r="K191" s="31">
        <v>1332.95</v>
      </c>
      <c r="L191" s="31">
        <v>1293.3499999999999</v>
      </c>
      <c r="M191" s="31">
        <v>2.97187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3397.75</v>
      </c>
      <c r="D192" s="40">
        <v>3414.9</v>
      </c>
      <c r="E192" s="40">
        <v>3368.8</v>
      </c>
      <c r="F192" s="40">
        <v>3339.85</v>
      </c>
      <c r="G192" s="40">
        <v>3293.75</v>
      </c>
      <c r="H192" s="40">
        <v>3443.8500000000004</v>
      </c>
      <c r="I192" s="40">
        <v>3489.95</v>
      </c>
      <c r="J192" s="40">
        <v>3518.9000000000005</v>
      </c>
      <c r="K192" s="31">
        <v>3461</v>
      </c>
      <c r="L192" s="31">
        <v>3385.95</v>
      </c>
      <c r="M192" s="31">
        <v>39.60501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809.5</v>
      </c>
      <c r="D193" s="40">
        <v>807.38333333333333</v>
      </c>
      <c r="E193" s="40">
        <v>796.26666666666665</v>
      </c>
      <c r="F193" s="40">
        <v>783.0333333333333</v>
      </c>
      <c r="G193" s="40">
        <v>771.91666666666663</v>
      </c>
      <c r="H193" s="40">
        <v>820.61666666666667</v>
      </c>
      <c r="I193" s="40">
        <v>831.73333333333323</v>
      </c>
      <c r="J193" s="40">
        <v>844.9666666666667</v>
      </c>
      <c r="K193" s="31">
        <v>818.5</v>
      </c>
      <c r="L193" s="31">
        <v>794.15</v>
      </c>
      <c r="M193" s="31">
        <v>22.20844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5872.3</v>
      </c>
      <c r="D194" s="40">
        <v>5837.4333333333334</v>
      </c>
      <c r="E194" s="40">
        <v>5734.8666666666668</v>
      </c>
      <c r="F194" s="40">
        <v>5597.4333333333334</v>
      </c>
      <c r="G194" s="40">
        <v>5494.8666666666668</v>
      </c>
      <c r="H194" s="40">
        <v>5974.8666666666668</v>
      </c>
      <c r="I194" s="40">
        <v>6077.4333333333343</v>
      </c>
      <c r="J194" s="40">
        <v>6214.8666666666668</v>
      </c>
      <c r="K194" s="31">
        <v>5940</v>
      </c>
      <c r="L194" s="31">
        <v>5700</v>
      </c>
      <c r="M194" s="31">
        <v>1.3123499999999999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483.7</v>
      </c>
      <c r="D195" s="40">
        <v>481</v>
      </c>
      <c r="E195" s="40">
        <v>470.4</v>
      </c>
      <c r="F195" s="40">
        <v>457.09999999999997</v>
      </c>
      <c r="G195" s="40">
        <v>446.49999999999994</v>
      </c>
      <c r="H195" s="40">
        <v>494.3</v>
      </c>
      <c r="I195" s="40">
        <v>504.90000000000003</v>
      </c>
      <c r="J195" s="40">
        <v>518.20000000000005</v>
      </c>
      <c r="K195" s="31">
        <v>491.6</v>
      </c>
      <c r="L195" s="31">
        <v>467.7</v>
      </c>
      <c r="M195" s="31">
        <v>310.54342000000003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214.3</v>
      </c>
      <c r="D196" s="40">
        <v>211.13333333333333</v>
      </c>
      <c r="E196" s="40">
        <v>204.56666666666666</v>
      </c>
      <c r="F196" s="40">
        <v>194.83333333333334</v>
      </c>
      <c r="G196" s="40">
        <v>188.26666666666668</v>
      </c>
      <c r="H196" s="40">
        <v>220.86666666666665</v>
      </c>
      <c r="I196" s="40">
        <v>227.43333333333331</v>
      </c>
      <c r="J196" s="40">
        <v>237.16666666666663</v>
      </c>
      <c r="K196" s="31">
        <v>217.7</v>
      </c>
      <c r="L196" s="31">
        <v>201.4</v>
      </c>
      <c r="M196" s="31">
        <v>1150.32835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1315.95</v>
      </c>
      <c r="D197" s="40">
        <v>1313.2166666666667</v>
      </c>
      <c r="E197" s="40">
        <v>1292.7333333333333</v>
      </c>
      <c r="F197" s="40">
        <v>1269.5166666666667</v>
      </c>
      <c r="G197" s="40">
        <v>1249.0333333333333</v>
      </c>
      <c r="H197" s="40">
        <v>1336.4333333333334</v>
      </c>
      <c r="I197" s="40">
        <v>1356.916666666667</v>
      </c>
      <c r="J197" s="40">
        <v>1380.1333333333334</v>
      </c>
      <c r="K197" s="31">
        <v>1333.7</v>
      </c>
      <c r="L197" s="31">
        <v>1290</v>
      </c>
      <c r="M197" s="31">
        <v>79.147599999999997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1477.85</v>
      </c>
      <c r="D198" s="40">
        <v>1496.1333333333332</v>
      </c>
      <c r="E198" s="40">
        <v>1449.5166666666664</v>
      </c>
      <c r="F198" s="40">
        <v>1421.1833333333332</v>
      </c>
      <c r="G198" s="40">
        <v>1374.5666666666664</v>
      </c>
      <c r="H198" s="40">
        <v>1524.4666666666665</v>
      </c>
      <c r="I198" s="40">
        <v>1571.0833333333333</v>
      </c>
      <c r="J198" s="40">
        <v>1599.4166666666665</v>
      </c>
      <c r="K198" s="31">
        <v>1542.75</v>
      </c>
      <c r="L198" s="31">
        <v>1467.8</v>
      </c>
      <c r="M198" s="31">
        <v>37.954949999999997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1066.5</v>
      </c>
      <c r="D199" s="40">
        <v>1043.7666666666667</v>
      </c>
      <c r="E199" s="40">
        <v>1017.5333333333333</v>
      </c>
      <c r="F199" s="40">
        <v>968.56666666666661</v>
      </c>
      <c r="G199" s="40">
        <v>942.33333333333326</v>
      </c>
      <c r="H199" s="40">
        <v>1092.7333333333333</v>
      </c>
      <c r="I199" s="40">
        <v>1118.9666666666665</v>
      </c>
      <c r="J199" s="40">
        <v>1167.9333333333334</v>
      </c>
      <c r="K199" s="31">
        <v>1070</v>
      </c>
      <c r="L199" s="31">
        <v>994.8</v>
      </c>
      <c r="M199" s="31">
        <v>9.7030600000000007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2383.5500000000002</v>
      </c>
      <c r="D200" s="40">
        <v>2378.0333333333333</v>
      </c>
      <c r="E200" s="40">
        <v>2352.0666666666666</v>
      </c>
      <c r="F200" s="40">
        <v>2320.5833333333335</v>
      </c>
      <c r="G200" s="40">
        <v>2294.6166666666668</v>
      </c>
      <c r="H200" s="40">
        <v>2409.5166666666664</v>
      </c>
      <c r="I200" s="40">
        <v>2435.4833333333327</v>
      </c>
      <c r="J200" s="40">
        <v>2466.9666666666662</v>
      </c>
      <c r="K200" s="31">
        <v>2404</v>
      </c>
      <c r="L200" s="31">
        <v>2346.5500000000002</v>
      </c>
      <c r="M200" s="31">
        <v>14.50019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2860.4</v>
      </c>
      <c r="D201" s="40">
        <v>2839.4666666666667</v>
      </c>
      <c r="E201" s="40">
        <v>2788.9333333333334</v>
      </c>
      <c r="F201" s="40">
        <v>2717.4666666666667</v>
      </c>
      <c r="G201" s="40">
        <v>2666.9333333333334</v>
      </c>
      <c r="H201" s="40">
        <v>2910.9333333333334</v>
      </c>
      <c r="I201" s="40">
        <v>2961.4666666666672</v>
      </c>
      <c r="J201" s="40">
        <v>3032.9333333333334</v>
      </c>
      <c r="K201" s="31">
        <v>2890</v>
      </c>
      <c r="L201" s="31">
        <v>2768</v>
      </c>
      <c r="M201" s="31">
        <v>1.6888700000000001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499.95</v>
      </c>
      <c r="D202" s="40">
        <v>498.48333333333335</v>
      </c>
      <c r="E202" s="40">
        <v>485.4666666666667</v>
      </c>
      <c r="F202" s="40">
        <v>470.98333333333335</v>
      </c>
      <c r="G202" s="40">
        <v>457.9666666666667</v>
      </c>
      <c r="H202" s="40">
        <v>512.9666666666667</v>
      </c>
      <c r="I202" s="40">
        <v>525.98333333333335</v>
      </c>
      <c r="J202" s="40">
        <v>540.4666666666667</v>
      </c>
      <c r="K202" s="31">
        <v>511.5</v>
      </c>
      <c r="L202" s="31">
        <v>484</v>
      </c>
      <c r="M202" s="31">
        <v>13.083489999999999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1003.15</v>
      </c>
      <c r="D203" s="40">
        <v>1010.25</v>
      </c>
      <c r="E203" s="40">
        <v>982.40000000000009</v>
      </c>
      <c r="F203" s="40">
        <v>961.65000000000009</v>
      </c>
      <c r="G203" s="40">
        <v>933.80000000000018</v>
      </c>
      <c r="H203" s="40">
        <v>1031</v>
      </c>
      <c r="I203" s="40">
        <v>1058.8499999999999</v>
      </c>
      <c r="J203" s="40">
        <v>1079.5999999999999</v>
      </c>
      <c r="K203" s="31">
        <v>1038.0999999999999</v>
      </c>
      <c r="L203" s="31">
        <v>989.5</v>
      </c>
      <c r="M203" s="31">
        <v>4.4657999999999998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740.2</v>
      </c>
      <c r="D204" s="40">
        <v>734.25</v>
      </c>
      <c r="E204" s="40">
        <v>722.5</v>
      </c>
      <c r="F204" s="40">
        <v>704.8</v>
      </c>
      <c r="G204" s="40">
        <v>693.05</v>
      </c>
      <c r="H204" s="40">
        <v>751.95</v>
      </c>
      <c r="I204" s="40">
        <v>763.7</v>
      </c>
      <c r="J204" s="40">
        <v>781.40000000000009</v>
      </c>
      <c r="K204" s="31">
        <v>746</v>
      </c>
      <c r="L204" s="31">
        <v>716.55</v>
      </c>
      <c r="M204" s="31">
        <v>34.480370000000001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7636.05</v>
      </c>
      <c r="D205" s="40">
        <v>7556.3499999999995</v>
      </c>
      <c r="E205" s="40">
        <v>7422.6999999999989</v>
      </c>
      <c r="F205" s="40">
        <v>7209.3499999999995</v>
      </c>
      <c r="G205" s="40">
        <v>7075.6999999999989</v>
      </c>
      <c r="H205" s="40">
        <v>7769.6999999999989</v>
      </c>
      <c r="I205" s="40">
        <v>7903.3499999999985</v>
      </c>
      <c r="J205" s="40">
        <v>8116.6999999999989</v>
      </c>
      <c r="K205" s="31">
        <v>7690</v>
      </c>
      <c r="L205" s="31">
        <v>7343</v>
      </c>
      <c r="M205" s="31">
        <v>6.5927699999999998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46.15</v>
      </c>
      <c r="D206" s="40">
        <v>46.233333333333327</v>
      </c>
      <c r="E206" s="40">
        <v>44.316666666666656</v>
      </c>
      <c r="F206" s="40">
        <v>42.483333333333327</v>
      </c>
      <c r="G206" s="40">
        <v>40.566666666666656</v>
      </c>
      <c r="H206" s="40">
        <v>48.066666666666656</v>
      </c>
      <c r="I206" s="40">
        <v>49.983333333333327</v>
      </c>
      <c r="J206" s="40">
        <v>51.816666666666656</v>
      </c>
      <c r="K206" s="31">
        <v>48.15</v>
      </c>
      <c r="L206" s="31">
        <v>44.4</v>
      </c>
      <c r="M206" s="31">
        <v>254.82508999999999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1658.55</v>
      </c>
      <c r="D207" s="40">
        <v>1654.7666666666667</v>
      </c>
      <c r="E207" s="40">
        <v>1603.7833333333333</v>
      </c>
      <c r="F207" s="40">
        <v>1549.0166666666667</v>
      </c>
      <c r="G207" s="40">
        <v>1498.0333333333333</v>
      </c>
      <c r="H207" s="40">
        <v>1709.5333333333333</v>
      </c>
      <c r="I207" s="40">
        <v>1760.5166666666664</v>
      </c>
      <c r="J207" s="40">
        <v>1815.2833333333333</v>
      </c>
      <c r="K207" s="31">
        <v>1705.75</v>
      </c>
      <c r="L207" s="31">
        <v>1600</v>
      </c>
      <c r="M207" s="31">
        <v>6.5174200000000004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947.35</v>
      </c>
      <c r="D208" s="40">
        <v>930.75</v>
      </c>
      <c r="E208" s="40">
        <v>898.1</v>
      </c>
      <c r="F208" s="40">
        <v>848.85</v>
      </c>
      <c r="G208" s="40">
        <v>816.2</v>
      </c>
      <c r="H208" s="40">
        <v>980</v>
      </c>
      <c r="I208" s="40">
        <v>1012.6500000000001</v>
      </c>
      <c r="J208" s="40">
        <v>1061.9000000000001</v>
      </c>
      <c r="K208" s="31">
        <v>963.4</v>
      </c>
      <c r="L208" s="31">
        <v>881.5</v>
      </c>
      <c r="M208" s="31">
        <v>96.86157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849.35</v>
      </c>
      <c r="D209" s="40">
        <v>837.85</v>
      </c>
      <c r="E209" s="40">
        <v>821.5</v>
      </c>
      <c r="F209" s="40">
        <v>793.65</v>
      </c>
      <c r="G209" s="40">
        <v>777.3</v>
      </c>
      <c r="H209" s="40">
        <v>865.7</v>
      </c>
      <c r="I209" s="40">
        <v>882.05000000000018</v>
      </c>
      <c r="J209" s="40">
        <v>909.90000000000009</v>
      </c>
      <c r="K209" s="31">
        <v>854.2</v>
      </c>
      <c r="L209" s="31">
        <v>810</v>
      </c>
      <c r="M209" s="31">
        <v>10.84029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304</v>
      </c>
      <c r="D210" s="40">
        <v>303.84999999999997</v>
      </c>
      <c r="E210" s="40">
        <v>296.54999999999995</v>
      </c>
      <c r="F210" s="40">
        <v>289.09999999999997</v>
      </c>
      <c r="G210" s="40">
        <v>281.79999999999995</v>
      </c>
      <c r="H210" s="40">
        <v>311.29999999999995</v>
      </c>
      <c r="I210" s="40">
        <v>318.60000000000002</v>
      </c>
      <c r="J210" s="40">
        <v>326.04999999999995</v>
      </c>
      <c r="K210" s="31">
        <v>311.14999999999998</v>
      </c>
      <c r="L210" s="31">
        <v>296.39999999999998</v>
      </c>
      <c r="M210" s="31">
        <v>194.18592000000001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9.5500000000000007</v>
      </c>
      <c r="D211" s="40">
        <v>9.5666666666666682</v>
      </c>
      <c r="E211" s="40">
        <v>9.3333333333333357</v>
      </c>
      <c r="F211" s="40">
        <v>9.1166666666666671</v>
      </c>
      <c r="G211" s="40">
        <v>8.8833333333333346</v>
      </c>
      <c r="H211" s="40">
        <v>9.7833333333333368</v>
      </c>
      <c r="I211" s="40">
        <v>10.016666666666667</v>
      </c>
      <c r="J211" s="40">
        <v>10.233333333333338</v>
      </c>
      <c r="K211" s="31">
        <v>9.8000000000000007</v>
      </c>
      <c r="L211" s="31">
        <v>9.35</v>
      </c>
      <c r="M211" s="31">
        <v>2275.8569200000002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1204.55</v>
      </c>
      <c r="D212" s="40">
        <v>1190.1999999999998</v>
      </c>
      <c r="E212" s="40">
        <v>1157.5499999999997</v>
      </c>
      <c r="F212" s="40">
        <v>1110.55</v>
      </c>
      <c r="G212" s="40">
        <v>1077.8999999999999</v>
      </c>
      <c r="H212" s="40">
        <v>1237.1999999999996</v>
      </c>
      <c r="I212" s="40">
        <v>1269.8499999999997</v>
      </c>
      <c r="J212" s="40">
        <v>1316.8499999999995</v>
      </c>
      <c r="K212" s="31">
        <v>1222.8499999999999</v>
      </c>
      <c r="L212" s="31">
        <v>1143.2</v>
      </c>
      <c r="M212" s="31">
        <v>25.168530000000001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2212.3000000000002</v>
      </c>
      <c r="D213" s="40">
        <v>2232.5833333333335</v>
      </c>
      <c r="E213" s="40">
        <v>2174.0666666666671</v>
      </c>
      <c r="F213" s="40">
        <v>2135.8333333333335</v>
      </c>
      <c r="G213" s="40">
        <v>2077.3166666666671</v>
      </c>
      <c r="H213" s="40">
        <v>2270.8166666666671</v>
      </c>
      <c r="I213" s="40">
        <v>2329.3333333333335</v>
      </c>
      <c r="J213" s="40">
        <v>2367.5666666666671</v>
      </c>
      <c r="K213" s="31">
        <v>2291.1</v>
      </c>
      <c r="L213" s="31">
        <v>2194.35</v>
      </c>
      <c r="M213" s="31">
        <v>1.58788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646.75</v>
      </c>
      <c r="D214" s="40">
        <v>650.13333333333333</v>
      </c>
      <c r="E214" s="40">
        <v>640.86666666666667</v>
      </c>
      <c r="F214" s="40">
        <v>634.98333333333335</v>
      </c>
      <c r="G214" s="40">
        <v>625.7166666666667</v>
      </c>
      <c r="H214" s="40">
        <v>656.01666666666665</v>
      </c>
      <c r="I214" s="40">
        <v>665.2833333333333</v>
      </c>
      <c r="J214" s="40">
        <v>671.16666666666663</v>
      </c>
      <c r="K214" s="40">
        <v>659.4</v>
      </c>
      <c r="L214" s="40">
        <v>644.25</v>
      </c>
      <c r="M214" s="40">
        <v>67.613169999999997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12.8</v>
      </c>
      <c r="D215" s="40">
        <v>12.800000000000002</v>
      </c>
      <c r="E215" s="40">
        <v>12.550000000000004</v>
      </c>
      <c r="F215" s="40">
        <v>12.300000000000002</v>
      </c>
      <c r="G215" s="40">
        <v>12.050000000000004</v>
      </c>
      <c r="H215" s="40">
        <v>13.050000000000004</v>
      </c>
      <c r="I215" s="40">
        <v>13.3</v>
      </c>
      <c r="J215" s="40">
        <v>13.550000000000004</v>
      </c>
      <c r="K215" s="40">
        <v>13.05</v>
      </c>
      <c r="L215" s="40">
        <v>12.55</v>
      </c>
      <c r="M215" s="40">
        <v>1051.43336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300.95</v>
      </c>
      <c r="D216" s="40">
        <v>302.5333333333333</v>
      </c>
      <c r="E216" s="40">
        <v>295.41666666666663</v>
      </c>
      <c r="F216" s="40">
        <v>289.88333333333333</v>
      </c>
      <c r="G216" s="40">
        <v>282.76666666666665</v>
      </c>
      <c r="H216" s="40">
        <v>308.06666666666661</v>
      </c>
      <c r="I216" s="40">
        <v>315.18333333333328</v>
      </c>
      <c r="J216" s="40">
        <v>320.71666666666658</v>
      </c>
      <c r="K216" s="40">
        <v>309.64999999999998</v>
      </c>
      <c r="L216" s="40">
        <v>297</v>
      </c>
      <c r="M216" s="40">
        <v>146.79306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D24" sqref="D2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36"/>
      <c r="B1" s="537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44501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29" t="s">
        <v>16</v>
      </c>
      <c r="B9" s="531" t="s">
        <v>18</v>
      </c>
      <c r="C9" s="535" t="s">
        <v>20</v>
      </c>
      <c r="D9" s="535" t="s">
        <v>21</v>
      </c>
      <c r="E9" s="526" t="s">
        <v>22</v>
      </c>
      <c r="F9" s="527"/>
      <c r="G9" s="528"/>
      <c r="H9" s="526" t="s">
        <v>23</v>
      </c>
      <c r="I9" s="527"/>
      <c r="J9" s="528"/>
      <c r="K9" s="26"/>
      <c r="L9" s="27"/>
      <c r="M9" s="53"/>
      <c r="N9" s="1"/>
      <c r="O9" s="1"/>
    </row>
    <row r="10" spans="1:15" ht="42.75" customHeight="1">
      <c r="A10" s="533"/>
      <c r="B10" s="534"/>
      <c r="C10" s="534"/>
      <c r="D10" s="53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25400.7</v>
      </c>
      <c r="D11" s="40">
        <v>25540.233333333334</v>
      </c>
      <c r="E11" s="40">
        <v>25150.466666666667</v>
      </c>
      <c r="F11" s="40">
        <v>24900.233333333334</v>
      </c>
      <c r="G11" s="40">
        <v>24510.466666666667</v>
      </c>
      <c r="H11" s="40">
        <v>25790.466666666667</v>
      </c>
      <c r="I11" s="40">
        <v>26180.233333333337</v>
      </c>
      <c r="J11" s="40">
        <v>26430.466666666667</v>
      </c>
      <c r="K11" s="31">
        <v>25930</v>
      </c>
      <c r="L11" s="31">
        <v>25290</v>
      </c>
      <c r="M11" s="31">
        <v>1.8790000000000001E-2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585.54999999999995</v>
      </c>
      <c r="D12" s="40">
        <v>582.9</v>
      </c>
      <c r="E12" s="40">
        <v>575.79999999999995</v>
      </c>
      <c r="F12" s="40">
        <v>566.04999999999995</v>
      </c>
      <c r="G12" s="40">
        <v>558.94999999999993</v>
      </c>
      <c r="H12" s="40">
        <v>592.65</v>
      </c>
      <c r="I12" s="40">
        <v>599.75000000000011</v>
      </c>
      <c r="J12" s="40">
        <v>609.5</v>
      </c>
      <c r="K12" s="31">
        <v>590</v>
      </c>
      <c r="L12" s="31">
        <v>573.15</v>
      </c>
      <c r="M12" s="31">
        <v>3.5916199999999998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964.1</v>
      </c>
      <c r="D13" s="40">
        <v>967.01666666666677</v>
      </c>
      <c r="E13" s="40">
        <v>944.03333333333353</v>
      </c>
      <c r="F13" s="40">
        <v>923.96666666666681</v>
      </c>
      <c r="G13" s="40">
        <v>900.98333333333358</v>
      </c>
      <c r="H13" s="40">
        <v>987.08333333333348</v>
      </c>
      <c r="I13" s="40">
        <v>1010.0666666666668</v>
      </c>
      <c r="J13" s="40">
        <v>1030.1333333333334</v>
      </c>
      <c r="K13" s="31">
        <v>990</v>
      </c>
      <c r="L13" s="31">
        <v>946.95</v>
      </c>
      <c r="M13" s="31">
        <v>5.3448000000000002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2800.75</v>
      </c>
      <c r="D14" s="40">
        <v>2773.5166666666664</v>
      </c>
      <c r="E14" s="40">
        <v>2697.2333333333327</v>
      </c>
      <c r="F14" s="40">
        <v>2593.7166666666662</v>
      </c>
      <c r="G14" s="40">
        <v>2517.4333333333325</v>
      </c>
      <c r="H14" s="40">
        <v>2877.0333333333328</v>
      </c>
      <c r="I14" s="40">
        <v>2953.3166666666666</v>
      </c>
      <c r="J14" s="40">
        <v>3056.833333333333</v>
      </c>
      <c r="K14" s="31">
        <v>2849.8</v>
      </c>
      <c r="L14" s="31">
        <v>2670</v>
      </c>
      <c r="M14" s="31">
        <v>0.95594999999999997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2119.9</v>
      </c>
      <c r="D15" s="40">
        <v>2075.9833333333331</v>
      </c>
      <c r="E15" s="40">
        <v>1998.2166666666662</v>
      </c>
      <c r="F15" s="40">
        <v>1876.5333333333331</v>
      </c>
      <c r="G15" s="40">
        <v>1798.7666666666662</v>
      </c>
      <c r="H15" s="40">
        <v>2197.6666666666661</v>
      </c>
      <c r="I15" s="40">
        <v>2275.4333333333334</v>
      </c>
      <c r="J15" s="40">
        <v>2397.1166666666663</v>
      </c>
      <c r="K15" s="31">
        <v>2153.75</v>
      </c>
      <c r="L15" s="31">
        <v>1954.3</v>
      </c>
      <c r="M15" s="31">
        <v>9.6034900000000007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20049.400000000001</v>
      </c>
      <c r="D16" s="40">
        <v>20015.25</v>
      </c>
      <c r="E16" s="40">
        <v>19759.25</v>
      </c>
      <c r="F16" s="40">
        <v>19469.099999999999</v>
      </c>
      <c r="G16" s="40">
        <v>19213.099999999999</v>
      </c>
      <c r="H16" s="40">
        <v>20305.400000000001</v>
      </c>
      <c r="I16" s="40">
        <v>20561.400000000001</v>
      </c>
      <c r="J16" s="40">
        <v>20851.550000000003</v>
      </c>
      <c r="K16" s="31">
        <v>20271.25</v>
      </c>
      <c r="L16" s="31">
        <v>19725.099999999999</v>
      </c>
      <c r="M16" s="31">
        <v>0.11312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96.7</v>
      </c>
      <c r="D17" s="40">
        <v>97.333333333333329</v>
      </c>
      <c r="E17" s="40">
        <v>95.716666666666654</v>
      </c>
      <c r="F17" s="40">
        <v>94.73333333333332</v>
      </c>
      <c r="G17" s="40">
        <v>93.116666666666646</v>
      </c>
      <c r="H17" s="40">
        <v>98.316666666666663</v>
      </c>
      <c r="I17" s="40">
        <v>99.933333333333337</v>
      </c>
      <c r="J17" s="40">
        <v>100.91666666666667</v>
      </c>
      <c r="K17" s="31">
        <v>98.95</v>
      </c>
      <c r="L17" s="31">
        <v>96.35</v>
      </c>
      <c r="M17" s="31">
        <v>25.781009999999998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263</v>
      </c>
      <c r="D18" s="40">
        <v>258.23333333333335</v>
      </c>
      <c r="E18" s="40">
        <v>252.06666666666672</v>
      </c>
      <c r="F18" s="40">
        <v>241.13333333333338</v>
      </c>
      <c r="G18" s="40">
        <v>234.96666666666675</v>
      </c>
      <c r="H18" s="40">
        <v>269.16666666666669</v>
      </c>
      <c r="I18" s="40">
        <v>275.33333333333331</v>
      </c>
      <c r="J18" s="40">
        <v>286.26666666666665</v>
      </c>
      <c r="K18" s="31">
        <v>264.39999999999998</v>
      </c>
      <c r="L18" s="31">
        <v>247.3</v>
      </c>
      <c r="M18" s="31">
        <v>52.825400000000002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2333.4</v>
      </c>
      <c r="D19" s="40">
        <v>2308.5833333333335</v>
      </c>
      <c r="E19" s="40">
        <v>2262.3666666666668</v>
      </c>
      <c r="F19" s="40">
        <v>2191.3333333333335</v>
      </c>
      <c r="G19" s="40">
        <v>2145.1166666666668</v>
      </c>
      <c r="H19" s="40">
        <v>2379.6166666666668</v>
      </c>
      <c r="I19" s="40">
        <v>2425.833333333333</v>
      </c>
      <c r="J19" s="40">
        <v>2496.8666666666668</v>
      </c>
      <c r="K19" s="31">
        <v>2354.8000000000002</v>
      </c>
      <c r="L19" s="31">
        <v>2237.5500000000002</v>
      </c>
      <c r="M19" s="31">
        <v>7.3283500000000004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1423.6</v>
      </c>
      <c r="D20" s="40">
        <v>1418.7166666666665</v>
      </c>
      <c r="E20" s="40">
        <v>1382.633333333333</v>
      </c>
      <c r="F20" s="40">
        <v>1341.6666666666665</v>
      </c>
      <c r="G20" s="40">
        <v>1305.583333333333</v>
      </c>
      <c r="H20" s="40">
        <v>1459.6833333333329</v>
      </c>
      <c r="I20" s="40">
        <v>1495.7666666666664</v>
      </c>
      <c r="J20" s="40">
        <v>1536.7333333333329</v>
      </c>
      <c r="K20" s="31">
        <v>1454.8</v>
      </c>
      <c r="L20" s="31">
        <v>1377.75</v>
      </c>
      <c r="M20" s="31">
        <v>31.651409999999998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1152.8499999999999</v>
      </c>
      <c r="D21" s="40">
        <v>1149.3333333333333</v>
      </c>
      <c r="E21" s="40">
        <v>1109.5166666666664</v>
      </c>
      <c r="F21" s="40">
        <v>1066.1833333333332</v>
      </c>
      <c r="G21" s="40">
        <v>1026.3666666666663</v>
      </c>
      <c r="H21" s="40">
        <v>1192.6666666666665</v>
      </c>
      <c r="I21" s="40">
        <v>1232.4833333333336</v>
      </c>
      <c r="J21" s="40">
        <v>1275.8166666666666</v>
      </c>
      <c r="K21" s="31">
        <v>1189.1500000000001</v>
      </c>
      <c r="L21" s="31">
        <v>1106</v>
      </c>
      <c r="M21" s="31">
        <v>3.6424300000000001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693</v>
      </c>
      <c r="D22" s="40">
        <v>696.5333333333333</v>
      </c>
      <c r="E22" s="40">
        <v>683.46666666666658</v>
      </c>
      <c r="F22" s="40">
        <v>673.93333333333328</v>
      </c>
      <c r="G22" s="40">
        <v>660.86666666666656</v>
      </c>
      <c r="H22" s="40">
        <v>706.06666666666661</v>
      </c>
      <c r="I22" s="40">
        <v>719.13333333333321</v>
      </c>
      <c r="J22" s="40">
        <v>728.66666666666663</v>
      </c>
      <c r="K22" s="31">
        <v>709.6</v>
      </c>
      <c r="L22" s="31">
        <v>687</v>
      </c>
      <c r="M22" s="31">
        <v>76.129679999999993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1767.4</v>
      </c>
      <c r="D23" s="40">
        <v>1766.55</v>
      </c>
      <c r="E23" s="40">
        <v>1704.1999999999998</v>
      </c>
      <c r="F23" s="40">
        <v>1640.9999999999998</v>
      </c>
      <c r="G23" s="40">
        <v>1578.6499999999996</v>
      </c>
      <c r="H23" s="40">
        <v>1829.75</v>
      </c>
      <c r="I23" s="40">
        <v>1892.1</v>
      </c>
      <c r="J23" s="40">
        <v>1955.3000000000002</v>
      </c>
      <c r="K23" s="31">
        <v>1828.9</v>
      </c>
      <c r="L23" s="31">
        <v>1703.35</v>
      </c>
      <c r="M23" s="31">
        <v>1.0346299999999999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376.8</v>
      </c>
      <c r="D24" s="40">
        <v>375.3</v>
      </c>
      <c r="E24" s="40">
        <v>371.5</v>
      </c>
      <c r="F24" s="40">
        <v>366.2</v>
      </c>
      <c r="G24" s="40">
        <v>362.4</v>
      </c>
      <c r="H24" s="40">
        <v>380.6</v>
      </c>
      <c r="I24" s="40">
        <v>384.40000000000009</v>
      </c>
      <c r="J24" s="40">
        <v>389.70000000000005</v>
      </c>
      <c r="K24" s="31">
        <v>379.1</v>
      </c>
      <c r="L24" s="31">
        <v>370</v>
      </c>
      <c r="M24" s="31">
        <v>1.3160400000000001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212.7</v>
      </c>
      <c r="D25" s="40">
        <v>215.23333333333335</v>
      </c>
      <c r="E25" s="40">
        <v>207.7166666666667</v>
      </c>
      <c r="F25" s="40">
        <v>202.73333333333335</v>
      </c>
      <c r="G25" s="40">
        <v>195.2166666666667</v>
      </c>
      <c r="H25" s="40">
        <v>220.2166666666667</v>
      </c>
      <c r="I25" s="40">
        <v>227.73333333333335</v>
      </c>
      <c r="J25" s="40">
        <v>232.7166666666667</v>
      </c>
      <c r="K25" s="31">
        <v>222.75</v>
      </c>
      <c r="L25" s="31">
        <v>210.25</v>
      </c>
      <c r="M25" s="31">
        <v>5.3391299999999999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1050</v>
      </c>
      <c r="D26" s="40">
        <v>1041.55</v>
      </c>
      <c r="E26" s="40">
        <v>1013.4499999999998</v>
      </c>
      <c r="F26" s="40">
        <v>976.89999999999986</v>
      </c>
      <c r="G26" s="40">
        <v>948.79999999999973</v>
      </c>
      <c r="H26" s="40">
        <v>1078.0999999999999</v>
      </c>
      <c r="I26" s="40">
        <v>1106.1999999999998</v>
      </c>
      <c r="J26" s="40">
        <v>1142.75</v>
      </c>
      <c r="K26" s="31">
        <v>1069.6500000000001</v>
      </c>
      <c r="L26" s="31">
        <v>1005</v>
      </c>
      <c r="M26" s="31">
        <v>2.2365200000000001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1917.65</v>
      </c>
      <c r="D27" s="40">
        <v>1921.25</v>
      </c>
      <c r="E27" s="40">
        <v>1887.5</v>
      </c>
      <c r="F27" s="40">
        <v>1857.35</v>
      </c>
      <c r="G27" s="40">
        <v>1823.6</v>
      </c>
      <c r="H27" s="40">
        <v>1951.4</v>
      </c>
      <c r="I27" s="40">
        <v>1985.15</v>
      </c>
      <c r="J27" s="40">
        <v>2015.3000000000002</v>
      </c>
      <c r="K27" s="31">
        <v>1955</v>
      </c>
      <c r="L27" s="31">
        <v>1891.1</v>
      </c>
      <c r="M27" s="31">
        <v>0.56769999999999998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2119.6</v>
      </c>
      <c r="D28" s="40">
        <v>2126.5333333333333</v>
      </c>
      <c r="E28" s="40">
        <v>2083.0666666666666</v>
      </c>
      <c r="F28" s="40">
        <v>2046.5333333333333</v>
      </c>
      <c r="G28" s="40">
        <v>2003.0666666666666</v>
      </c>
      <c r="H28" s="40">
        <v>2163.0666666666666</v>
      </c>
      <c r="I28" s="40">
        <v>2206.5333333333328</v>
      </c>
      <c r="J28" s="40">
        <v>2243.0666666666666</v>
      </c>
      <c r="K28" s="31">
        <v>2170</v>
      </c>
      <c r="L28" s="31">
        <v>2090</v>
      </c>
      <c r="M28" s="31">
        <v>1.48272</v>
      </c>
      <c r="N28" s="1"/>
      <c r="O28" s="1"/>
    </row>
    <row r="29" spans="1:15" ht="12.75" customHeight="1">
      <c r="A29" s="31">
        <v>19</v>
      </c>
      <c r="B29" s="31" t="s">
        <v>300</v>
      </c>
      <c r="C29" s="31">
        <v>103.85</v>
      </c>
      <c r="D29" s="40">
        <v>104.14999999999999</v>
      </c>
      <c r="E29" s="40">
        <v>102.89999999999998</v>
      </c>
      <c r="F29" s="40">
        <v>101.94999999999999</v>
      </c>
      <c r="G29" s="40">
        <v>100.69999999999997</v>
      </c>
      <c r="H29" s="40">
        <v>105.09999999999998</v>
      </c>
      <c r="I29" s="40">
        <v>106.35000000000001</v>
      </c>
      <c r="J29" s="40">
        <v>107.29999999999998</v>
      </c>
      <c r="K29" s="31">
        <v>105.4</v>
      </c>
      <c r="L29" s="31">
        <v>103.2</v>
      </c>
      <c r="M29" s="31">
        <v>1.4624699999999999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3610.65</v>
      </c>
      <c r="D30" s="40">
        <v>3636.2000000000003</v>
      </c>
      <c r="E30" s="40">
        <v>3559.2000000000007</v>
      </c>
      <c r="F30" s="40">
        <v>3507.7500000000005</v>
      </c>
      <c r="G30" s="40">
        <v>3430.7500000000009</v>
      </c>
      <c r="H30" s="40">
        <v>3687.6500000000005</v>
      </c>
      <c r="I30" s="40">
        <v>3764.6499999999996</v>
      </c>
      <c r="J30" s="40">
        <v>3816.1000000000004</v>
      </c>
      <c r="K30" s="31">
        <v>3713.2</v>
      </c>
      <c r="L30" s="31">
        <v>3584.75</v>
      </c>
      <c r="M30" s="31">
        <v>1.2843</v>
      </c>
      <c r="N30" s="1"/>
      <c r="O30" s="1"/>
    </row>
    <row r="31" spans="1:15" ht="12.75" customHeight="1">
      <c r="A31" s="31">
        <v>21</v>
      </c>
      <c r="B31" s="31" t="s">
        <v>301</v>
      </c>
      <c r="C31" s="31">
        <v>3604.5</v>
      </c>
      <c r="D31" s="40">
        <v>3610.1166666666668</v>
      </c>
      <c r="E31" s="40">
        <v>3547.3833333333337</v>
      </c>
      <c r="F31" s="40">
        <v>3490.2666666666669</v>
      </c>
      <c r="G31" s="40">
        <v>3427.5333333333338</v>
      </c>
      <c r="H31" s="40">
        <v>3667.2333333333336</v>
      </c>
      <c r="I31" s="40">
        <v>3729.9666666666672</v>
      </c>
      <c r="J31" s="40">
        <v>3787.0833333333335</v>
      </c>
      <c r="K31" s="31">
        <v>3672.85</v>
      </c>
      <c r="L31" s="31">
        <v>3553</v>
      </c>
      <c r="M31" s="31">
        <v>0.3957</v>
      </c>
      <c r="N31" s="1"/>
      <c r="O31" s="1"/>
    </row>
    <row r="32" spans="1:15" ht="12.75" customHeight="1">
      <c r="A32" s="31">
        <v>22</v>
      </c>
      <c r="B32" s="31" t="s">
        <v>302</v>
      </c>
      <c r="C32" s="31">
        <v>22</v>
      </c>
      <c r="D32" s="40">
        <v>22.066666666666666</v>
      </c>
      <c r="E32" s="40">
        <v>21.733333333333334</v>
      </c>
      <c r="F32" s="40">
        <v>21.466666666666669</v>
      </c>
      <c r="G32" s="40">
        <v>21.133333333333336</v>
      </c>
      <c r="H32" s="40">
        <v>22.333333333333332</v>
      </c>
      <c r="I32" s="40">
        <v>22.666666666666668</v>
      </c>
      <c r="J32" s="40">
        <v>22.93333333333333</v>
      </c>
      <c r="K32" s="31">
        <v>22.4</v>
      </c>
      <c r="L32" s="31">
        <v>21.8</v>
      </c>
      <c r="M32" s="31">
        <v>63.116489999999999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680.65</v>
      </c>
      <c r="D33" s="40">
        <v>683.08333333333337</v>
      </c>
      <c r="E33" s="40">
        <v>670.61666666666679</v>
      </c>
      <c r="F33" s="40">
        <v>660.58333333333337</v>
      </c>
      <c r="G33" s="40">
        <v>648.11666666666679</v>
      </c>
      <c r="H33" s="40">
        <v>693.11666666666679</v>
      </c>
      <c r="I33" s="40">
        <v>705.58333333333326</v>
      </c>
      <c r="J33" s="40">
        <v>715.61666666666679</v>
      </c>
      <c r="K33" s="31">
        <v>695.55</v>
      </c>
      <c r="L33" s="31">
        <v>673.05</v>
      </c>
      <c r="M33" s="31">
        <v>9.6272400000000005</v>
      </c>
      <c r="N33" s="1"/>
      <c r="O33" s="1"/>
    </row>
    <row r="34" spans="1:15" ht="12.75" customHeight="1">
      <c r="A34" s="31">
        <v>24</v>
      </c>
      <c r="B34" s="31" t="s">
        <v>303</v>
      </c>
      <c r="C34" s="31">
        <v>3305.75</v>
      </c>
      <c r="D34" s="40">
        <v>3322</v>
      </c>
      <c r="E34" s="40">
        <v>3244.6</v>
      </c>
      <c r="F34" s="40">
        <v>3183.45</v>
      </c>
      <c r="G34" s="40">
        <v>3106.0499999999997</v>
      </c>
      <c r="H34" s="40">
        <v>3383.15</v>
      </c>
      <c r="I34" s="40">
        <v>3460.5499999999997</v>
      </c>
      <c r="J34" s="40">
        <v>3521.7000000000003</v>
      </c>
      <c r="K34" s="31">
        <v>3399.4</v>
      </c>
      <c r="L34" s="31">
        <v>3260.85</v>
      </c>
      <c r="M34" s="31">
        <v>0.55823999999999996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404.8</v>
      </c>
      <c r="D35" s="40">
        <v>397.9666666666667</v>
      </c>
      <c r="E35" s="40">
        <v>389.08333333333337</v>
      </c>
      <c r="F35" s="40">
        <v>373.36666666666667</v>
      </c>
      <c r="G35" s="40">
        <v>364.48333333333335</v>
      </c>
      <c r="H35" s="40">
        <v>413.68333333333339</v>
      </c>
      <c r="I35" s="40">
        <v>422.56666666666672</v>
      </c>
      <c r="J35" s="40">
        <v>438.28333333333342</v>
      </c>
      <c r="K35" s="31">
        <v>406.85</v>
      </c>
      <c r="L35" s="31">
        <v>382.25</v>
      </c>
      <c r="M35" s="31">
        <v>101.04769</v>
      </c>
      <c r="N35" s="1"/>
      <c r="O35" s="1"/>
    </row>
    <row r="36" spans="1:15" ht="12.75" customHeight="1">
      <c r="A36" s="31">
        <v>26</v>
      </c>
      <c r="B36" s="31" t="s">
        <v>304</v>
      </c>
      <c r="C36" s="31">
        <v>1243.5</v>
      </c>
      <c r="D36" s="40">
        <v>1249.5</v>
      </c>
      <c r="E36" s="40">
        <v>1219</v>
      </c>
      <c r="F36" s="40">
        <v>1194.5</v>
      </c>
      <c r="G36" s="40">
        <v>1164</v>
      </c>
      <c r="H36" s="40">
        <v>1274</v>
      </c>
      <c r="I36" s="40">
        <v>1304.5</v>
      </c>
      <c r="J36" s="40">
        <v>1329</v>
      </c>
      <c r="K36" s="31">
        <v>1280</v>
      </c>
      <c r="L36" s="31">
        <v>1225</v>
      </c>
      <c r="M36" s="31">
        <v>3.4791400000000001</v>
      </c>
      <c r="N36" s="1"/>
      <c r="O36" s="1"/>
    </row>
    <row r="37" spans="1:15" ht="12.75" customHeight="1">
      <c r="A37" s="31">
        <v>27</v>
      </c>
      <c r="B37" s="31" t="s">
        <v>821</v>
      </c>
      <c r="C37" s="31">
        <v>802.85</v>
      </c>
      <c r="D37" s="40">
        <v>804.06666666666661</v>
      </c>
      <c r="E37" s="40">
        <v>789.13333333333321</v>
      </c>
      <c r="F37" s="40">
        <v>775.41666666666663</v>
      </c>
      <c r="G37" s="40">
        <v>760.48333333333323</v>
      </c>
      <c r="H37" s="40">
        <v>817.78333333333319</v>
      </c>
      <c r="I37" s="40">
        <v>832.71666666666658</v>
      </c>
      <c r="J37" s="40">
        <v>846.43333333333317</v>
      </c>
      <c r="K37" s="31">
        <v>819</v>
      </c>
      <c r="L37" s="31">
        <v>790.35</v>
      </c>
      <c r="M37" s="31">
        <v>0.40888000000000002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800.1</v>
      </c>
      <c r="D38" s="40">
        <v>789.13333333333333</v>
      </c>
      <c r="E38" s="40">
        <v>772.9666666666667</v>
      </c>
      <c r="F38" s="40">
        <v>745.83333333333337</v>
      </c>
      <c r="G38" s="40">
        <v>729.66666666666674</v>
      </c>
      <c r="H38" s="40">
        <v>816.26666666666665</v>
      </c>
      <c r="I38" s="40">
        <v>832.43333333333339</v>
      </c>
      <c r="J38" s="40">
        <v>859.56666666666661</v>
      </c>
      <c r="K38" s="31">
        <v>805.3</v>
      </c>
      <c r="L38" s="31">
        <v>762</v>
      </c>
      <c r="M38" s="31">
        <v>7.9045199999999998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777.15</v>
      </c>
      <c r="D39" s="40">
        <v>765.81666666666661</v>
      </c>
      <c r="E39" s="40">
        <v>748.13333333333321</v>
      </c>
      <c r="F39" s="40">
        <v>719.11666666666656</v>
      </c>
      <c r="G39" s="40">
        <v>701.43333333333317</v>
      </c>
      <c r="H39" s="40">
        <v>794.83333333333326</v>
      </c>
      <c r="I39" s="40">
        <v>812.51666666666665</v>
      </c>
      <c r="J39" s="40">
        <v>841.5333333333333</v>
      </c>
      <c r="K39" s="31">
        <v>783.5</v>
      </c>
      <c r="L39" s="31">
        <v>736.8</v>
      </c>
      <c r="M39" s="31">
        <v>2.7714699999999999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4262.05</v>
      </c>
      <c r="D40" s="40">
        <v>4257.3666666666659</v>
      </c>
      <c r="E40" s="40">
        <v>4165.7333333333318</v>
      </c>
      <c r="F40" s="40">
        <v>4069.4166666666661</v>
      </c>
      <c r="G40" s="40">
        <v>3977.7833333333319</v>
      </c>
      <c r="H40" s="40">
        <v>4353.6833333333316</v>
      </c>
      <c r="I40" s="40">
        <v>4445.3166666666648</v>
      </c>
      <c r="J40" s="40">
        <v>4541.6333333333314</v>
      </c>
      <c r="K40" s="31">
        <v>4349</v>
      </c>
      <c r="L40" s="31">
        <v>4161.05</v>
      </c>
      <c r="M40" s="31">
        <v>7.0554600000000001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212.9</v>
      </c>
      <c r="D41" s="40">
        <v>212.66666666666666</v>
      </c>
      <c r="E41" s="40">
        <v>208.33333333333331</v>
      </c>
      <c r="F41" s="40">
        <v>203.76666666666665</v>
      </c>
      <c r="G41" s="40">
        <v>199.43333333333331</v>
      </c>
      <c r="H41" s="40">
        <v>217.23333333333332</v>
      </c>
      <c r="I41" s="40">
        <v>221.56666666666663</v>
      </c>
      <c r="J41" s="40">
        <v>226.13333333333333</v>
      </c>
      <c r="K41" s="31">
        <v>217</v>
      </c>
      <c r="L41" s="31">
        <v>208.1</v>
      </c>
      <c r="M41" s="31">
        <v>36.426540000000003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429.2</v>
      </c>
      <c r="D42" s="40">
        <v>423.05</v>
      </c>
      <c r="E42" s="40">
        <v>406.15000000000003</v>
      </c>
      <c r="F42" s="40">
        <v>383.1</v>
      </c>
      <c r="G42" s="40">
        <v>366.20000000000005</v>
      </c>
      <c r="H42" s="40">
        <v>446.1</v>
      </c>
      <c r="I42" s="40">
        <v>463</v>
      </c>
      <c r="J42" s="40">
        <v>486.05</v>
      </c>
      <c r="K42" s="31">
        <v>439.95</v>
      </c>
      <c r="L42" s="31">
        <v>400</v>
      </c>
      <c r="M42" s="31">
        <v>8.5927199999999999</v>
      </c>
      <c r="N42" s="1"/>
      <c r="O42" s="1"/>
    </row>
    <row r="43" spans="1:15" ht="12.75" customHeight="1">
      <c r="A43" s="31">
        <v>33</v>
      </c>
      <c r="B43" s="31" t="s">
        <v>306</v>
      </c>
      <c r="C43" s="31">
        <v>104.7</v>
      </c>
      <c r="D43" s="40">
        <v>104.39999999999999</v>
      </c>
      <c r="E43" s="40">
        <v>102.29999999999998</v>
      </c>
      <c r="F43" s="40">
        <v>99.899999999999991</v>
      </c>
      <c r="G43" s="40">
        <v>97.799999999999983</v>
      </c>
      <c r="H43" s="40">
        <v>106.79999999999998</v>
      </c>
      <c r="I43" s="40">
        <v>108.89999999999998</v>
      </c>
      <c r="J43" s="40">
        <v>111.29999999999998</v>
      </c>
      <c r="K43" s="31">
        <v>106.5</v>
      </c>
      <c r="L43" s="31">
        <v>102</v>
      </c>
      <c r="M43" s="31">
        <v>9.2642100000000003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142.4</v>
      </c>
      <c r="D44" s="40">
        <v>140.81666666666669</v>
      </c>
      <c r="E44" s="40">
        <v>137.93333333333339</v>
      </c>
      <c r="F44" s="40">
        <v>133.4666666666667</v>
      </c>
      <c r="G44" s="40">
        <v>130.5833333333334</v>
      </c>
      <c r="H44" s="40">
        <v>145.28333333333339</v>
      </c>
      <c r="I44" s="40">
        <v>148.16666666666666</v>
      </c>
      <c r="J44" s="40">
        <v>152.63333333333338</v>
      </c>
      <c r="K44" s="31">
        <v>143.69999999999999</v>
      </c>
      <c r="L44" s="31">
        <v>136.35</v>
      </c>
      <c r="M44" s="31">
        <v>160.05774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3100.1</v>
      </c>
      <c r="D45" s="40">
        <v>3109.3666666666663</v>
      </c>
      <c r="E45" s="40">
        <v>3074.0333333333328</v>
      </c>
      <c r="F45" s="40">
        <v>3047.9666666666667</v>
      </c>
      <c r="G45" s="40">
        <v>3012.6333333333332</v>
      </c>
      <c r="H45" s="40">
        <v>3135.4333333333325</v>
      </c>
      <c r="I45" s="40">
        <v>3170.7666666666655</v>
      </c>
      <c r="J45" s="40">
        <v>3196.8333333333321</v>
      </c>
      <c r="K45" s="31">
        <v>3144.7</v>
      </c>
      <c r="L45" s="31">
        <v>3083.3</v>
      </c>
      <c r="M45" s="31">
        <v>11.189030000000001</v>
      </c>
      <c r="N45" s="1"/>
      <c r="O45" s="1"/>
    </row>
    <row r="46" spans="1:15" ht="12.75" customHeight="1">
      <c r="A46" s="31">
        <v>36</v>
      </c>
      <c r="B46" s="31" t="s">
        <v>307</v>
      </c>
      <c r="C46" s="31">
        <v>187.8</v>
      </c>
      <c r="D46" s="40">
        <v>186.43333333333331</v>
      </c>
      <c r="E46" s="40">
        <v>177.36666666666662</v>
      </c>
      <c r="F46" s="40">
        <v>166.93333333333331</v>
      </c>
      <c r="G46" s="40">
        <v>157.86666666666662</v>
      </c>
      <c r="H46" s="40">
        <v>196.86666666666662</v>
      </c>
      <c r="I46" s="40">
        <v>205.93333333333328</v>
      </c>
      <c r="J46" s="40">
        <v>216.36666666666662</v>
      </c>
      <c r="K46" s="31">
        <v>195.5</v>
      </c>
      <c r="L46" s="31">
        <v>176</v>
      </c>
      <c r="M46" s="31">
        <v>9.1505200000000002</v>
      </c>
      <c r="N46" s="1"/>
      <c r="O46" s="1"/>
    </row>
    <row r="47" spans="1:15" ht="12.75" customHeight="1">
      <c r="A47" s="31">
        <v>37</v>
      </c>
      <c r="B47" s="31" t="s">
        <v>309</v>
      </c>
      <c r="C47" s="31">
        <v>2184.65</v>
      </c>
      <c r="D47" s="40">
        <v>2174.5666666666666</v>
      </c>
      <c r="E47" s="40">
        <v>2142.1333333333332</v>
      </c>
      <c r="F47" s="40">
        <v>2099.6166666666668</v>
      </c>
      <c r="G47" s="40">
        <v>2067.1833333333334</v>
      </c>
      <c r="H47" s="40">
        <v>2217.083333333333</v>
      </c>
      <c r="I47" s="40">
        <v>2249.5166666666664</v>
      </c>
      <c r="J47" s="40">
        <v>2292.0333333333328</v>
      </c>
      <c r="K47" s="31">
        <v>2207</v>
      </c>
      <c r="L47" s="31">
        <v>2132.0500000000002</v>
      </c>
      <c r="M47" s="31">
        <v>1.5901799999999999</v>
      </c>
      <c r="N47" s="1"/>
      <c r="O47" s="1"/>
    </row>
    <row r="48" spans="1:15" ht="12.75" customHeight="1">
      <c r="A48" s="31">
        <v>38</v>
      </c>
      <c r="B48" s="31" t="s">
        <v>308</v>
      </c>
      <c r="C48" s="31">
        <v>3007.1</v>
      </c>
      <c r="D48" s="40">
        <v>3005.75</v>
      </c>
      <c r="E48" s="40">
        <v>2978.35</v>
      </c>
      <c r="F48" s="40">
        <v>2949.6</v>
      </c>
      <c r="G48" s="40">
        <v>2922.2</v>
      </c>
      <c r="H48" s="40">
        <v>3034.5</v>
      </c>
      <c r="I48" s="40">
        <v>3061.8999999999996</v>
      </c>
      <c r="J48" s="40">
        <v>3090.65</v>
      </c>
      <c r="K48" s="31">
        <v>3033.15</v>
      </c>
      <c r="L48" s="31">
        <v>2977</v>
      </c>
      <c r="M48" s="31">
        <v>0.12912000000000001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1439.45</v>
      </c>
      <c r="D49" s="40">
        <v>1418.1499999999999</v>
      </c>
      <c r="E49" s="40">
        <v>1381.2999999999997</v>
      </c>
      <c r="F49" s="40">
        <v>1323.1499999999999</v>
      </c>
      <c r="G49" s="40">
        <v>1286.2999999999997</v>
      </c>
      <c r="H49" s="40">
        <v>1476.2999999999997</v>
      </c>
      <c r="I49" s="40">
        <v>1513.1499999999996</v>
      </c>
      <c r="J49" s="40">
        <v>1571.2999999999997</v>
      </c>
      <c r="K49" s="31">
        <v>1455</v>
      </c>
      <c r="L49" s="31">
        <v>1360</v>
      </c>
      <c r="M49" s="31">
        <v>1.89941</v>
      </c>
      <c r="N49" s="1"/>
      <c r="O49" s="1"/>
    </row>
    <row r="50" spans="1:15" ht="12.75" customHeight="1">
      <c r="A50" s="31">
        <v>40</v>
      </c>
      <c r="B50" s="31" t="s">
        <v>310</v>
      </c>
      <c r="C50" s="31">
        <v>9128.4</v>
      </c>
      <c r="D50" s="40">
        <v>9321.1166666666668</v>
      </c>
      <c r="E50" s="40">
        <v>8668.2333333333336</v>
      </c>
      <c r="F50" s="40">
        <v>8208.0666666666675</v>
      </c>
      <c r="G50" s="40">
        <v>7555.1833333333343</v>
      </c>
      <c r="H50" s="40">
        <v>9781.2833333333328</v>
      </c>
      <c r="I50" s="40">
        <v>10434.166666666668</v>
      </c>
      <c r="J50" s="40">
        <v>10894.333333333332</v>
      </c>
      <c r="K50" s="31">
        <v>9974</v>
      </c>
      <c r="L50" s="31">
        <v>8860.9500000000007</v>
      </c>
      <c r="M50" s="31">
        <v>1.1501300000000001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1216.3499999999999</v>
      </c>
      <c r="D51" s="40">
        <v>1210.7666666666667</v>
      </c>
      <c r="E51" s="40">
        <v>1137.5333333333333</v>
      </c>
      <c r="F51" s="40">
        <v>1058.7166666666667</v>
      </c>
      <c r="G51" s="40">
        <v>985.48333333333335</v>
      </c>
      <c r="H51" s="40">
        <v>1289.5833333333333</v>
      </c>
      <c r="I51" s="40">
        <v>1362.8166666666664</v>
      </c>
      <c r="J51" s="40">
        <v>1441.6333333333332</v>
      </c>
      <c r="K51" s="31">
        <v>1284</v>
      </c>
      <c r="L51" s="31">
        <v>1131.95</v>
      </c>
      <c r="M51" s="31">
        <v>21.6037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689.35</v>
      </c>
      <c r="D52" s="40">
        <v>686.7833333333333</v>
      </c>
      <c r="E52" s="40">
        <v>674.31666666666661</v>
      </c>
      <c r="F52" s="40">
        <v>659.2833333333333</v>
      </c>
      <c r="G52" s="40">
        <v>646.81666666666661</v>
      </c>
      <c r="H52" s="40">
        <v>701.81666666666661</v>
      </c>
      <c r="I52" s="40">
        <v>714.2833333333333</v>
      </c>
      <c r="J52" s="40">
        <v>729.31666666666661</v>
      </c>
      <c r="K52" s="31">
        <v>699.25</v>
      </c>
      <c r="L52" s="31">
        <v>671.75</v>
      </c>
      <c r="M52" s="31">
        <v>25.500029999999999</v>
      </c>
      <c r="N52" s="1"/>
      <c r="O52" s="1"/>
    </row>
    <row r="53" spans="1:15" ht="12.75" customHeight="1">
      <c r="A53" s="31">
        <v>43</v>
      </c>
      <c r="B53" s="31" t="s">
        <v>311</v>
      </c>
      <c r="C53" s="31">
        <v>556.79999999999995</v>
      </c>
      <c r="D53" s="40">
        <v>554.2166666666667</v>
      </c>
      <c r="E53" s="40">
        <v>543.58333333333337</v>
      </c>
      <c r="F53" s="40">
        <v>530.36666666666667</v>
      </c>
      <c r="G53" s="40">
        <v>519.73333333333335</v>
      </c>
      <c r="H53" s="40">
        <v>567.43333333333339</v>
      </c>
      <c r="I53" s="40">
        <v>578.06666666666661</v>
      </c>
      <c r="J53" s="40">
        <v>591.28333333333342</v>
      </c>
      <c r="K53" s="31">
        <v>564.85</v>
      </c>
      <c r="L53" s="31">
        <v>541</v>
      </c>
      <c r="M53" s="31">
        <v>1.2240200000000001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742</v>
      </c>
      <c r="D54" s="40">
        <v>739.33333333333337</v>
      </c>
      <c r="E54" s="40">
        <v>716.66666666666674</v>
      </c>
      <c r="F54" s="40">
        <v>691.33333333333337</v>
      </c>
      <c r="G54" s="40">
        <v>668.66666666666674</v>
      </c>
      <c r="H54" s="40">
        <v>764.66666666666674</v>
      </c>
      <c r="I54" s="40">
        <v>787.33333333333348</v>
      </c>
      <c r="J54" s="40">
        <v>812.66666666666674</v>
      </c>
      <c r="K54" s="31">
        <v>762</v>
      </c>
      <c r="L54" s="31">
        <v>714</v>
      </c>
      <c r="M54" s="31">
        <v>213.43427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3707.25</v>
      </c>
      <c r="D55" s="40">
        <v>3709.0333333333333</v>
      </c>
      <c r="E55" s="40">
        <v>3663.2166666666667</v>
      </c>
      <c r="F55" s="40">
        <v>3619.1833333333334</v>
      </c>
      <c r="G55" s="40">
        <v>3573.3666666666668</v>
      </c>
      <c r="H55" s="40">
        <v>3753.0666666666666</v>
      </c>
      <c r="I55" s="40">
        <v>3798.8833333333332</v>
      </c>
      <c r="J55" s="40">
        <v>3842.9166666666665</v>
      </c>
      <c r="K55" s="31">
        <v>3754.85</v>
      </c>
      <c r="L55" s="31">
        <v>3665</v>
      </c>
      <c r="M55" s="31">
        <v>3.1632500000000001</v>
      </c>
      <c r="N55" s="1"/>
      <c r="O55" s="1"/>
    </row>
    <row r="56" spans="1:15" ht="12.75" customHeight="1">
      <c r="A56" s="31">
        <v>46</v>
      </c>
      <c r="B56" s="31" t="s">
        <v>315</v>
      </c>
      <c r="C56" s="31">
        <v>231.3</v>
      </c>
      <c r="D56" s="40">
        <v>230.86666666666667</v>
      </c>
      <c r="E56" s="40">
        <v>228.33333333333334</v>
      </c>
      <c r="F56" s="40">
        <v>225.36666666666667</v>
      </c>
      <c r="G56" s="40">
        <v>222.83333333333334</v>
      </c>
      <c r="H56" s="40">
        <v>233.83333333333334</v>
      </c>
      <c r="I56" s="40">
        <v>236.36666666666665</v>
      </c>
      <c r="J56" s="40">
        <v>239.33333333333334</v>
      </c>
      <c r="K56" s="31">
        <v>233.4</v>
      </c>
      <c r="L56" s="31">
        <v>227.9</v>
      </c>
      <c r="M56" s="31">
        <v>3.0573999999999999</v>
      </c>
      <c r="N56" s="1"/>
      <c r="O56" s="1"/>
    </row>
    <row r="57" spans="1:15" ht="12.75" customHeight="1">
      <c r="A57" s="31">
        <v>47</v>
      </c>
      <c r="B57" s="31" t="s">
        <v>316</v>
      </c>
      <c r="C57" s="31">
        <v>1105.7</v>
      </c>
      <c r="D57" s="40">
        <v>1112.4666666666665</v>
      </c>
      <c r="E57" s="40">
        <v>1074.9333333333329</v>
      </c>
      <c r="F57" s="40">
        <v>1044.1666666666665</v>
      </c>
      <c r="G57" s="40">
        <v>1006.633333333333</v>
      </c>
      <c r="H57" s="40">
        <v>1143.2333333333329</v>
      </c>
      <c r="I57" s="40">
        <v>1180.7666666666662</v>
      </c>
      <c r="J57" s="40">
        <v>1211.5333333333328</v>
      </c>
      <c r="K57" s="31">
        <v>1150</v>
      </c>
      <c r="L57" s="31">
        <v>1081.7</v>
      </c>
      <c r="M57" s="31">
        <v>2.3136000000000001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17821.150000000001</v>
      </c>
      <c r="D58" s="40">
        <v>17711.566666666666</v>
      </c>
      <c r="E58" s="40">
        <v>17249.133333333331</v>
      </c>
      <c r="F58" s="40">
        <v>16677.116666666665</v>
      </c>
      <c r="G58" s="40">
        <v>16214.683333333331</v>
      </c>
      <c r="H58" s="40">
        <v>18283.583333333332</v>
      </c>
      <c r="I58" s="40">
        <v>18746.016666666666</v>
      </c>
      <c r="J58" s="40">
        <v>19318.033333333333</v>
      </c>
      <c r="K58" s="31">
        <v>18174</v>
      </c>
      <c r="L58" s="31">
        <v>17139.55</v>
      </c>
      <c r="M58" s="31">
        <v>3.2053600000000002</v>
      </c>
      <c r="N58" s="1"/>
      <c r="O58" s="1"/>
    </row>
    <row r="59" spans="1:15" ht="12.75" customHeight="1">
      <c r="A59" s="31">
        <v>49</v>
      </c>
      <c r="B59" s="31" t="s">
        <v>246</v>
      </c>
      <c r="C59" s="31">
        <v>4829.7</v>
      </c>
      <c r="D59" s="40">
        <v>4883.5666666666666</v>
      </c>
      <c r="E59" s="40">
        <v>4677.1333333333332</v>
      </c>
      <c r="F59" s="40">
        <v>4524.5666666666666</v>
      </c>
      <c r="G59" s="40">
        <v>4318.1333333333332</v>
      </c>
      <c r="H59" s="40">
        <v>5036.1333333333332</v>
      </c>
      <c r="I59" s="40">
        <v>5242.5666666666657</v>
      </c>
      <c r="J59" s="40">
        <v>5395.1333333333332</v>
      </c>
      <c r="K59" s="31">
        <v>5090</v>
      </c>
      <c r="L59" s="31">
        <v>4731</v>
      </c>
      <c r="M59" s="31">
        <v>1.65706</v>
      </c>
      <c r="N59" s="1"/>
      <c r="O59" s="1"/>
    </row>
    <row r="60" spans="1:15" ht="12" customHeight="1">
      <c r="A60" s="31">
        <v>50</v>
      </c>
      <c r="B60" s="31" t="s">
        <v>65</v>
      </c>
      <c r="C60" s="31">
        <v>7400.2</v>
      </c>
      <c r="D60" s="40">
        <v>7420.9833333333336</v>
      </c>
      <c r="E60" s="40">
        <v>7292.2666666666673</v>
      </c>
      <c r="F60" s="40">
        <v>7184.3333333333339</v>
      </c>
      <c r="G60" s="40">
        <v>7055.6166666666677</v>
      </c>
      <c r="H60" s="40">
        <v>7528.916666666667</v>
      </c>
      <c r="I60" s="40">
        <v>7657.6333333333341</v>
      </c>
      <c r="J60" s="40">
        <v>7765.5666666666666</v>
      </c>
      <c r="K60" s="31">
        <v>7549.7</v>
      </c>
      <c r="L60" s="31">
        <v>7313.05</v>
      </c>
      <c r="M60" s="31">
        <v>9.4833400000000001</v>
      </c>
      <c r="N60" s="1"/>
      <c r="O60" s="1"/>
    </row>
    <row r="61" spans="1:15" ht="12.75" customHeight="1">
      <c r="A61" s="31">
        <v>51</v>
      </c>
      <c r="B61" s="31" t="s">
        <v>317</v>
      </c>
      <c r="C61" s="31">
        <v>3459.9</v>
      </c>
      <c r="D61" s="40">
        <v>3492.9666666666667</v>
      </c>
      <c r="E61" s="40">
        <v>3365.9333333333334</v>
      </c>
      <c r="F61" s="40">
        <v>3271.9666666666667</v>
      </c>
      <c r="G61" s="40">
        <v>3144.9333333333334</v>
      </c>
      <c r="H61" s="40">
        <v>3586.9333333333334</v>
      </c>
      <c r="I61" s="40">
        <v>3713.9666666666672</v>
      </c>
      <c r="J61" s="40">
        <v>3807.9333333333334</v>
      </c>
      <c r="K61" s="31">
        <v>3620</v>
      </c>
      <c r="L61" s="31">
        <v>3399</v>
      </c>
      <c r="M61" s="31">
        <v>0.91891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2460.1</v>
      </c>
      <c r="D62" s="40">
        <v>2471.2333333333331</v>
      </c>
      <c r="E62" s="40">
        <v>2439.0166666666664</v>
      </c>
      <c r="F62" s="40">
        <v>2417.9333333333334</v>
      </c>
      <c r="G62" s="40">
        <v>2385.7166666666667</v>
      </c>
      <c r="H62" s="40">
        <v>2492.3166666666662</v>
      </c>
      <c r="I62" s="40">
        <v>2524.5333333333324</v>
      </c>
      <c r="J62" s="40">
        <v>2545.6166666666659</v>
      </c>
      <c r="K62" s="31">
        <v>2503.4499999999998</v>
      </c>
      <c r="L62" s="31">
        <v>2450.15</v>
      </c>
      <c r="M62" s="31">
        <v>3.2029700000000001</v>
      </c>
      <c r="N62" s="1"/>
      <c r="O62" s="1"/>
    </row>
    <row r="63" spans="1:15" ht="12.75" customHeight="1">
      <c r="A63" s="31">
        <v>53</v>
      </c>
      <c r="B63" s="31" t="s">
        <v>318</v>
      </c>
      <c r="C63" s="31">
        <v>326.95</v>
      </c>
      <c r="D63" s="40">
        <v>325.16666666666669</v>
      </c>
      <c r="E63" s="40">
        <v>319.83333333333337</v>
      </c>
      <c r="F63" s="40">
        <v>312.7166666666667</v>
      </c>
      <c r="G63" s="40">
        <v>307.38333333333338</v>
      </c>
      <c r="H63" s="40">
        <v>332.28333333333336</v>
      </c>
      <c r="I63" s="40">
        <v>337.61666666666673</v>
      </c>
      <c r="J63" s="40">
        <v>344.73333333333335</v>
      </c>
      <c r="K63" s="31">
        <v>330.5</v>
      </c>
      <c r="L63" s="31">
        <v>318.05</v>
      </c>
      <c r="M63" s="31">
        <v>8.7277699999999996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291.45</v>
      </c>
      <c r="D64" s="40">
        <v>295.13333333333338</v>
      </c>
      <c r="E64" s="40">
        <v>286.76666666666677</v>
      </c>
      <c r="F64" s="40">
        <v>282.08333333333337</v>
      </c>
      <c r="G64" s="40">
        <v>273.71666666666675</v>
      </c>
      <c r="H64" s="40">
        <v>299.81666666666678</v>
      </c>
      <c r="I64" s="40">
        <v>308.18333333333345</v>
      </c>
      <c r="J64" s="40">
        <v>312.86666666666679</v>
      </c>
      <c r="K64" s="31">
        <v>303.5</v>
      </c>
      <c r="L64" s="31">
        <v>290.45</v>
      </c>
      <c r="M64" s="31">
        <v>123.31950999999999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97.5</v>
      </c>
      <c r="D65" s="40">
        <v>97.216666666666654</v>
      </c>
      <c r="E65" s="40">
        <v>93.283333333333303</v>
      </c>
      <c r="F65" s="40">
        <v>89.066666666666649</v>
      </c>
      <c r="G65" s="40">
        <v>85.133333333333297</v>
      </c>
      <c r="H65" s="40">
        <v>101.43333333333331</v>
      </c>
      <c r="I65" s="40">
        <v>105.36666666666667</v>
      </c>
      <c r="J65" s="40">
        <v>109.58333333333331</v>
      </c>
      <c r="K65" s="31">
        <v>101.15</v>
      </c>
      <c r="L65" s="31">
        <v>93</v>
      </c>
      <c r="M65" s="31">
        <v>762.17129999999997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59.9</v>
      </c>
      <c r="D66" s="40">
        <v>59.15</v>
      </c>
      <c r="E66" s="40">
        <v>57.599999999999994</v>
      </c>
      <c r="F66" s="40">
        <v>55.3</v>
      </c>
      <c r="G66" s="40">
        <v>53.749999999999993</v>
      </c>
      <c r="H66" s="40">
        <v>61.449999999999996</v>
      </c>
      <c r="I66" s="40">
        <v>62.999999999999993</v>
      </c>
      <c r="J66" s="40">
        <v>65.3</v>
      </c>
      <c r="K66" s="31">
        <v>60.7</v>
      </c>
      <c r="L66" s="31">
        <v>56.85</v>
      </c>
      <c r="M66" s="31">
        <v>137.45788999999999</v>
      </c>
      <c r="N66" s="1"/>
      <c r="O66" s="1"/>
    </row>
    <row r="67" spans="1:15" ht="12.75" customHeight="1">
      <c r="A67" s="31">
        <v>57</v>
      </c>
      <c r="B67" s="31" t="s">
        <v>312</v>
      </c>
      <c r="C67" s="31">
        <v>3240.65</v>
      </c>
      <c r="D67" s="40">
        <v>3220.65</v>
      </c>
      <c r="E67" s="40">
        <v>3171.25</v>
      </c>
      <c r="F67" s="40">
        <v>3101.85</v>
      </c>
      <c r="G67" s="40">
        <v>3052.45</v>
      </c>
      <c r="H67" s="40">
        <v>3290.05</v>
      </c>
      <c r="I67" s="40">
        <v>3339.4500000000007</v>
      </c>
      <c r="J67" s="40">
        <v>3408.8500000000004</v>
      </c>
      <c r="K67" s="31">
        <v>3270.05</v>
      </c>
      <c r="L67" s="31">
        <v>3151.25</v>
      </c>
      <c r="M67" s="31">
        <v>0.37684000000000001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1979.45</v>
      </c>
      <c r="D68" s="40">
        <v>1972.9333333333332</v>
      </c>
      <c r="E68" s="40">
        <v>1936.1166666666663</v>
      </c>
      <c r="F68" s="40">
        <v>1892.7833333333331</v>
      </c>
      <c r="G68" s="40">
        <v>1855.9666666666662</v>
      </c>
      <c r="H68" s="40">
        <v>2016.2666666666664</v>
      </c>
      <c r="I68" s="40">
        <v>2053.0833333333335</v>
      </c>
      <c r="J68" s="40">
        <v>2096.4166666666665</v>
      </c>
      <c r="K68" s="31">
        <v>2009.75</v>
      </c>
      <c r="L68" s="31">
        <v>1929.6</v>
      </c>
      <c r="M68" s="31">
        <v>4.77895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4988.3</v>
      </c>
      <c r="D69" s="40">
        <v>5003.25</v>
      </c>
      <c r="E69" s="40">
        <v>4960.55</v>
      </c>
      <c r="F69" s="40">
        <v>4932.8</v>
      </c>
      <c r="G69" s="40">
        <v>4890.1000000000004</v>
      </c>
      <c r="H69" s="40">
        <v>5031</v>
      </c>
      <c r="I69" s="40">
        <v>5073.7000000000007</v>
      </c>
      <c r="J69" s="40">
        <v>5101.45</v>
      </c>
      <c r="K69" s="31">
        <v>5045.95</v>
      </c>
      <c r="L69" s="31">
        <v>4975.5</v>
      </c>
      <c r="M69" s="31">
        <v>0.13385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1079.0999999999999</v>
      </c>
      <c r="D70" s="40">
        <v>1083.05</v>
      </c>
      <c r="E70" s="40">
        <v>1067.3</v>
      </c>
      <c r="F70" s="40">
        <v>1055.5</v>
      </c>
      <c r="G70" s="40">
        <v>1039.75</v>
      </c>
      <c r="H70" s="40">
        <v>1094.8499999999999</v>
      </c>
      <c r="I70" s="40">
        <v>1110.5999999999999</v>
      </c>
      <c r="J70" s="40">
        <v>1122.3999999999999</v>
      </c>
      <c r="K70" s="31">
        <v>1098.8</v>
      </c>
      <c r="L70" s="31">
        <v>1071.25</v>
      </c>
      <c r="M70" s="31">
        <v>0.41985</v>
      </c>
      <c r="N70" s="1"/>
      <c r="O70" s="1"/>
    </row>
    <row r="71" spans="1:15" ht="12.75" customHeight="1">
      <c r="A71" s="31">
        <v>61</v>
      </c>
      <c r="B71" s="31" t="s">
        <v>321</v>
      </c>
      <c r="C71" s="31">
        <v>405.45</v>
      </c>
      <c r="D71" s="40">
        <v>406.86666666666662</v>
      </c>
      <c r="E71" s="40">
        <v>398.73333333333323</v>
      </c>
      <c r="F71" s="40">
        <v>392.01666666666659</v>
      </c>
      <c r="G71" s="40">
        <v>383.88333333333321</v>
      </c>
      <c r="H71" s="40">
        <v>413.58333333333326</v>
      </c>
      <c r="I71" s="40">
        <v>421.71666666666658</v>
      </c>
      <c r="J71" s="40">
        <v>428.43333333333328</v>
      </c>
      <c r="K71" s="31">
        <v>415</v>
      </c>
      <c r="L71" s="31">
        <v>400.15</v>
      </c>
      <c r="M71" s="31">
        <v>2.1276999999999999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206.85</v>
      </c>
      <c r="D72" s="40">
        <v>203.04999999999998</v>
      </c>
      <c r="E72" s="40">
        <v>187.24999999999997</v>
      </c>
      <c r="F72" s="40">
        <v>167.64999999999998</v>
      </c>
      <c r="G72" s="40">
        <v>151.84999999999997</v>
      </c>
      <c r="H72" s="40">
        <v>222.64999999999998</v>
      </c>
      <c r="I72" s="40">
        <v>238.45</v>
      </c>
      <c r="J72" s="40">
        <v>258.04999999999995</v>
      </c>
      <c r="K72" s="31">
        <v>218.85</v>
      </c>
      <c r="L72" s="31">
        <v>183.45</v>
      </c>
      <c r="M72" s="31">
        <v>317.65008</v>
      </c>
      <c r="N72" s="1"/>
      <c r="O72" s="1"/>
    </row>
    <row r="73" spans="1:15" ht="12.75" customHeight="1">
      <c r="A73" s="31">
        <v>63</v>
      </c>
      <c r="B73" s="31" t="s">
        <v>313</v>
      </c>
      <c r="C73" s="31">
        <v>1605.4</v>
      </c>
      <c r="D73" s="40">
        <v>1604.8</v>
      </c>
      <c r="E73" s="40">
        <v>1565.6</v>
      </c>
      <c r="F73" s="40">
        <v>1525.8</v>
      </c>
      <c r="G73" s="40">
        <v>1486.6</v>
      </c>
      <c r="H73" s="40">
        <v>1644.6</v>
      </c>
      <c r="I73" s="40">
        <v>1683.8000000000002</v>
      </c>
      <c r="J73" s="40">
        <v>1723.6</v>
      </c>
      <c r="K73" s="31">
        <v>1644</v>
      </c>
      <c r="L73" s="31">
        <v>1565</v>
      </c>
      <c r="M73" s="31">
        <v>1.7847900000000001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741.5</v>
      </c>
      <c r="D74" s="40">
        <v>740.01666666666677</v>
      </c>
      <c r="E74" s="40">
        <v>732.03333333333353</v>
      </c>
      <c r="F74" s="40">
        <v>722.56666666666672</v>
      </c>
      <c r="G74" s="40">
        <v>714.58333333333348</v>
      </c>
      <c r="H74" s="40">
        <v>749.48333333333358</v>
      </c>
      <c r="I74" s="40">
        <v>757.46666666666692</v>
      </c>
      <c r="J74" s="40">
        <v>766.93333333333362</v>
      </c>
      <c r="K74" s="31">
        <v>748</v>
      </c>
      <c r="L74" s="31">
        <v>730.55</v>
      </c>
      <c r="M74" s="31">
        <v>6.5721100000000003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767.15</v>
      </c>
      <c r="D75" s="40">
        <v>764.7833333333333</v>
      </c>
      <c r="E75" s="40">
        <v>750.66666666666663</v>
      </c>
      <c r="F75" s="40">
        <v>734.18333333333328</v>
      </c>
      <c r="G75" s="40">
        <v>720.06666666666661</v>
      </c>
      <c r="H75" s="40">
        <v>781.26666666666665</v>
      </c>
      <c r="I75" s="40">
        <v>795.38333333333344</v>
      </c>
      <c r="J75" s="40">
        <v>811.86666666666667</v>
      </c>
      <c r="K75" s="31">
        <v>778.9</v>
      </c>
      <c r="L75" s="31">
        <v>748.3</v>
      </c>
      <c r="M75" s="31">
        <v>12.32532</v>
      </c>
      <c r="N75" s="1"/>
      <c r="O75" s="1"/>
    </row>
    <row r="76" spans="1:15" ht="12.75" customHeight="1">
      <c r="A76" s="31">
        <v>66</v>
      </c>
      <c r="B76" s="31" t="s">
        <v>322</v>
      </c>
      <c r="C76" s="31">
        <v>10214.950000000001</v>
      </c>
      <c r="D76" s="40">
        <v>10338.316666666668</v>
      </c>
      <c r="E76" s="40">
        <v>9986.633333333335</v>
      </c>
      <c r="F76" s="40">
        <v>9758.3166666666675</v>
      </c>
      <c r="G76" s="40">
        <v>9406.633333333335</v>
      </c>
      <c r="H76" s="40">
        <v>10566.633333333335</v>
      </c>
      <c r="I76" s="40">
        <v>10918.316666666666</v>
      </c>
      <c r="J76" s="40">
        <v>11146.633333333335</v>
      </c>
      <c r="K76" s="31">
        <v>10690</v>
      </c>
      <c r="L76" s="31">
        <v>10110</v>
      </c>
      <c r="M76" s="31">
        <v>4.1860000000000001E-2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685.35</v>
      </c>
      <c r="D77" s="40">
        <v>687.79999999999984</v>
      </c>
      <c r="E77" s="40">
        <v>674.59999999999968</v>
      </c>
      <c r="F77" s="40">
        <v>663.8499999999998</v>
      </c>
      <c r="G77" s="40">
        <v>650.64999999999964</v>
      </c>
      <c r="H77" s="40">
        <v>698.54999999999973</v>
      </c>
      <c r="I77" s="40">
        <v>711.74999999999977</v>
      </c>
      <c r="J77" s="40">
        <v>722.49999999999977</v>
      </c>
      <c r="K77" s="31">
        <v>701</v>
      </c>
      <c r="L77" s="31">
        <v>677.05</v>
      </c>
      <c r="M77" s="31">
        <v>86.023430000000005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68.25</v>
      </c>
      <c r="D78" s="40">
        <v>67.11666666666666</v>
      </c>
      <c r="E78" s="40">
        <v>64.883333333333326</v>
      </c>
      <c r="F78" s="40">
        <v>61.516666666666666</v>
      </c>
      <c r="G78" s="40">
        <v>59.283333333333331</v>
      </c>
      <c r="H78" s="40">
        <v>70.48333333333332</v>
      </c>
      <c r="I78" s="40">
        <v>72.71666666666664</v>
      </c>
      <c r="J78" s="40">
        <v>76.083333333333314</v>
      </c>
      <c r="K78" s="31">
        <v>69.349999999999994</v>
      </c>
      <c r="L78" s="31">
        <v>63.75</v>
      </c>
      <c r="M78" s="31">
        <v>748.80480999999997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351.1</v>
      </c>
      <c r="D79" s="40">
        <v>346.36666666666662</v>
      </c>
      <c r="E79" s="40">
        <v>340.23333333333323</v>
      </c>
      <c r="F79" s="40">
        <v>329.36666666666662</v>
      </c>
      <c r="G79" s="40">
        <v>323.23333333333323</v>
      </c>
      <c r="H79" s="40">
        <v>357.23333333333323</v>
      </c>
      <c r="I79" s="40">
        <v>363.36666666666656</v>
      </c>
      <c r="J79" s="40">
        <v>374.23333333333323</v>
      </c>
      <c r="K79" s="31">
        <v>352.5</v>
      </c>
      <c r="L79" s="31">
        <v>335.5</v>
      </c>
      <c r="M79" s="31">
        <v>57.931109999999997</v>
      </c>
      <c r="N79" s="1"/>
      <c r="O79" s="1"/>
    </row>
    <row r="80" spans="1:15" ht="12.75" customHeight="1">
      <c r="A80" s="31">
        <v>70</v>
      </c>
      <c r="B80" s="31" t="s">
        <v>323</v>
      </c>
      <c r="C80" s="31">
        <v>1528.3</v>
      </c>
      <c r="D80" s="40">
        <v>1507.4833333333333</v>
      </c>
      <c r="E80" s="40">
        <v>1412.0166666666667</v>
      </c>
      <c r="F80" s="40">
        <v>1295.7333333333333</v>
      </c>
      <c r="G80" s="40">
        <v>1200.2666666666667</v>
      </c>
      <c r="H80" s="40">
        <v>1623.7666666666667</v>
      </c>
      <c r="I80" s="40">
        <v>1719.2333333333333</v>
      </c>
      <c r="J80" s="40">
        <v>1835.5166666666667</v>
      </c>
      <c r="K80" s="31">
        <v>1602.95</v>
      </c>
      <c r="L80" s="31">
        <v>1391.2</v>
      </c>
      <c r="M80" s="31">
        <v>3.7374499999999999</v>
      </c>
      <c r="N80" s="1"/>
      <c r="O80" s="1"/>
    </row>
    <row r="81" spans="1:15" ht="12.75" customHeight="1">
      <c r="A81" s="31">
        <v>71</v>
      </c>
      <c r="B81" s="31" t="s">
        <v>325</v>
      </c>
      <c r="C81" s="31">
        <v>6654.7</v>
      </c>
      <c r="D81" s="40">
        <v>6614.9000000000005</v>
      </c>
      <c r="E81" s="40">
        <v>6489.8000000000011</v>
      </c>
      <c r="F81" s="40">
        <v>6324.9000000000005</v>
      </c>
      <c r="G81" s="40">
        <v>6199.8000000000011</v>
      </c>
      <c r="H81" s="40">
        <v>6779.8000000000011</v>
      </c>
      <c r="I81" s="40">
        <v>6904.9000000000015</v>
      </c>
      <c r="J81" s="40">
        <v>7069.8000000000011</v>
      </c>
      <c r="K81" s="31">
        <v>6740</v>
      </c>
      <c r="L81" s="31">
        <v>6450</v>
      </c>
      <c r="M81" s="31">
        <v>0.33733999999999997</v>
      </c>
      <c r="N81" s="1"/>
      <c r="O81" s="1"/>
    </row>
    <row r="82" spans="1:15" ht="12.75" customHeight="1">
      <c r="A82" s="31">
        <v>72</v>
      </c>
      <c r="B82" s="31" t="s">
        <v>326</v>
      </c>
      <c r="C82" s="31">
        <v>960.1</v>
      </c>
      <c r="D82" s="40">
        <v>952.69999999999993</v>
      </c>
      <c r="E82" s="40">
        <v>930.39999999999986</v>
      </c>
      <c r="F82" s="40">
        <v>900.69999999999993</v>
      </c>
      <c r="G82" s="40">
        <v>878.39999999999986</v>
      </c>
      <c r="H82" s="40">
        <v>982.39999999999986</v>
      </c>
      <c r="I82" s="40">
        <v>1004.6999999999998</v>
      </c>
      <c r="J82" s="40">
        <v>1034.3999999999999</v>
      </c>
      <c r="K82" s="31">
        <v>975</v>
      </c>
      <c r="L82" s="31">
        <v>923</v>
      </c>
      <c r="M82" s="31">
        <v>2.49533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16952.3</v>
      </c>
      <c r="D83" s="40">
        <v>16836.183333333331</v>
      </c>
      <c r="E83" s="40">
        <v>16632.016666666663</v>
      </c>
      <c r="F83" s="40">
        <v>16311.733333333334</v>
      </c>
      <c r="G83" s="40">
        <v>16107.566666666666</v>
      </c>
      <c r="H83" s="40">
        <v>17156.46666666666</v>
      </c>
      <c r="I83" s="40">
        <v>17360.633333333324</v>
      </c>
      <c r="J83" s="40">
        <v>17680.916666666657</v>
      </c>
      <c r="K83" s="31">
        <v>17040.349999999999</v>
      </c>
      <c r="L83" s="31">
        <v>16515.900000000001</v>
      </c>
      <c r="M83" s="31">
        <v>0.19470999999999999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417.7</v>
      </c>
      <c r="D84" s="40">
        <v>418.76666666666671</v>
      </c>
      <c r="E84" s="40">
        <v>412.53333333333342</v>
      </c>
      <c r="F84" s="40">
        <v>407.36666666666673</v>
      </c>
      <c r="G84" s="40">
        <v>401.13333333333344</v>
      </c>
      <c r="H84" s="40">
        <v>423.93333333333339</v>
      </c>
      <c r="I84" s="40">
        <v>430.16666666666663</v>
      </c>
      <c r="J84" s="40">
        <v>435.33333333333337</v>
      </c>
      <c r="K84" s="31">
        <v>425</v>
      </c>
      <c r="L84" s="31">
        <v>413.6</v>
      </c>
      <c r="M84" s="31">
        <v>60.37509</v>
      </c>
      <c r="N84" s="1"/>
      <c r="O84" s="1"/>
    </row>
    <row r="85" spans="1:15" ht="12.75" customHeight="1">
      <c r="A85" s="31">
        <v>75</v>
      </c>
      <c r="B85" s="31" t="s">
        <v>327</v>
      </c>
      <c r="C85" s="31">
        <v>464.15</v>
      </c>
      <c r="D85" s="40">
        <v>454.68333333333334</v>
      </c>
      <c r="E85" s="40">
        <v>437.26666666666665</v>
      </c>
      <c r="F85" s="40">
        <v>410.38333333333333</v>
      </c>
      <c r="G85" s="40">
        <v>392.96666666666664</v>
      </c>
      <c r="H85" s="40">
        <v>481.56666666666666</v>
      </c>
      <c r="I85" s="40">
        <v>498.98333333333329</v>
      </c>
      <c r="J85" s="40">
        <v>525.86666666666667</v>
      </c>
      <c r="K85" s="31">
        <v>472.1</v>
      </c>
      <c r="L85" s="31">
        <v>427.8</v>
      </c>
      <c r="M85" s="31">
        <v>6.0205099999999998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3675.75</v>
      </c>
      <c r="D86" s="40">
        <v>3675.25</v>
      </c>
      <c r="E86" s="40">
        <v>3641.55</v>
      </c>
      <c r="F86" s="40">
        <v>3607.3500000000004</v>
      </c>
      <c r="G86" s="40">
        <v>3573.6500000000005</v>
      </c>
      <c r="H86" s="40">
        <v>3709.45</v>
      </c>
      <c r="I86" s="40">
        <v>3743.1499999999996</v>
      </c>
      <c r="J86" s="40">
        <v>3777.3499999999995</v>
      </c>
      <c r="K86" s="31">
        <v>3708.95</v>
      </c>
      <c r="L86" s="31">
        <v>3641.05</v>
      </c>
      <c r="M86" s="31">
        <v>2.8353799999999998</v>
      </c>
      <c r="N86" s="1"/>
      <c r="O86" s="1"/>
    </row>
    <row r="87" spans="1:15" ht="12.75" customHeight="1">
      <c r="A87" s="31">
        <v>77</v>
      </c>
      <c r="B87" s="31" t="s">
        <v>314</v>
      </c>
      <c r="C87" s="31">
        <v>1324.15</v>
      </c>
      <c r="D87" s="40">
        <v>1321.8</v>
      </c>
      <c r="E87" s="40">
        <v>1273.5999999999999</v>
      </c>
      <c r="F87" s="40">
        <v>1223.05</v>
      </c>
      <c r="G87" s="40">
        <v>1174.8499999999999</v>
      </c>
      <c r="H87" s="40">
        <v>1372.35</v>
      </c>
      <c r="I87" s="40">
        <v>1420.5500000000002</v>
      </c>
      <c r="J87" s="40">
        <v>1471.1</v>
      </c>
      <c r="K87" s="31">
        <v>1370</v>
      </c>
      <c r="L87" s="31">
        <v>1271.25</v>
      </c>
      <c r="M87" s="31">
        <v>5.5831999999999997</v>
      </c>
      <c r="N87" s="1"/>
      <c r="O87" s="1"/>
    </row>
    <row r="88" spans="1:15" ht="12.75" customHeight="1">
      <c r="A88" s="31">
        <v>78</v>
      </c>
      <c r="B88" s="31" t="s">
        <v>324</v>
      </c>
      <c r="C88" s="31">
        <v>406.45</v>
      </c>
      <c r="D88" s="40">
        <v>409.51666666666665</v>
      </c>
      <c r="E88" s="40">
        <v>398.08333333333331</v>
      </c>
      <c r="F88" s="40">
        <v>389.71666666666664</v>
      </c>
      <c r="G88" s="40">
        <v>378.2833333333333</v>
      </c>
      <c r="H88" s="40">
        <v>417.88333333333333</v>
      </c>
      <c r="I88" s="40">
        <v>429.31666666666672</v>
      </c>
      <c r="J88" s="40">
        <v>437.68333333333334</v>
      </c>
      <c r="K88" s="31">
        <v>420.95</v>
      </c>
      <c r="L88" s="31">
        <v>401.15</v>
      </c>
      <c r="M88" s="31">
        <v>22.68421</v>
      </c>
      <c r="N88" s="1"/>
      <c r="O88" s="1"/>
    </row>
    <row r="89" spans="1:15" ht="12.75" customHeight="1">
      <c r="A89" s="31">
        <v>79</v>
      </c>
      <c r="B89" s="31" t="s">
        <v>328</v>
      </c>
      <c r="C89" s="31">
        <v>152.65</v>
      </c>
      <c r="D89" s="40">
        <v>152.08333333333334</v>
      </c>
      <c r="E89" s="40">
        <v>149.76666666666668</v>
      </c>
      <c r="F89" s="40">
        <v>146.88333333333333</v>
      </c>
      <c r="G89" s="40">
        <v>144.56666666666666</v>
      </c>
      <c r="H89" s="40">
        <v>154.9666666666667</v>
      </c>
      <c r="I89" s="40">
        <v>157.28333333333336</v>
      </c>
      <c r="J89" s="40">
        <v>160.16666666666671</v>
      </c>
      <c r="K89" s="31">
        <v>154.4</v>
      </c>
      <c r="L89" s="31">
        <v>149.19999999999999</v>
      </c>
      <c r="M89" s="31">
        <v>9.7261600000000001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502.8</v>
      </c>
      <c r="D90" s="40">
        <v>501.41666666666669</v>
      </c>
      <c r="E90" s="40">
        <v>490.83333333333337</v>
      </c>
      <c r="F90" s="40">
        <v>478.86666666666667</v>
      </c>
      <c r="G90" s="40">
        <v>468.28333333333336</v>
      </c>
      <c r="H90" s="40">
        <v>513.38333333333344</v>
      </c>
      <c r="I90" s="40">
        <v>523.9666666666667</v>
      </c>
      <c r="J90" s="40">
        <v>535.93333333333339</v>
      </c>
      <c r="K90" s="31">
        <v>512</v>
      </c>
      <c r="L90" s="31">
        <v>489.45</v>
      </c>
      <c r="M90" s="31">
        <v>33.563960000000002</v>
      </c>
      <c r="N90" s="1"/>
      <c r="O90" s="1"/>
    </row>
    <row r="91" spans="1:15" ht="12.75" customHeight="1">
      <c r="A91" s="31">
        <v>81</v>
      </c>
      <c r="B91" s="31" t="s">
        <v>346</v>
      </c>
      <c r="C91" s="31">
        <v>3012.1</v>
      </c>
      <c r="D91" s="40">
        <v>2990.3166666666671</v>
      </c>
      <c r="E91" s="40">
        <v>2948.483333333334</v>
      </c>
      <c r="F91" s="40">
        <v>2884.8666666666668</v>
      </c>
      <c r="G91" s="40">
        <v>2843.0333333333338</v>
      </c>
      <c r="H91" s="40">
        <v>3053.9333333333343</v>
      </c>
      <c r="I91" s="40">
        <v>3095.7666666666673</v>
      </c>
      <c r="J91" s="40">
        <v>3159.3833333333346</v>
      </c>
      <c r="K91" s="31">
        <v>3032.15</v>
      </c>
      <c r="L91" s="31">
        <v>2926.7</v>
      </c>
      <c r="M91" s="31">
        <v>0.96597999999999995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214.5</v>
      </c>
      <c r="D92" s="40">
        <v>208.08333333333334</v>
      </c>
      <c r="E92" s="40">
        <v>197.51666666666668</v>
      </c>
      <c r="F92" s="40">
        <v>180.53333333333333</v>
      </c>
      <c r="G92" s="40">
        <v>169.96666666666667</v>
      </c>
      <c r="H92" s="40">
        <v>225.06666666666669</v>
      </c>
      <c r="I92" s="40">
        <v>235.63333333333335</v>
      </c>
      <c r="J92" s="40">
        <v>252.6166666666667</v>
      </c>
      <c r="K92" s="31">
        <v>218.65</v>
      </c>
      <c r="L92" s="31">
        <v>191.1</v>
      </c>
      <c r="M92" s="31">
        <v>722.68109000000004</v>
      </c>
      <c r="N92" s="1"/>
      <c r="O92" s="1"/>
    </row>
    <row r="93" spans="1:15" ht="12.75" customHeight="1">
      <c r="A93" s="31">
        <v>83</v>
      </c>
      <c r="B93" s="31" t="s">
        <v>332</v>
      </c>
      <c r="C93" s="31">
        <v>626.85</v>
      </c>
      <c r="D93" s="40">
        <v>625.36666666666667</v>
      </c>
      <c r="E93" s="40">
        <v>615.7833333333333</v>
      </c>
      <c r="F93" s="40">
        <v>604.71666666666658</v>
      </c>
      <c r="G93" s="40">
        <v>595.13333333333321</v>
      </c>
      <c r="H93" s="40">
        <v>636.43333333333339</v>
      </c>
      <c r="I93" s="40">
        <v>646.01666666666665</v>
      </c>
      <c r="J93" s="40">
        <v>657.08333333333348</v>
      </c>
      <c r="K93" s="31">
        <v>634.95000000000005</v>
      </c>
      <c r="L93" s="31">
        <v>614.29999999999995</v>
      </c>
      <c r="M93" s="31">
        <v>6.7128399999999999</v>
      </c>
      <c r="N93" s="1"/>
      <c r="O93" s="1"/>
    </row>
    <row r="94" spans="1:15" ht="12.75" customHeight="1">
      <c r="A94" s="31">
        <v>84</v>
      </c>
      <c r="B94" s="31" t="s">
        <v>333</v>
      </c>
      <c r="C94" s="31">
        <v>821</v>
      </c>
      <c r="D94" s="40">
        <v>821.86666666666667</v>
      </c>
      <c r="E94" s="40">
        <v>806.68333333333339</v>
      </c>
      <c r="F94" s="40">
        <v>792.36666666666667</v>
      </c>
      <c r="G94" s="40">
        <v>777.18333333333339</v>
      </c>
      <c r="H94" s="40">
        <v>836.18333333333339</v>
      </c>
      <c r="I94" s="40">
        <v>851.36666666666656</v>
      </c>
      <c r="J94" s="40">
        <v>865.68333333333339</v>
      </c>
      <c r="K94" s="31">
        <v>837.05</v>
      </c>
      <c r="L94" s="31">
        <v>807.55</v>
      </c>
      <c r="M94" s="31">
        <v>1.24491</v>
      </c>
      <c r="N94" s="1"/>
      <c r="O94" s="1"/>
    </row>
    <row r="95" spans="1:15" ht="12.75" customHeight="1">
      <c r="A95" s="31">
        <v>85</v>
      </c>
      <c r="B95" s="31" t="s">
        <v>335</v>
      </c>
      <c r="C95" s="31">
        <v>839.3</v>
      </c>
      <c r="D95" s="40">
        <v>841.31666666666661</v>
      </c>
      <c r="E95" s="40">
        <v>828.98333333333323</v>
      </c>
      <c r="F95" s="40">
        <v>818.66666666666663</v>
      </c>
      <c r="G95" s="40">
        <v>806.33333333333326</v>
      </c>
      <c r="H95" s="40">
        <v>851.63333333333321</v>
      </c>
      <c r="I95" s="40">
        <v>863.9666666666667</v>
      </c>
      <c r="J95" s="40">
        <v>874.28333333333319</v>
      </c>
      <c r="K95" s="31">
        <v>853.65</v>
      </c>
      <c r="L95" s="31">
        <v>831</v>
      </c>
      <c r="M95" s="31">
        <v>0.72846999999999995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138.15</v>
      </c>
      <c r="D96" s="40">
        <v>138.6</v>
      </c>
      <c r="E96" s="40">
        <v>136.79999999999998</v>
      </c>
      <c r="F96" s="40">
        <v>135.44999999999999</v>
      </c>
      <c r="G96" s="40">
        <v>133.64999999999998</v>
      </c>
      <c r="H96" s="40">
        <v>139.94999999999999</v>
      </c>
      <c r="I96" s="40">
        <v>141.75</v>
      </c>
      <c r="J96" s="40">
        <v>143.1</v>
      </c>
      <c r="K96" s="31">
        <v>140.4</v>
      </c>
      <c r="L96" s="31">
        <v>137.25</v>
      </c>
      <c r="M96" s="31">
        <v>4.7290200000000002</v>
      </c>
      <c r="N96" s="1"/>
      <c r="O96" s="1"/>
    </row>
    <row r="97" spans="1:15" ht="12.75" customHeight="1">
      <c r="A97" s="31">
        <v>87</v>
      </c>
      <c r="B97" s="31" t="s">
        <v>329</v>
      </c>
      <c r="C97" s="31">
        <v>380.5</v>
      </c>
      <c r="D97" s="40">
        <v>373.83333333333331</v>
      </c>
      <c r="E97" s="40">
        <v>362.21666666666664</v>
      </c>
      <c r="F97" s="40">
        <v>343.93333333333334</v>
      </c>
      <c r="G97" s="40">
        <v>332.31666666666666</v>
      </c>
      <c r="H97" s="40">
        <v>392.11666666666662</v>
      </c>
      <c r="I97" s="40">
        <v>403.73333333333329</v>
      </c>
      <c r="J97" s="40">
        <v>422.01666666666659</v>
      </c>
      <c r="K97" s="31">
        <v>385.45</v>
      </c>
      <c r="L97" s="31">
        <v>355.55</v>
      </c>
      <c r="M97" s="31">
        <v>5.6922300000000003</v>
      </c>
      <c r="N97" s="1"/>
      <c r="O97" s="1"/>
    </row>
    <row r="98" spans="1:15" ht="12.75" customHeight="1">
      <c r="A98" s="31">
        <v>88</v>
      </c>
      <c r="B98" s="31" t="s">
        <v>338</v>
      </c>
      <c r="C98" s="31">
        <v>1353.15</v>
      </c>
      <c r="D98" s="40">
        <v>1339.3833333333334</v>
      </c>
      <c r="E98" s="40">
        <v>1308.7666666666669</v>
      </c>
      <c r="F98" s="40">
        <v>1264.3833333333334</v>
      </c>
      <c r="G98" s="40">
        <v>1233.7666666666669</v>
      </c>
      <c r="H98" s="40">
        <v>1383.7666666666669</v>
      </c>
      <c r="I98" s="40">
        <v>1414.3833333333332</v>
      </c>
      <c r="J98" s="40">
        <v>1458.7666666666669</v>
      </c>
      <c r="K98" s="31">
        <v>1370</v>
      </c>
      <c r="L98" s="31">
        <v>1295</v>
      </c>
      <c r="M98" s="31">
        <v>5.0961600000000002</v>
      </c>
      <c r="N98" s="1"/>
      <c r="O98" s="1"/>
    </row>
    <row r="99" spans="1:15" ht="12.75" customHeight="1">
      <c r="A99" s="31">
        <v>89</v>
      </c>
      <c r="B99" s="31" t="s">
        <v>336</v>
      </c>
      <c r="C99" s="31">
        <v>1247.2</v>
      </c>
      <c r="D99" s="40">
        <v>1246.3833333333334</v>
      </c>
      <c r="E99" s="40">
        <v>1222.8166666666668</v>
      </c>
      <c r="F99" s="40">
        <v>1198.4333333333334</v>
      </c>
      <c r="G99" s="40">
        <v>1174.8666666666668</v>
      </c>
      <c r="H99" s="40">
        <v>1270.7666666666669</v>
      </c>
      <c r="I99" s="40">
        <v>1294.3333333333335</v>
      </c>
      <c r="J99" s="40">
        <v>1318.7166666666669</v>
      </c>
      <c r="K99" s="31">
        <v>1269.95</v>
      </c>
      <c r="L99" s="31">
        <v>1222</v>
      </c>
      <c r="M99" s="31">
        <v>0.85213000000000005</v>
      </c>
      <c r="N99" s="1"/>
      <c r="O99" s="1"/>
    </row>
    <row r="100" spans="1:15" ht="12.75" customHeight="1">
      <c r="A100" s="31">
        <v>90</v>
      </c>
      <c r="B100" s="31" t="s">
        <v>337</v>
      </c>
      <c r="C100" s="31">
        <v>21.8</v>
      </c>
      <c r="D100" s="40">
        <v>21.733333333333334</v>
      </c>
      <c r="E100" s="40">
        <v>21.31666666666667</v>
      </c>
      <c r="F100" s="40">
        <v>20.833333333333336</v>
      </c>
      <c r="G100" s="40">
        <v>20.416666666666671</v>
      </c>
      <c r="H100" s="40">
        <v>22.216666666666669</v>
      </c>
      <c r="I100" s="40">
        <v>22.633333333333333</v>
      </c>
      <c r="J100" s="40">
        <v>23.116666666666667</v>
      </c>
      <c r="K100" s="31">
        <v>22.15</v>
      </c>
      <c r="L100" s="31">
        <v>21.25</v>
      </c>
      <c r="M100" s="31">
        <v>55.568770000000001</v>
      </c>
      <c r="N100" s="1"/>
      <c r="O100" s="1"/>
    </row>
    <row r="101" spans="1:15" ht="12.75" customHeight="1">
      <c r="A101" s="31">
        <v>91</v>
      </c>
      <c r="B101" s="31" t="s">
        <v>339</v>
      </c>
      <c r="C101" s="31">
        <v>540.1</v>
      </c>
      <c r="D101" s="40">
        <v>537.15</v>
      </c>
      <c r="E101" s="40">
        <v>528.5</v>
      </c>
      <c r="F101" s="40">
        <v>516.9</v>
      </c>
      <c r="G101" s="40">
        <v>508.25</v>
      </c>
      <c r="H101" s="40">
        <v>548.75</v>
      </c>
      <c r="I101" s="40">
        <v>557.39999999999986</v>
      </c>
      <c r="J101" s="40">
        <v>569</v>
      </c>
      <c r="K101" s="31">
        <v>545.79999999999995</v>
      </c>
      <c r="L101" s="31">
        <v>525.54999999999995</v>
      </c>
      <c r="M101" s="31">
        <v>1.3800699999999999</v>
      </c>
      <c r="N101" s="1"/>
      <c r="O101" s="1"/>
    </row>
    <row r="102" spans="1:15" ht="12.75" customHeight="1">
      <c r="A102" s="31">
        <v>92</v>
      </c>
      <c r="B102" s="31" t="s">
        <v>340</v>
      </c>
      <c r="C102" s="31">
        <v>781.55</v>
      </c>
      <c r="D102" s="40">
        <v>789.16666666666663</v>
      </c>
      <c r="E102" s="40">
        <v>768.38333333333321</v>
      </c>
      <c r="F102" s="40">
        <v>755.21666666666658</v>
      </c>
      <c r="G102" s="40">
        <v>734.43333333333317</v>
      </c>
      <c r="H102" s="40">
        <v>802.33333333333326</v>
      </c>
      <c r="I102" s="40">
        <v>823.11666666666679</v>
      </c>
      <c r="J102" s="40">
        <v>836.2833333333333</v>
      </c>
      <c r="K102" s="31">
        <v>809.95</v>
      </c>
      <c r="L102" s="31">
        <v>776</v>
      </c>
      <c r="M102" s="31">
        <v>4.20261</v>
      </c>
      <c r="N102" s="1"/>
      <c r="O102" s="1"/>
    </row>
    <row r="103" spans="1:15" ht="12.75" customHeight="1">
      <c r="A103" s="31">
        <v>93</v>
      </c>
      <c r="B103" s="31" t="s">
        <v>341</v>
      </c>
      <c r="C103" s="31">
        <v>5183.05</v>
      </c>
      <c r="D103" s="40">
        <v>5221.95</v>
      </c>
      <c r="E103" s="40">
        <v>5096.1499999999996</v>
      </c>
      <c r="F103" s="40">
        <v>5009.25</v>
      </c>
      <c r="G103" s="40">
        <v>4883.45</v>
      </c>
      <c r="H103" s="40">
        <v>5308.8499999999995</v>
      </c>
      <c r="I103" s="40">
        <v>5434.6500000000005</v>
      </c>
      <c r="J103" s="40">
        <v>5521.5499999999993</v>
      </c>
      <c r="K103" s="31">
        <v>5347.75</v>
      </c>
      <c r="L103" s="31">
        <v>5135.05</v>
      </c>
      <c r="M103" s="31">
        <v>0.11865000000000001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87.2</v>
      </c>
      <c r="D104" s="40">
        <v>87.583333333333329</v>
      </c>
      <c r="E104" s="40">
        <v>86.066666666666663</v>
      </c>
      <c r="F104" s="40">
        <v>84.933333333333337</v>
      </c>
      <c r="G104" s="40">
        <v>83.416666666666671</v>
      </c>
      <c r="H104" s="40">
        <v>88.716666666666654</v>
      </c>
      <c r="I104" s="40">
        <v>90.233333333333334</v>
      </c>
      <c r="J104" s="40">
        <v>91.366666666666646</v>
      </c>
      <c r="K104" s="31">
        <v>89.1</v>
      </c>
      <c r="L104" s="31">
        <v>86.45</v>
      </c>
      <c r="M104" s="31">
        <v>37.648620000000001</v>
      </c>
      <c r="N104" s="1"/>
      <c r="O104" s="1"/>
    </row>
    <row r="105" spans="1:15" ht="12.75" customHeight="1">
      <c r="A105" s="31">
        <v>95</v>
      </c>
      <c r="B105" s="31" t="s">
        <v>334</v>
      </c>
      <c r="C105" s="31">
        <v>543.35</v>
      </c>
      <c r="D105" s="40">
        <v>536.5</v>
      </c>
      <c r="E105" s="40">
        <v>523.45000000000005</v>
      </c>
      <c r="F105" s="40">
        <v>503.55000000000007</v>
      </c>
      <c r="G105" s="40">
        <v>490.50000000000011</v>
      </c>
      <c r="H105" s="40">
        <v>556.4</v>
      </c>
      <c r="I105" s="40">
        <v>569.44999999999993</v>
      </c>
      <c r="J105" s="40">
        <v>589.34999999999991</v>
      </c>
      <c r="K105" s="31">
        <v>549.54999999999995</v>
      </c>
      <c r="L105" s="31">
        <v>516.6</v>
      </c>
      <c r="M105" s="31">
        <v>0.33229999999999998</v>
      </c>
      <c r="N105" s="1"/>
      <c r="O105" s="1"/>
    </row>
    <row r="106" spans="1:15" ht="12.75" customHeight="1">
      <c r="A106" s="31">
        <v>96</v>
      </c>
      <c r="B106" s="31" t="s">
        <v>1021</v>
      </c>
      <c r="C106" s="31">
        <v>146.30000000000001</v>
      </c>
      <c r="D106" s="40">
        <v>147.20000000000002</v>
      </c>
      <c r="E106" s="40">
        <v>142.00000000000003</v>
      </c>
      <c r="F106" s="40">
        <v>137.70000000000002</v>
      </c>
      <c r="G106" s="40">
        <v>132.50000000000003</v>
      </c>
      <c r="H106" s="40">
        <v>151.50000000000003</v>
      </c>
      <c r="I106" s="40">
        <v>156.70000000000002</v>
      </c>
      <c r="J106" s="40">
        <v>161.00000000000003</v>
      </c>
      <c r="K106" s="31">
        <v>152.4</v>
      </c>
      <c r="L106" s="31">
        <v>142.9</v>
      </c>
      <c r="M106" s="31">
        <v>21.264890000000001</v>
      </c>
      <c r="N106" s="1"/>
      <c r="O106" s="1"/>
    </row>
    <row r="107" spans="1:15" ht="12.75" customHeight="1">
      <c r="A107" s="31">
        <v>97</v>
      </c>
      <c r="B107" s="31" t="s">
        <v>342</v>
      </c>
      <c r="C107" s="31">
        <v>235.95</v>
      </c>
      <c r="D107" s="40">
        <v>235.41666666666666</v>
      </c>
      <c r="E107" s="40">
        <v>226.88333333333333</v>
      </c>
      <c r="F107" s="40">
        <v>217.81666666666666</v>
      </c>
      <c r="G107" s="40">
        <v>209.28333333333333</v>
      </c>
      <c r="H107" s="40">
        <v>244.48333333333332</v>
      </c>
      <c r="I107" s="40">
        <v>253.01666666666668</v>
      </c>
      <c r="J107" s="40">
        <v>262.08333333333331</v>
      </c>
      <c r="K107" s="31">
        <v>243.95</v>
      </c>
      <c r="L107" s="31">
        <v>226.35</v>
      </c>
      <c r="M107" s="31">
        <v>5.2108400000000001</v>
      </c>
      <c r="N107" s="1"/>
      <c r="O107" s="1"/>
    </row>
    <row r="108" spans="1:15" ht="12.75" customHeight="1">
      <c r="A108" s="31">
        <v>98</v>
      </c>
      <c r="B108" s="31" t="s">
        <v>343</v>
      </c>
      <c r="C108" s="31">
        <v>369.7</v>
      </c>
      <c r="D108" s="40">
        <v>361.25</v>
      </c>
      <c r="E108" s="40">
        <v>350</v>
      </c>
      <c r="F108" s="40">
        <v>330.3</v>
      </c>
      <c r="G108" s="40">
        <v>319.05</v>
      </c>
      <c r="H108" s="40">
        <v>380.95</v>
      </c>
      <c r="I108" s="40">
        <v>392.2</v>
      </c>
      <c r="J108" s="40">
        <v>411.9</v>
      </c>
      <c r="K108" s="31">
        <v>372.5</v>
      </c>
      <c r="L108" s="31">
        <v>341.55</v>
      </c>
      <c r="M108" s="31">
        <v>21.36084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614.75</v>
      </c>
      <c r="D109" s="40">
        <v>612.51666666666665</v>
      </c>
      <c r="E109" s="40">
        <v>590.98333333333335</v>
      </c>
      <c r="F109" s="40">
        <v>567.2166666666667</v>
      </c>
      <c r="G109" s="40">
        <v>545.68333333333339</v>
      </c>
      <c r="H109" s="40">
        <v>636.2833333333333</v>
      </c>
      <c r="I109" s="40">
        <v>657.81666666666661</v>
      </c>
      <c r="J109" s="40">
        <v>681.58333333333326</v>
      </c>
      <c r="K109" s="31">
        <v>634.04999999999995</v>
      </c>
      <c r="L109" s="31">
        <v>588.75</v>
      </c>
      <c r="M109" s="31">
        <v>33.739919999999998</v>
      </c>
      <c r="N109" s="1"/>
      <c r="O109" s="1"/>
    </row>
    <row r="110" spans="1:15" ht="12.75" customHeight="1">
      <c r="A110" s="31">
        <v>100</v>
      </c>
      <c r="B110" s="31" t="s">
        <v>344</v>
      </c>
      <c r="C110" s="31">
        <v>700.45</v>
      </c>
      <c r="D110" s="40">
        <v>695.85</v>
      </c>
      <c r="E110" s="40">
        <v>675.15000000000009</v>
      </c>
      <c r="F110" s="40">
        <v>649.85</v>
      </c>
      <c r="G110" s="40">
        <v>629.15000000000009</v>
      </c>
      <c r="H110" s="40">
        <v>721.15000000000009</v>
      </c>
      <c r="I110" s="40">
        <v>741.85000000000014</v>
      </c>
      <c r="J110" s="40">
        <v>767.15000000000009</v>
      </c>
      <c r="K110" s="31">
        <v>716.55</v>
      </c>
      <c r="L110" s="31">
        <v>670.55</v>
      </c>
      <c r="M110" s="31">
        <v>1.55559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905.05</v>
      </c>
      <c r="D111" s="40">
        <v>902.43333333333339</v>
      </c>
      <c r="E111" s="40">
        <v>887.86666666666679</v>
      </c>
      <c r="F111" s="40">
        <v>870.68333333333339</v>
      </c>
      <c r="G111" s="40">
        <v>856.11666666666679</v>
      </c>
      <c r="H111" s="40">
        <v>919.61666666666679</v>
      </c>
      <c r="I111" s="40">
        <v>934.18333333333339</v>
      </c>
      <c r="J111" s="40">
        <v>951.36666666666679</v>
      </c>
      <c r="K111" s="31">
        <v>917</v>
      </c>
      <c r="L111" s="31">
        <v>885.25</v>
      </c>
      <c r="M111" s="31">
        <v>27.836590000000001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164.45</v>
      </c>
      <c r="D112" s="40">
        <v>165.75</v>
      </c>
      <c r="E112" s="40">
        <v>162</v>
      </c>
      <c r="F112" s="40">
        <v>159.55000000000001</v>
      </c>
      <c r="G112" s="40">
        <v>155.80000000000001</v>
      </c>
      <c r="H112" s="40">
        <v>168.2</v>
      </c>
      <c r="I112" s="40">
        <v>171.95</v>
      </c>
      <c r="J112" s="40">
        <v>174.39999999999998</v>
      </c>
      <c r="K112" s="31">
        <v>169.5</v>
      </c>
      <c r="L112" s="31">
        <v>163.30000000000001</v>
      </c>
      <c r="M112" s="31">
        <v>148.26815999999999</v>
      </c>
      <c r="N112" s="1"/>
      <c r="O112" s="1"/>
    </row>
    <row r="113" spans="1:15" ht="12.75" customHeight="1">
      <c r="A113" s="31">
        <v>103</v>
      </c>
      <c r="B113" s="31" t="s">
        <v>345</v>
      </c>
      <c r="C113" s="31">
        <v>349.4</v>
      </c>
      <c r="D113" s="40">
        <v>349.63333333333338</v>
      </c>
      <c r="E113" s="40">
        <v>346.86666666666679</v>
      </c>
      <c r="F113" s="40">
        <v>344.33333333333343</v>
      </c>
      <c r="G113" s="40">
        <v>341.56666666666683</v>
      </c>
      <c r="H113" s="40">
        <v>352.16666666666674</v>
      </c>
      <c r="I113" s="40">
        <v>354.93333333333328</v>
      </c>
      <c r="J113" s="40">
        <v>357.4666666666667</v>
      </c>
      <c r="K113" s="31">
        <v>352.4</v>
      </c>
      <c r="L113" s="31">
        <v>347.1</v>
      </c>
      <c r="M113" s="31">
        <v>1.2960799999999999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4870.45</v>
      </c>
      <c r="D114" s="40">
        <v>4912.5166666666673</v>
      </c>
      <c r="E114" s="40">
        <v>4792.0333333333347</v>
      </c>
      <c r="F114" s="40">
        <v>4713.6166666666677</v>
      </c>
      <c r="G114" s="40">
        <v>4593.133333333335</v>
      </c>
      <c r="H114" s="40">
        <v>4990.9333333333343</v>
      </c>
      <c r="I114" s="40">
        <v>5111.4166666666661</v>
      </c>
      <c r="J114" s="40">
        <v>5189.8333333333339</v>
      </c>
      <c r="K114" s="31">
        <v>5033</v>
      </c>
      <c r="L114" s="31">
        <v>4834.1000000000004</v>
      </c>
      <c r="M114" s="31">
        <v>4.5042799999999996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1542.6</v>
      </c>
      <c r="D115" s="40">
        <v>1530.2</v>
      </c>
      <c r="E115" s="40">
        <v>1513.4</v>
      </c>
      <c r="F115" s="40">
        <v>1484.2</v>
      </c>
      <c r="G115" s="40">
        <v>1467.4</v>
      </c>
      <c r="H115" s="40">
        <v>1559.4</v>
      </c>
      <c r="I115" s="40">
        <v>1576.1999999999998</v>
      </c>
      <c r="J115" s="40">
        <v>1605.4</v>
      </c>
      <c r="K115" s="31">
        <v>1547</v>
      </c>
      <c r="L115" s="31">
        <v>1501</v>
      </c>
      <c r="M115" s="31">
        <v>6.2923799999999996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655.1</v>
      </c>
      <c r="D116" s="40">
        <v>652.83333333333337</v>
      </c>
      <c r="E116" s="40">
        <v>636.26666666666677</v>
      </c>
      <c r="F116" s="40">
        <v>617.43333333333339</v>
      </c>
      <c r="G116" s="40">
        <v>600.86666666666679</v>
      </c>
      <c r="H116" s="40">
        <v>671.66666666666674</v>
      </c>
      <c r="I116" s="40">
        <v>688.23333333333335</v>
      </c>
      <c r="J116" s="40">
        <v>707.06666666666672</v>
      </c>
      <c r="K116" s="31">
        <v>669.4</v>
      </c>
      <c r="L116" s="31">
        <v>634</v>
      </c>
      <c r="M116" s="31">
        <v>13.21021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785.6</v>
      </c>
      <c r="D117" s="40">
        <v>785.19999999999993</v>
      </c>
      <c r="E117" s="40">
        <v>778.39999999999986</v>
      </c>
      <c r="F117" s="40">
        <v>771.19999999999993</v>
      </c>
      <c r="G117" s="40">
        <v>764.39999999999986</v>
      </c>
      <c r="H117" s="40">
        <v>792.39999999999986</v>
      </c>
      <c r="I117" s="40">
        <v>799.19999999999982</v>
      </c>
      <c r="J117" s="40">
        <v>806.39999999999986</v>
      </c>
      <c r="K117" s="31">
        <v>792</v>
      </c>
      <c r="L117" s="31">
        <v>778</v>
      </c>
      <c r="M117" s="31">
        <v>6.1103500000000004</v>
      </c>
      <c r="N117" s="1"/>
      <c r="O117" s="1"/>
    </row>
    <row r="118" spans="1:15" ht="12.75" customHeight="1">
      <c r="A118" s="31">
        <v>108</v>
      </c>
      <c r="B118" s="31" t="s">
        <v>347</v>
      </c>
      <c r="C118" s="31">
        <v>628.35</v>
      </c>
      <c r="D118" s="40">
        <v>627.23333333333323</v>
      </c>
      <c r="E118" s="40">
        <v>616.46666666666647</v>
      </c>
      <c r="F118" s="40">
        <v>604.58333333333326</v>
      </c>
      <c r="G118" s="40">
        <v>593.81666666666649</v>
      </c>
      <c r="H118" s="40">
        <v>639.11666666666645</v>
      </c>
      <c r="I118" s="40">
        <v>649.8833333333331</v>
      </c>
      <c r="J118" s="40">
        <v>661.76666666666642</v>
      </c>
      <c r="K118" s="31">
        <v>638</v>
      </c>
      <c r="L118" s="31">
        <v>615.35</v>
      </c>
      <c r="M118" s="31">
        <v>0.67523</v>
      </c>
      <c r="N118" s="1"/>
      <c r="O118" s="1"/>
    </row>
    <row r="119" spans="1:15" ht="12.75" customHeight="1">
      <c r="A119" s="31">
        <v>109</v>
      </c>
      <c r="B119" s="31" t="s">
        <v>330</v>
      </c>
      <c r="C119" s="31">
        <v>2802</v>
      </c>
      <c r="D119" s="40">
        <v>2788.3666666666668</v>
      </c>
      <c r="E119" s="40">
        <v>2756.8833333333337</v>
      </c>
      <c r="F119" s="40">
        <v>2711.7666666666669</v>
      </c>
      <c r="G119" s="40">
        <v>2680.2833333333338</v>
      </c>
      <c r="H119" s="40">
        <v>2833.4833333333336</v>
      </c>
      <c r="I119" s="40">
        <v>2864.9666666666672</v>
      </c>
      <c r="J119" s="40">
        <v>2910.0833333333335</v>
      </c>
      <c r="K119" s="31">
        <v>2819.85</v>
      </c>
      <c r="L119" s="31">
        <v>2743.25</v>
      </c>
      <c r="M119" s="31">
        <v>0.1356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465.6</v>
      </c>
      <c r="D120" s="40">
        <v>463.18333333333334</v>
      </c>
      <c r="E120" s="40">
        <v>457.41666666666669</v>
      </c>
      <c r="F120" s="40">
        <v>449.23333333333335</v>
      </c>
      <c r="G120" s="40">
        <v>443.4666666666667</v>
      </c>
      <c r="H120" s="40">
        <v>471.36666666666667</v>
      </c>
      <c r="I120" s="40">
        <v>477.13333333333333</v>
      </c>
      <c r="J120" s="40">
        <v>485.31666666666666</v>
      </c>
      <c r="K120" s="31">
        <v>468.95</v>
      </c>
      <c r="L120" s="31">
        <v>455</v>
      </c>
      <c r="M120" s="31">
        <v>16.227900000000002</v>
      </c>
      <c r="N120" s="1"/>
      <c r="O120" s="1"/>
    </row>
    <row r="121" spans="1:15" ht="12.75" customHeight="1">
      <c r="A121" s="31">
        <v>111</v>
      </c>
      <c r="B121" s="31" t="s">
        <v>331</v>
      </c>
      <c r="C121" s="31">
        <v>294.14999999999998</v>
      </c>
      <c r="D121" s="40">
        <v>293.56666666666666</v>
      </c>
      <c r="E121" s="40">
        <v>289.13333333333333</v>
      </c>
      <c r="F121" s="40">
        <v>284.11666666666667</v>
      </c>
      <c r="G121" s="40">
        <v>279.68333333333334</v>
      </c>
      <c r="H121" s="40">
        <v>298.58333333333331</v>
      </c>
      <c r="I121" s="40">
        <v>303.01666666666659</v>
      </c>
      <c r="J121" s="40">
        <v>308.0333333333333</v>
      </c>
      <c r="K121" s="31">
        <v>298</v>
      </c>
      <c r="L121" s="31">
        <v>288.55</v>
      </c>
      <c r="M121" s="31">
        <v>1.36503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168.15</v>
      </c>
      <c r="D122" s="40">
        <v>168.21666666666667</v>
      </c>
      <c r="E122" s="40">
        <v>163.93333333333334</v>
      </c>
      <c r="F122" s="40">
        <v>159.71666666666667</v>
      </c>
      <c r="G122" s="40">
        <v>155.43333333333334</v>
      </c>
      <c r="H122" s="40">
        <v>172.43333333333334</v>
      </c>
      <c r="I122" s="40">
        <v>176.7166666666667</v>
      </c>
      <c r="J122" s="40">
        <v>180.93333333333334</v>
      </c>
      <c r="K122" s="31">
        <v>172.5</v>
      </c>
      <c r="L122" s="31">
        <v>164</v>
      </c>
      <c r="M122" s="31">
        <v>22.058700000000002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895.7</v>
      </c>
      <c r="D123" s="40">
        <v>892.0333333333333</v>
      </c>
      <c r="E123" s="40">
        <v>871.76666666666665</v>
      </c>
      <c r="F123" s="40">
        <v>847.83333333333337</v>
      </c>
      <c r="G123" s="40">
        <v>827.56666666666672</v>
      </c>
      <c r="H123" s="40">
        <v>915.96666666666658</v>
      </c>
      <c r="I123" s="40">
        <v>936.23333333333323</v>
      </c>
      <c r="J123" s="40">
        <v>960.16666666666652</v>
      </c>
      <c r="K123" s="31">
        <v>912.3</v>
      </c>
      <c r="L123" s="31">
        <v>868.1</v>
      </c>
      <c r="M123" s="31">
        <v>13.94234</v>
      </c>
      <c r="N123" s="1"/>
      <c r="O123" s="1"/>
    </row>
    <row r="124" spans="1:15" ht="12.75" customHeight="1">
      <c r="A124" s="31">
        <v>114</v>
      </c>
      <c r="B124" s="31" t="s">
        <v>348</v>
      </c>
      <c r="C124" s="31">
        <v>1068.25</v>
      </c>
      <c r="D124" s="40">
        <v>1066.6000000000001</v>
      </c>
      <c r="E124" s="40">
        <v>1055.6500000000003</v>
      </c>
      <c r="F124" s="40">
        <v>1043.0500000000002</v>
      </c>
      <c r="G124" s="40">
        <v>1032.1000000000004</v>
      </c>
      <c r="H124" s="40">
        <v>1079.2000000000003</v>
      </c>
      <c r="I124" s="40">
        <v>1090.1500000000001</v>
      </c>
      <c r="J124" s="40">
        <v>1102.7500000000002</v>
      </c>
      <c r="K124" s="31">
        <v>1077.55</v>
      </c>
      <c r="L124" s="31">
        <v>1054</v>
      </c>
      <c r="M124" s="31">
        <v>1.6480399999999999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585.85</v>
      </c>
      <c r="D125" s="40">
        <v>587.36666666666667</v>
      </c>
      <c r="E125" s="40">
        <v>580.93333333333339</v>
      </c>
      <c r="F125" s="40">
        <v>576.01666666666677</v>
      </c>
      <c r="G125" s="40">
        <v>569.58333333333348</v>
      </c>
      <c r="H125" s="40">
        <v>592.2833333333333</v>
      </c>
      <c r="I125" s="40">
        <v>598.71666666666647</v>
      </c>
      <c r="J125" s="40">
        <v>603.63333333333321</v>
      </c>
      <c r="K125" s="31">
        <v>593.79999999999995</v>
      </c>
      <c r="L125" s="31">
        <v>582.45000000000005</v>
      </c>
      <c r="M125" s="31">
        <v>19.809819999999998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2012.25</v>
      </c>
      <c r="D126" s="40">
        <v>2005.8500000000001</v>
      </c>
      <c r="E126" s="40">
        <v>1966.7000000000003</v>
      </c>
      <c r="F126" s="40">
        <v>1921.15</v>
      </c>
      <c r="G126" s="40">
        <v>1882.0000000000002</v>
      </c>
      <c r="H126" s="40">
        <v>2051.4000000000005</v>
      </c>
      <c r="I126" s="40">
        <v>2090.5500000000002</v>
      </c>
      <c r="J126" s="40">
        <v>2136.1000000000004</v>
      </c>
      <c r="K126" s="31">
        <v>2045</v>
      </c>
      <c r="L126" s="31">
        <v>1960.3</v>
      </c>
      <c r="M126" s="31">
        <v>3.07762</v>
      </c>
      <c r="N126" s="1"/>
      <c r="O126" s="1"/>
    </row>
    <row r="127" spans="1:15" ht="12.75" customHeight="1">
      <c r="A127" s="31">
        <v>117</v>
      </c>
      <c r="B127" s="31" t="s">
        <v>353</v>
      </c>
      <c r="C127" s="31">
        <v>600.54999999999995</v>
      </c>
      <c r="D127" s="40">
        <v>602.88333333333333</v>
      </c>
      <c r="E127" s="40">
        <v>588.76666666666665</v>
      </c>
      <c r="F127" s="40">
        <v>576.98333333333335</v>
      </c>
      <c r="G127" s="40">
        <v>562.86666666666667</v>
      </c>
      <c r="H127" s="40">
        <v>614.66666666666663</v>
      </c>
      <c r="I127" s="40">
        <v>628.78333333333319</v>
      </c>
      <c r="J127" s="40">
        <v>640.56666666666661</v>
      </c>
      <c r="K127" s="31">
        <v>617</v>
      </c>
      <c r="L127" s="31">
        <v>591.1</v>
      </c>
      <c r="M127" s="31">
        <v>2.1545999999999998</v>
      </c>
      <c r="N127" s="1"/>
      <c r="O127" s="1"/>
    </row>
    <row r="128" spans="1:15" ht="12.75" customHeight="1">
      <c r="A128" s="31">
        <v>118</v>
      </c>
      <c r="B128" s="31" t="s">
        <v>349</v>
      </c>
      <c r="C128" s="31">
        <v>90.8</v>
      </c>
      <c r="D128" s="40">
        <v>90.983333333333334</v>
      </c>
      <c r="E128" s="40">
        <v>89.066666666666663</v>
      </c>
      <c r="F128" s="40">
        <v>87.333333333333329</v>
      </c>
      <c r="G128" s="40">
        <v>85.416666666666657</v>
      </c>
      <c r="H128" s="40">
        <v>92.716666666666669</v>
      </c>
      <c r="I128" s="40">
        <v>94.633333333333326</v>
      </c>
      <c r="J128" s="40">
        <v>96.366666666666674</v>
      </c>
      <c r="K128" s="31">
        <v>92.9</v>
      </c>
      <c r="L128" s="31">
        <v>89.25</v>
      </c>
      <c r="M128" s="31">
        <v>7.29373</v>
      </c>
      <c r="N128" s="1"/>
      <c r="O128" s="1"/>
    </row>
    <row r="129" spans="1:15" ht="12.75" customHeight="1">
      <c r="A129" s="31">
        <v>119</v>
      </c>
      <c r="B129" s="31" t="s">
        <v>350</v>
      </c>
      <c r="C129" s="31">
        <v>987.7</v>
      </c>
      <c r="D129" s="40">
        <v>989.23333333333323</v>
      </c>
      <c r="E129" s="40">
        <v>975.46666666666647</v>
      </c>
      <c r="F129" s="40">
        <v>963.23333333333323</v>
      </c>
      <c r="G129" s="40">
        <v>949.46666666666647</v>
      </c>
      <c r="H129" s="40">
        <v>1001.4666666666665</v>
      </c>
      <c r="I129" s="40">
        <v>1015.2333333333331</v>
      </c>
      <c r="J129" s="40">
        <v>1027.4666666666665</v>
      </c>
      <c r="K129" s="31">
        <v>1003</v>
      </c>
      <c r="L129" s="31">
        <v>977</v>
      </c>
      <c r="M129" s="31">
        <v>0.50209000000000004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2230.35</v>
      </c>
      <c r="D130" s="40">
        <v>2243.9833333333331</v>
      </c>
      <c r="E130" s="40">
        <v>2178.3666666666663</v>
      </c>
      <c r="F130" s="40">
        <v>2126.3833333333332</v>
      </c>
      <c r="G130" s="40">
        <v>2060.7666666666664</v>
      </c>
      <c r="H130" s="40">
        <v>2295.9666666666662</v>
      </c>
      <c r="I130" s="40">
        <v>2361.583333333333</v>
      </c>
      <c r="J130" s="40">
        <v>2413.5666666666662</v>
      </c>
      <c r="K130" s="31">
        <v>2309.6</v>
      </c>
      <c r="L130" s="31">
        <v>2192</v>
      </c>
      <c r="M130" s="31">
        <v>16.76267</v>
      </c>
      <c r="N130" s="1"/>
      <c r="O130" s="1"/>
    </row>
    <row r="131" spans="1:15" ht="12.75" customHeight="1">
      <c r="A131" s="31">
        <v>121</v>
      </c>
      <c r="B131" s="31" t="s">
        <v>351</v>
      </c>
      <c r="C131" s="31">
        <v>258.7</v>
      </c>
      <c r="D131" s="40">
        <v>259.13333333333333</v>
      </c>
      <c r="E131" s="40">
        <v>252.46666666666664</v>
      </c>
      <c r="F131" s="40">
        <v>246.23333333333332</v>
      </c>
      <c r="G131" s="40">
        <v>239.56666666666663</v>
      </c>
      <c r="H131" s="40">
        <v>265.36666666666667</v>
      </c>
      <c r="I131" s="40">
        <v>272.03333333333342</v>
      </c>
      <c r="J131" s="40">
        <v>278.26666666666665</v>
      </c>
      <c r="K131" s="31">
        <v>265.8</v>
      </c>
      <c r="L131" s="31">
        <v>252.9</v>
      </c>
      <c r="M131" s="31">
        <v>29.009370000000001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177.6</v>
      </c>
      <c r="D132" s="40">
        <v>179</v>
      </c>
      <c r="E132" s="40">
        <v>174.1</v>
      </c>
      <c r="F132" s="40">
        <v>170.6</v>
      </c>
      <c r="G132" s="40">
        <v>165.7</v>
      </c>
      <c r="H132" s="40">
        <v>182.5</v>
      </c>
      <c r="I132" s="40">
        <v>187.39999999999998</v>
      </c>
      <c r="J132" s="40">
        <v>190.9</v>
      </c>
      <c r="K132" s="31">
        <v>183.9</v>
      </c>
      <c r="L132" s="31">
        <v>175.5</v>
      </c>
      <c r="M132" s="31">
        <v>18.233899999999998</v>
      </c>
      <c r="N132" s="1"/>
      <c r="O132" s="1"/>
    </row>
    <row r="133" spans="1:15" ht="12.75" customHeight="1">
      <c r="A133" s="31">
        <v>123</v>
      </c>
      <c r="B133" s="31" t="s">
        <v>352</v>
      </c>
      <c r="C133" s="31">
        <v>731.7</v>
      </c>
      <c r="D133" s="40">
        <v>724.83333333333337</v>
      </c>
      <c r="E133" s="40">
        <v>711.06666666666672</v>
      </c>
      <c r="F133" s="40">
        <v>690.43333333333339</v>
      </c>
      <c r="G133" s="40">
        <v>676.66666666666674</v>
      </c>
      <c r="H133" s="40">
        <v>745.4666666666667</v>
      </c>
      <c r="I133" s="40">
        <v>759.23333333333335</v>
      </c>
      <c r="J133" s="40">
        <v>779.86666666666667</v>
      </c>
      <c r="K133" s="31">
        <v>738.6</v>
      </c>
      <c r="L133" s="31">
        <v>704.2</v>
      </c>
      <c r="M133" s="31">
        <v>0.60723000000000005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5150.1499999999996</v>
      </c>
      <c r="D134" s="40">
        <v>5161.2666666666664</v>
      </c>
      <c r="E134" s="40">
        <v>5074.1833333333325</v>
      </c>
      <c r="F134" s="40">
        <v>4998.2166666666662</v>
      </c>
      <c r="G134" s="40">
        <v>4911.1333333333323</v>
      </c>
      <c r="H134" s="40">
        <v>5237.2333333333327</v>
      </c>
      <c r="I134" s="40">
        <v>5324.3166666666666</v>
      </c>
      <c r="J134" s="40">
        <v>5400.2833333333328</v>
      </c>
      <c r="K134" s="31">
        <v>5248.35</v>
      </c>
      <c r="L134" s="31">
        <v>5085.3</v>
      </c>
      <c r="M134" s="31">
        <v>4.4290700000000003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4993.55</v>
      </c>
      <c r="D135" s="40">
        <v>4960.7666666666664</v>
      </c>
      <c r="E135" s="40">
        <v>4782.7833333333328</v>
      </c>
      <c r="F135" s="40">
        <v>4572.0166666666664</v>
      </c>
      <c r="G135" s="40">
        <v>4394.0333333333328</v>
      </c>
      <c r="H135" s="40">
        <v>5171.5333333333328</v>
      </c>
      <c r="I135" s="40">
        <v>5349.5166666666664</v>
      </c>
      <c r="J135" s="40">
        <v>5560.2833333333328</v>
      </c>
      <c r="K135" s="31">
        <v>5138.75</v>
      </c>
      <c r="L135" s="31">
        <v>4750</v>
      </c>
      <c r="M135" s="31">
        <v>5.9043099999999997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398.6</v>
      </c>
      <c r="D136" s="40">
        <v>398.86666666666673</v>
      </c>
      <c r="E136" s="40">
        <v>387.93333333333345</v>
      </c>
      <c r="F136" s="40">
        <v>377.26666666666671</v>
      </c>
      <c r="G136" s="40">
        <v>366.33333333333343</v>
      </c>
      <c r="H136" s="40">
        <v>409.53333333333347</v>
      </c>
      <c r="I136" s="40">
        <v>420.46666666666675</v>
      </c>
      <c r="J136" s="40">
        <v>431.1333333333335</v>
      </c>
      <c r="K136" s="31">
        <v>409.8</v>
      </c>
      <c r="L136" s="31">
        <v>388.2</v>
      </c>
      <c r="M136" s="31">
        <v>150.11614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4635.45</v>
      </c>
      <c r="D137" s="40">
        <v>4640.5333333333338</v>
      </c>
      <c r="E137" s="40">
        <v>4556.0666666666675</v>
      </c>
      <c r="F137" s="40">
        <v>4476.6833333333334</v>
      </c>
      <c r="G137" s="40">
        <v>4392.2166666666672</v>
      </c>
      <c r="H137" s="40">
        <v>4719.9166666666679</v>
      </c>
      <c r="I137" s="40">
        <v>4804.3833333333332</v>
      </c>
      <c r="J137" s="40">
        <v>4883.7666666666682</v>
      </c>
      <c r="K137" s="31">
        <v>4725</v>
      </c>
      <c r="L137" s="31">
        <v>4561.1499999999996</v>
      </c>
      <c r="M137" s="31">
        <v>4.3781800000000004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4659.2</v>
      </c>
      <c r="D138" s="40">
        <v>4701.0333333333328</v>
      </c>
      <c r="E138" s="40">
        <v>4484.2166666666653</v>
      </c>
      <c r="F138" s="40">
        <v>4309.2333333333327</v>
      </c>
      <c r="G138" s="40">
        <v>4092.4166666666652</v>
      </c>
      <c r="H138" s="40">
        <v>4876.0166666666655</v>
      </c>
      <c r="I138" s="40">
        <v>5092.833333333333</v>
      </c>
      <c r="J138" s="40">
        <v>5267.8166666666657</v>
      </c>
      <c r="K138" s="31">
        <v>4917.8500000000004</v>
      </c>
      <c r="L138" s="31">
        <v>4526.05</v>
      </c>
      <c r="M138" s="31">
        <v>19.451640000000001</v>
      </c>
      <c r="N138" s="1"/>
      <c r="O138" s="1"/>
    </row>
    <row r="139" spans="1:15" ht="12.75" customHeight="1">
      <c r="A139" s="31">
        <v>129</v>
      </c>
      <c r="B139" s="31" t="s">
        <v>567</v>
      </c>
      <c r="C139" s="31">
        <v>2180.5</v>
      </c>
      <c r="D139" s="40">
        <v>2191.2000000000003</v>
      </c>
      <c r="E139" s="40">
        <v>2140.3000000000006</v>
      </c>
      <c r="F139" s="40">
        <v>2100.1000000000004</v>
      </c>
      <c r="G139" s="40">
        <v>2049.2000000000007</v>
      </c>
      <c r="H139" s="40">
        <v>2231.4000000000005</v>
      </c>
      <c r="I139" s="40">
        <v>2282.3000000000002</v>
      </c>
      <c r="J139" s="40">
        <v>2322.5000000000005</v>
      </c>
      <c r="K139" s="31">
        <v>2242.1</v>
      </c>
      <c r="L139" s="31">
        <v>2151</v>
      </c>
      <c r="M139" s="31">
        <v>0.47145999999999999</v>
      </c>
      <c r="N139" s="1"/>
      <c r="O139" s="1"/>
    </row>
    <row r="140" spans="1:15" ht="12.75" customHeight="1">
      <c r="A140" s="31">
        <v>130</v>
      </c>
      <c r="B140" s="31" t="s">
        <v>357</v>
      </c>
      <c r="C140" s="31">
        <v>77.349999999999994</v>
      </c>
      <c r="D140" s="40">
        <v>76.816666666666677</v>
      </c>
      <c r="E140" s="40">
        <v>75.183333333333351</v>
      </c>
      <c r="F140" s="40">
        <v>73.01666666666668</v>
      </c>
      <c r="G140" s="40">
        <v>71.383333333333354</v>
      </c>
      <c r="H140" s="40">
        <v>78.983333333333348</v>
      </c>
      <c r="I140" s="40">
        <v>80.616666666666674</v>
      </c>
      <c r="J140" s="40">
        <v>82.783333333333346</v>
      </c>
      <c r="K140" s="31">
        <v>78.45</v>
      </c>
      <c r="L140" s="31">
        <v>74.650000000000006</v>
      </c>
      <c r="M140" s="31">
        <v>11.83236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2484.8000000000002</v>
      </c>
      <c r="D141" s="40">
        <v>2495.4500000000003</v>
      </c>
      <c r="E141" s="40">
        <v>2460.9000000000005</v>
      </c>
      <c r="F141" s="40">
        <v>2437.0000000000005</v>
      </c>
      <c r="G141" s="40">
        <v>2402.4500000000007</v>
      </c>
      <c r="H141" s="40">
        <v>2519.3500000000004</v>
      </c>
      <c r="I141" s="40">
        <v>2553.9000000000005</v>
      </c>
      <c r="J141" s="40">
        <v>2577.8000000000002</v>
      </c>
      <c r="K141" s="31">
        <v>2530</v>
      </c>
      <c r="L141" s="31">
        <v>2471.5500000000002</v>
      </c>
      <c r="M141" s="31">
        <v>16.289059999999999</v>
      </c>
      <c r="N141" s="1"/>
      <c r="O141" s="1"/>
    </row>
    <row r="142" spans="1:15" ht="12.75" customHeight="1">
      <c r="A142" s="31">
        <v>132</v>
      </c>
      <c r="B142" s="31" t="s">
        <v>354</v>
      </c>
      <c r="C142" s="31">
        <v>456.95</v>
      </c>
      <c r="D142" s="40">
        <v>454.01666666666671</v>
      </c>
      <c r="E142" s="40">
        <v>449.03333333333342</v>
      </c>
      <c r="F142" s="40">
        <v>441.11666666666673</v>
      </c>
      <c r="G142" s="40">
        <v>436.13333333333344</v>
      </c>
      <c r="H142" s="40">
        <v>461.93333333333339</v>
      </c>
      <c r="I142" s="40">
        <v>466.91666666666663</v>
      </c>
      <c r="J142" s="40">
        <v>474.83333333333337</v>
      </c>
      <c r="K142" s="31">
        <v>459</v>
      </c>
      <c r="L142" s="31">
        <v>446.1</v>
      </c>
      <c r="M142" s="31">
        <v>1.42133</v>
      </c>
      <c r="N142" s="1"/>
      <c r="O142" s="1"/>
    </row>
    <row r="143" spans="1:15" ht="12.75" customHeight="1">
      <c r="A143" s="31">
        <v>133</v>
      </c>
      <c r="B143" s="31" t="s">
        <v>355</v>
      </c>
      <c r="C143" s="31">
        <v>138.75</v>
      </c>
      <c r="D143" s="40">
        <v>138.48333333333332</v>
      </c>
      <c r="E143" s="40">
        <v>136.01666666666665</v>
      </c>
      <c r="F143" s="40">
        <v>133.28333333333333</v>
      </c>
      <c r="G143" s="40">
        <v>130.81666666666666</v>
      </c>
      <c r="H143" s="40">
        <v>141.21666666666664</v>
      </c>
      <c r="I143" s="40">
        <v>143.68333333333328</v>
      </c>
      <c r="J143" s="40">
        <v>146.41666666666663</v>
      </c>
      <c r="K143" s="31">
        <v>140.94999999999999</v>
      </c>
      <c r="L143" s="31">
        <v>135.75</v>
      </c>
      <c r="M143" s="31">
        <v>4.9813799999999997</v>
      </c>
      <c r="N143" s="1"/>
      <c r="O143" s="1"/>
    </row>
    <row r="144" spans="1:15" ht="12.75" customHeight="1">
      <c r="A144" s="31">
        <v>134</v>
      </c>
      <c r="B144" s="31" t="s">
        <v>358</v>
      </c>
      <c r="C144" s="31">
        <v>199</v>
      </c>
      <c r="D144" s="40">
        <v>199.41666666666666</v>
      </c>
      <c r="E144" s="40">
        <v>197.13333333333333</v>
      </c>
      <c r="F144" s="40">
        <v>195.26666666666668</v>
      </c>
      <c r="G144" s="40">
        <v>192.98333333333335</v>
      </c>
      <c r="H144" s="40">
        <v>201.2833333333333</v>
      </c>
      <c r="I144" s="40">
        <v>203.56666666666666</v>
      </c>
      <c r="J144" s="40">
        <v>205.43333333333328</v>
      </c>
      <c r="K144" s="31">
        <v>201.7</v>
      </c>
      <c r="L144" s="31">
        <v>197.55</v>
      </c>
      <c r="M144" s="31">
        <v>0.98265000000000002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531.25</v>
      </c>
      <c r="D145" s="40">
        <v>527.15</v>
      </c>
      <c r="E145" s="40">
        <v>516.29999999999995</v>
      </c>
      <c r="F145" s="40">
        <v>501.35</v>
      </c>
      <c r="G145" s="40">
        <v>490.5</v>
      </c>
      <c r="H145" s="40">
        <v>542.09999999999991</v>
      </c>
      <c r="I145" s="40">
        <v>552.95000000000005</v>
      </c>
      <c r="J145" s="40">
        <v>567.89999999999986</v>
      </c>
      <c r="K145" s="31">
        <v>538</v>
      </c>
      <c r="L145" s="31">
        <v>512.20000000000005</v>
      </c>
      <c r="M145" s="31">
        <v>11.77125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1820.75</v>
      </c>
      <c r="D146" s="40">
        <v>1803.5666666666666</v>
      </c>
      <c r="E146" s="40">
        <v>1772.1833333333332</v>
      </c>
      <c r="F146" s="40">
        <v>1723.6166666666666</v>
      </c>
      <c r="G146" s="40">
        <v>1692.2333333333331</v>
      </c>
      <c r="H146" s="40">
        <v>1852.1333333333332</v>
      </c>
      <c r="I146" s="40">
        <v>1883.5166666666664</v>
      </c>
      <c r="J146" s="40">
        <v>1932.0833333333333</v>
      </c>
      <c r="K146" s="31">
        <v>1834.95</v>
      </c>
      <c r="L146" s="31">
        <v>1755</v>
      </c>
      <c r="M146" s="31">
        <v>0.28275</v>
      </c>
      <c r="N146" s="1"/>
      <c r="O146" s="1"/>
    </row>
    <row r="147" spans="1:15" ht="12.75" customHeight="1">
      <c r="A147" s="31">
        <v>137</v>
      </c>
      <c r="B147" s="31" t="s">
        <v>359</v>
      </c>
      <c r="C147" s="31">
        <v>72.45</v>
      </c>
      <c r="D147" s="40">
        <v>72.366666666666674</v>
      </c>
      <c r="E147" s="40">
        <v>71.633333333333354</v>
      </c>
      <c r="F147" s="40">
        <v>70.816666666666677</v>
      </c>
      <c r="G147" s="40">
        <v>70.083333333333357</v>
      </c>
      <c r="H147" s="40">
        <v>73.183333333333351</v>
      </c>
      <c r="I147" s="40">
        <v>73.916666666666671</v>
      </c>
      <c r="J147" s="40">
        <v>74.733333333333348</v>
      </c>
      <c r="K147" s="31">
        <v>73.099999999999994</v>
      </c>
      <c r="L147" s="31">
        <v>71.55</v>
      </c>
      <c r="M147" s="31">
        <v>10.093579999999999</v>
      </c>
      <c r="N147" s="1"/>
      <c r="O147" s="1"/>
    </row>
    <row r="148" spans="1:15" ht="12.75" customHeight="1">
      <c r="A148" s="31">
        <v>138</v>
      </c>
      <c r="B148" s="31" t="s">
        <v>356</v>
      </c>
      <c r="C148" s="31">
        <v>214.8</v>
      </c>
      <c r="D148" s="40">
        <v>214.85</v>
      </c>
      <c r="E148" s="40">
        <v>212</v>
      </c>
      <c r="F148" s="40">
        <v>209.20000000000002</v>
      </c>
      <c r="G148" s="40">
        <v>206.35000000000002</v>
      </c>
      <c r="H148" s="40">
        <v>217.64999999999998</v>
      </c>
      <c r="I148" s="40">
        <v>220.49999999999994</v>
      </c>
      <c r="J148" s="40">
        <v>223.29999999999995</v>
      </c>
      <c r="K148" s="31">
        <v>217.7</v>
      </c>
      <c r="L148" s="31">
        <v>212.05</v>
      </c>
      <c r="M148" s="31">
        <v>4.2458400000000003</v>
      </c>
      <c r="N148" s="1"/>
      <c r="O148" s="1"/>
    </row>
    <row r="149" spans="1:15" ht="12.75" customHeight="1">
      <c r="A149" s="31">
        <v>139</v>
      </c>
      <c r="B149" s="31" t="s">
        <v>360</v>
      </c>
      <c r="C149" s="31">
        <v>129.80000000000001</v>
      </c>
      <c r="D149" s="40">
        <v>129.16666666666666</v>
      </c>
      <c r="E149" s="40">
        <v>126.33333333333331</v>
      </c>
      <c r="F149" s="40">
        <v>122.86666666666666</v>
      </c>
      <c r="G149" s="40">
        <v>120.03333333333332</v>
      </c>
      <c r="H149" s="40">
        <v>132.63333333333333</v>
      </c>
      <c r="I149" s="40">
        <v>135.46666666666664</v>
      </c>
      <c r="J149" s="40">
        <v>138.93333333333331</v>
      </c>
      <c r="K149" s="31">
        <v>132</v>
      </c>
      <c r="L149" s="31">
        <v>125.7</v>
      </c>
      <c r="M149" s="31">
        <v>7.8984800000000002</v>
      </c>
      <c r="N149" s="1"/>
      <c r="O149" s="1"/>
    </row>
    <row r="150" spans="1:15" ht="12.75" customHeight="1">
      <c r="A150" s="31">
        <v>140</v>
      </c>
      <c r="B150" s="31" t="s">
        <v>1022</v>
      </c>
      <c r="C150" s="31">
        <v>64.25</v>
      </c>
      <c r="D150" s="40">
        <v>64.55</v>
      </c>
      <c r="E150" s="40">
        <v>63.149999999999991</v>
      </c>
      <c r="F150" s="40">
        <v>62.05</v>
      </c>
      <c r="G150" s="40">
        <v>60.649999999999991</v>
      </c>
      <c r="H150" s="40">
        <v>65.649999999999991</v>
      </c>
      <c r="I150" s="40">
        <v>67.05</v>
      </c>
      <c r="J150" s="40">
        <v>68.149999999999991</v>
      </c>
      <c r="K150" s="31">
        <v>65.95</v>
      </c>
      <c r="L150" s="31">
        <v>63.45</v>
      </c>
      <c r="M150" s="31">
        <v>6.0616300000000001</v>
      </c>
      <c r="N150" s="1"/>
      <c r="O150" s="1"/>
    </row>
    <row r="151" spans="1:15" ht="12.75" customHeight="1">
      <c r="A151" s="31">
        <v>141</v>
      </c>
      <c r="B151" s="31" t="s">
        <v>361</v>
      </c>
      <c r="C151" s="31">
        <v>821</v>
      </c>
      <c r="D151" s="40">
        <v>804.86666666666667</v>
      </c>
      <c r="E151" s="40">
        <v>774.73333333333335</v>
      </c>
      <c r="F151" s="40">
        <v>728.4666666666667</v>
      </c>
      <c r="G151" s="40">
        <v>698.33333333333337</v>
      </c>
      <c r="H151" s="40">
        <v>851.13333333333333</v>
      </c>
      <c r="I151" s="40">
        <v>881.26666666666677</v>
      </c>
      <c r="J151" s="40">
        <v>927.5333333333333</v>
      </c>
      <c r="K151" s="31">
        <v>835</v>
      </c>
      <c r="L151" s="31">
        <v>758.6</v>
      </c>
      <c r="M151" s="31">
        <v>1.2918400000000001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1569.4</v>
      </c>
      <c r="D152" s="40">
        <v>1545.8</v>
      </c>
      <c r="E152" s="40">
        <v>1503.6</v>
      </c>
      <c r="F152" s="40">
        <v>1437.8</v>
      </c>
      <c r="G152" s="40">
        <v>1395.6</v>
      </c>
      <c r="H152" s="40">
        <v>1611.6</v>
      </c>
      <c r="I152" s="40">
        <v>1653.8000000000002</v>
      </c>
      <c r="J152" s="40">
        <v>1719.6</v>
      </c>
      <c r="K152" s="31">
        <v>1588</v>
      </c>
      <c r="L152" s="31">
        <v>1480</v>
      </c>
      <c r="M152" s="31">
        <v>26.510059999999999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172.9</v>
      </c>
      <c r="D153" s="40">
        <v>172.69999999999996</v>
      </c>
      <c r="E153" s="40">
        <v>170.39999999999992</v>
      </c>
      <c r="F153" s="40">
        <v>167.89999999999995</v>
      </c>
      <c r="G153" s="40">
        <v>165.59999999999991</v>
      </c>
      <c r="H153" s="40">
        <v>175.19999999999993</v>
      </c>
      <c r="I153" s="40">
        <v>177.49999999999994</v>
      </c>
      <c r="J153" s="40">
        <v>179.99999999999994</v>
      </c>
      <c r="K153" s="31">
        <v>175</v>
      </c>
      <c r="L153" s="31">
        <v>170.2</v>
      </c>
      <c r="M153" s="31">
        <v>24.239450000000001</v>
      </c>
      <c r="N153" s="1"/>
      <c r="O153" s="1"/>
    </row>
    <row r="154" spans="1:15" ht="12.75" customHeight="1">
      <c r="A154" s="31">
        <v>144</v>
      </c>
      <c r="B154" s="31" t="s">
        <v>1023</v>
      </c>
      <c r="C154" s="31">
        <v>115.1</v>
      </c>
      <c r="D154" s="40">
        <v>114.55</v>
      </c>
      <c r="E154" s="40">
        <v>112.44999999999999</v>
      </c>
      <c r="F154" s="40">
        <v>109.8</v>
      </c>
      <c r="G154" s="40">
        <v>107.69999999999999</v>
      </c>
      <c r="H154" s="40">
        <v>117.19999999999999</v>
      </c>
      <c r="I154" s="40">
        <v>119.29999999999998</v>
      </c>
      <c r="J154" s="40">
        <v>121.94999999999999</v>
      </c>
      <c r="K154" s="31">
        <v>116.65</v>
      </c>
      <c r="L154" s="31">
        <v>111.9</v>
      </c>
      <c r="M154" s="31">
        <v>0.65861999999999998</v>
      </c>
      <c r="N154" s="1"/>
      <c r="O154" s="1"/>
    </row>
    <row r="155" spans="1:15" ht="12.75" customHeight="1">
      <c r="A155" s="31">
        <v>145</v>
      </c>
      <c r="B155" s="31" t="s">
        <v>362</v>
      </c>
      <c r="C155" s="31">
        <v>319</v>
      </c>
      <c r="D155" s="40">
        <v>317.56666666666666</v>
      </c>
      <c r="E155" s="40">
        <v>313.2833333333333</v>
      </c>
      <c r="F155" s="40">
        <v>307.56666666666666</v>
      </c>
      <c r="G155" s="40">
        <v>303.2833333333333</v>
      </c>
      <c r="H155" s="40">
        <v>323.2833333333333</v>
      </c>
      <c r="I155" s="40">
        <v>327.56666666666672</v>
      </c>
      <c r="J155" s="40">
        <v>333.2833333333333</v>
      </c>
      <c r="K155" s="31">
        <v>321.85000000000002</v>
      </c>
      <c r="L155" s="31">
        <v>311.85000000000002</v>
      </c>
      <c r="M155" s="31">
        <v>0.91232999999999997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97.45</v>
      </c>
      <c r="D156" s="40">
        <v>97.816666666666663</v>
      </c>
      <c r="E156" s="40">
        <v>95.633333333333326</v>
      </c>
      <c r="F156" s="40">
        <v>93.816666666666663</v>
      </c>
      <c r="G156" s="40">
        <v>91.633333333333326</v>
      </c>
      <c r="H156" s="40">
        <v>99.633333333333326</v>
      </c>
      <c r="I156" s="40">
        <v>101.81666666666666</v>
      </c>
      <c r="J156" s="40">
        <v>103.63333333333333</v>
      </c>
      <c r="K156" s="31">
        <v>100</v>
      </c>
      <c r="L156" s="31">
        <v>96</v>
      </c>
      <c r="M156" s="31">
        <v>250.60969</v>
      </c>
      <c r="N156" s="1"/>
      <c r="O156" s="1"/>
    </row>
    <row r="157" spans="1:15" ht="12.75" customHeight="1">
      <c r="A157" s="31">
        <v>147</v>
      </c>
      <c r="B157" s="31" t="s">
        <v>364</v>
      </c>
      <c r="C157" s="31">
        <v>467.15</v>
      </c>
      <c r="D157" s="40">
        <v>468.08333333333331</v>
      </c>
      <c r="E157" s="40">
        <v>461.36666666666662</v>
      </c>
      <c r="F157" s="40">
        <v>455.58333333333331</v>
      </c>
      <c r="G157" s="40">
        <v>448.86666666666662</v>
      </c>
      <c r="H157" s="40">
        <v>473.86666666666662</v>
      </c>
      <c r="I157" s="40">
        <v>480.58333333333331</v>
      </c>
      <c r="J157" s="40">
        <v>486.36666666666662</v>
      </c>
      <c r="K157" s="31">
        <v>474.8</v>
      </c>
      <c r="L157" s="31">
        <v>462.3</v>
      </c>
      <c r="M157" s="31">
        <v>1.2735799999999999</v>
      </c>
      <c r="N157" s="1"/>
      <c r="O157" s="1"/>
    </row>
    <row r="158" spans="1:15" ht="12.75" customHeight="1">
      <c r="A158" s="31">
        <v>148</v>
      </c>
      <c r="B158" s="31" t="s">
        <v>363</v>
      </c>
      <c r="C158" s="31">
        <v>3287.6</v>
      </c>
      <c r="D158" s="40">
        <v>3297.4500000000003</v>
      </c>
      <c r="E158" s="40">
        <v>3241.1500000000005</v>
      </c>
      <c r="F158" s="40">
        <v>3194.7000000000003</v>
      </c>
      <c r="G158" s="40">
        <v>3138.4000000000005</v>
      </c>
      <c r="H158" s="40">
        <v>3343.9000000000005</v>
      </c>
      <c r="I158" s="40">
        <v>3400.2000000000007</v>
      </c>
      <c r="J158" s="40">
        <v>3446.6500000000005</v>
      </c>
      <c r="K158" s="31">
        <v>3353.75</v>
      </c>
      <c r="L158" s="31">
        <v>3251</v>
      </c>
      <c r="M158" s="31">
        <v>0.24474000000000001</v>
      </c>
      <c r="N158" s="1"/>
      <c r="O158" s="1"/>
    </row>
    <row r="159" spans="1:15" ht="12.75" customHeight="1">
      <c r="A159" s="31">
        <v>149</v>
      </c>
      <c r="B159" s="31" t="s">
        <v>365</v>
      </c>
      <c r="C159" s="31">
        <v>220.1</v>
      </c>
      <c r="D159" s="40">
        <v>220.11666666666667</v>
      </c>
      <c r="E159" s="40">
        <v>213.98333333333335</v>
      </c>
      <c r="F159" s="40">
        <v>207.86666666666667</v>
      </c>
      <c r="G159" s="40">
        <v>201.73333333333335</v>
      </c>
      <c r="H159" s="40">
        <v>226.23333333333335</v>
      </c>
      <c r="I159" s="40">
        <v>232.36666666666667</v>
      </c>
      <c r="J159" s="40">
        <v>238.48333333333335</v>
      </c>
      <c r="K159" s="31">
        <v>226.25</v>
      </c>
      <c r="L159" s="31">
        <v>214</v>
      </c>
      <c r="M159" s="31">
        <v>4.3108500000000003</v>
      </c>
      <c r="N159" s="1"/>
      <c r="O159" s="1"/>
    </row>
    <row r="160" spans="1:15" ht="12.75" customHeight="1">
      <c r="A160" s="31">
        <v>150</v>
      </c>
      <c r="B160" s="31" t="s">
        <v>382</v>
      </c>
      <c r="C160" s="31">
        <v>1816.4</v>
      </c>
      <c r="D160" s="40">
        <v>1845.4666666666665</v>
      </c>
      <c r="E160" s="40">
        <v>1770.9333333333329</v>
      </c>
      <c r="F160" s="40">
        <v>1725.4666666666665</v>
      </c>
      <c r="G160" s="40">
        <v>1650.9333333333329</v>
      </c>
      <c r="H160" s="40">
        <v>1890.9333333333329</v>
      </c>
      <c r="I160" s="40">
        <v>1965.4666666666662</v>
      </c>
      <c r="J160" s="40">
        <v>2010.9333333333329</v>
      </c>
      <c r="K160" s="31">
        <v>1920</v>
      </c>
      <c r="L160" s="31">
        <v>1800</v>
      </c>
      <c r="M160" s="31">
        <v>0.83015000000000005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244.3</v>
      </c>
      <c r="D161" s="40">
        <v>245.9</v>
      </c>
      <c r="E161" s="40">
        <v>240.9</v>
      </c>
      <c r="F161" s="40">
        <v>237.5</v>
      </c>
      <c r="G161" s="40">
        <v>232.5</v>
      </c>
      <c r="H161" s="40">
        <v>249.3</v>
      </c>
      <c r="I161" s="40">
        <v>254.3</v>
      </c>
      <c r="J161" s="40">
        <v>257.70000000000005</v>
      </c>
      <c r="K161" s="31">
        <v>250.9</v>
      </c>
      <c r="L161" s="31">
        <v>242.5</v>
      </c>
      <c r="M161" s="31">
        <v>16.546800000000001</v>
      </c>
      <c r="N161" s="1"/>
      <c r="O161" s="1"/>
    </row>
    <row r="162" spans="1:15" ht="12.75" customHeight="1">
      <c r="A162" s="31">
        <v>152</v>
      </c>
      <c r="B162" s="31" t="s">
        <v>368</v>
      </c>
      <c r="C162" s="31">
        <v>48.1</v>
      </c>
      <c r="D162" s="40">
        <v>48.533333333333331</v>
      </c>
      <c r="E162" s="40">
        <v>47.066666666666663</v>
      </c>
      <c r="F162" s="40">
        <v>46.033333333333331</v>
      </c>
      <c r="G162" s="40">
        <v>44.566666666666663</v>
      </c>
      <c r="H162" s="40">
        <v>49.566666666666663</v>
      </c>
      <c r="I162" s="40">
        <v>51.033333333333331</v>
      </c>
      <c r="J162" s="40">
        <v>52.066666666666663</v>
      </c>
      <c r="K162" s="31">
        <v>50</v>
      </c>
      <c r="L162" s="31">
        <v>47.5</v>
      </c>
      <c r="M162" s="31">
        <v>23.26634</v>
      </c>
      <c r="N162" s="1"/>
      <c r="O162" s="1"/>
    </row>
    <row r="163" spans="1:15" ht="12.75" customHeight="1">
      <c r="A163" s="31">
        <v>153</v>
      </c>
      <c r="B163" s="31" t="s">
        <v>366</v>
      </c>
      <c r="C163" s="31">
        <v>197.65</v>
      </c>
      <c r="D163" s="40">
        <v>199.01666666666665</v>
      </c>
      <c r="E163" s="40">
        <v>193.0333333333333</v>
      </c>
      <c r="F163" s="40">
        <v>188.41666666666666</v>
      </c>
      <c r="G163" s="40">
        <v>182.43333333333331</v>
      </c>
      <c r="H163" s="40">
        <v>203.6333333333333</v>
      </c>
      <c r="I163" s="40">
        <v>209.61666666666665</v>
      </c>
      <c r="J163" s="40">
        <v>214.23333333333329</v>
      </c>
      <c r="K163" s="31">
        <v>205</v>
      </c>
      <c r="L163" s="31">
        <v>194.4</v>
      </c>
      <c r="M163" s="31">
        <v>41.883600000000001</v>
      </c>
      <c r="N163" s="1"/>
      <c r="O163" s="1"/>
    </row>
    <row r="164" spans="1:15" ht="12.75" customHeight="1">
      <c r="A164" s="31">
        <v>154</v>
      </c>
      <c r="B164" s="31" t="s">
        <v>381</v>
      </c>
      <c r="C164" s="31">
        <v>164.35</v>
      </c>
      <c r="D164" s="40">
        <v>165.53333333333333</v>
      </c>
      <c r="E164" s="40">
        <v>162.31666666666666</v>
      </c>
      <c r="F164" s="40">
        <v>160.28333333333333</v>
      </c>
      <c r="G164" s="40">
        <v>157.06666666666666</v>
      </c>
      <c r="H164" s="40">
        <v>167.56666666666666</v>
      </c>
      <c r="I164" s="40">
        <v>170.7833333333333</v>
      </c>
      <c r="J164" s="40">
        <v>172.81666666666666</v>
      </c>
      <c r="K164" s="31">
        <v>168.75</v>
      </c>
      <c r="L164" s="31">
        <v>163.5</v>
      </c>
      <c r="M164" s="31">
        <v>3.3603200000000002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148.85</v>
      </c>
      <c r="D165" s="40">
        <v>150.20000000000002</v>
      </c>
      <c r="E165" s="40">
        <v>144.15000000000003</v>
      </c>
      <c r="F165" s="40">
        <v>139.45000000000002</v>
      </c>
      <c r="G165" s="40">
        <v>133.40000000000003</v>
      </c>
      <c r="H165" s="40">
        <v>154.90000000000003</v>
      </c>
      <c r="I165" s="40">
        <v>160.95000000000005</v>
      </c>
      <c r="J165" s="40">
        <v>165.65000000000003</v>
      </c>
      <c r="K165" s="31">
        <v>156.25</v>
      </c>
      <c r="L165" s="31">
        <v>145.5</v>
      </c>
      <c r="M165" s="31">
        <v>283.47156000000001</v>
      </c>
      <c r="N165" s="1"/>
      <c r="O165" s="1"/>
    </row>
    <row r="166" spans="1:15" ht="12.75" customHeight="1">
      <c r="A166" s="31">
        <v>156</v>
      </c>
      <c r="B166" s="31" t="s">
        <v>370</v>
      </c>
      <c r="C166" s="31">
        <v>3150.3</v>
      </c>
      <c r="D166" s="40">
        <v>3147.0499999999997</v>
      </c>
      <c r="E166" s="40">
        <v>3104.0999999999995</v>
      </c>
      <c r="F166" s="40">
        <v>3057.8999999999996</v>
      </c>
      <c r="G166" s="40">
        <v>3014.9499999999994</v>
      </c>
      <c r="H166" s="40">
        <v>3193.2499999999995</v>
      </c>
      <c r="I166" s="40">
        <v>3236.1999999999994</v>
      </c>
      <c r="J166" s="40">
        <v>3282.3999999999996</v>
      </c>
      <c r="K166" s="31">
        <v>3190</v>
      </c>
      <c r="L166" s="31">
        <v>3100.85</v>
      </c>
      <c r="M166" s="31">
        <v>0.11439000000000001</v>
      </c>
      <c r="N166" s="1"/>
      <c r="O166" s="1"/>
    </row>
    <row r="167" spans="1:15" ht="12.75" customHeight="1">
      <c r="A167" s="31">
        <v>157</v>
      </c>
      <c r="B167" s="31" t="s">
        <v>371</v>
      </c>
      <c r="C167" s="31">
        <v>3404.15</v>
      </c>
      <c r="D167" s="40">
        <v>3395.2166666666667</v>
      </c>
      <c r="E167" s="40">
        <v>3330.4333333333334</v>
      </c>
      <c r="F167" s="40">
        <v>3256.7166666666667</v>
      </c>
      <c r="G167" s="40">
        <v>3191.9333333333334</v>
      </c>
      <c r="H167" s="40">
        <v>3468.9333333333334</v>
      </c>
      <c r="I167" s="40">
        <v>3533.7166666666672</v>
      </c>
      <c r="J167" s="40">
        <v>3607.4333333333334</v>
      </c>
      <c r="K167" s="31">
        <v>3460</v>
      </c>
      <c r="L167" s="31">
        <v>3321.5</v>
      </c>
      <c r="M167" s="31">
        <v>9.0990000000000001E-2</v>
      </c>
      <c r="N167" s="1"/>
      <c r="O167" s="1"/>
    </row>
    <row r="168" spans="1:15" ht="12.75" customHeight="1">
      <c r="A168" s="31">
        <v>158</v>
      </c>
      <c r="B168" s="31" t="s">
        <v>377</v>
      </c>
      <c r="C168" s="31">
        <v>321.95</v>
      </c>
      <c r="D168" s="40">
        <v>320.26666666666671</v>
      </c>
      <c r="E168" s="40">
        <v>315.53333333333342</v>
      </c>
      <c r="F168" s="40">
        <v>309.11666666666673</v>
      </c>
      <c r="G168" s="40">
        <v>304.38333333333344</v>
      </c>
      <c r="H168" s="40">
        <v>326.68333333333339</v>
      </c>
      <c r="I168" s="40">
        <v>331.41666666666663</v>
      </c>
      <c r="J168" s="40">
        <v>337.83333333333337</v>
      </c>
      <c r="K168" s="31">
        <v>325</v>
      </c>
      <c r="L168" s="31">
        <v>313.85000000000002</v>
      </c>
      <c r="M168" s="31">
        <v>1.1792100000000001</v>
      </c>
      <c r="N168" s="1"/>
      <c r="O168" s="1"/>
    </row>
    <row r="169" spans="1:15" ht="12.75" customHeight="1">
      <c r="A169" s="31">
        <v>159</v>
      </c>
      <c r="B169" s="31" t="s">
        <v>372</v>
      </c>
      <c r="C169" s="31">
        <v>133.30000000000001</v>
      </c>
      <c r="D169" s="40">
        <v>133.9</v>
      </c>
      <c r="E169" s="40">
        <v>131.85000000000002</v>
      </c>
      <c r="F169" s="40">
        <v>130.4</v>
      </c>
      <c r="G169" s="40">
        <v>128.35000000000002</v>
      </c>
      <c r="H169" s="40">
        <v>135.35000000000002</v>
      </c>
      <c r="I169" s="40">
        <v>137.40000000000003</v>
      </c>
      <c r="J169" s="40">
        <v>138.85000000000002</v>
      </c>
      <c r="K169" s="31">
        <v>135.94999999999999</v>
      </c>
      <c r="L169" s="31">
        <v>132.44999999999999</v>
      </c>
      <c r="M169" s="31">
        <v>7.0493600000000001</v>
      </c>
      <c r="N169" s="1"/>
      <c r="O169" s="1"/>
    </row>
    <row r="170" spans="1:15" ht="12.75" customHeight="1">
      <c r="A170" s="31">
        <v>160</v>
      </c>
      <c r="B170" s="31" t="s">
        <v>373</v>
      </c>
      <c r="C170" s="31">
        <v>5641.35</v>
      </c>
      <c r="D170" s="40">
        <v>5649.083333333333</v>
      </c>
      <c r="E170" s="40">
        <v>5600.2666666666664</v>
      </c>
      <c r="F170" s="40">
        <v>5559.1833333333334</v>
      </c>
      <c r="G170" s="40">
        <v>5510.3666666666668</v>
      </c>
      <c r="H170" s="40">
        <v>5690.1666666666661</v>
      </c>
      <c r="I170" s="40">
        <v>5738.9833333333336</v>
      </c>
      <c r="J170" s="40">
        <v>5780.0666666666657</v>
      </c>
      <c r="K170" s="31">
        <v>5697.9</v>
      </c>
      <c r="L170" s="31">
        <v>5608</v>
      </c>
      <c r="M170" s="31">
        <v>3.7620000000000001E-2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3700.2</v>
      </c>
      <c r="D171" s="40">
        <v>3667.3833333333332</v>
      </c>
      <c r="E171" s="40">
        <v>3585.7666666666664</v>
      </c>
      <c r="F171" s="40">
        <v>3471.333333333333</v>
      </c>
      <c r="G171" s="40">
        <v>3389.7166666666662</v>
      </c>
      <c r="H171" s="40">
        <v>3781.8166666666666</v>
      </c>
      <c r="I171" s="40">
        <v>3863.4333333333334</v>
      </c>
      <c r="J171" s="40">
        <v>3977.8666666666668</v>
      </c>
      <c r="K171" s="31">
        <v>3749</v>
      </c>
      <c r="L171" s="31">
        <v>3552.95</v>
      </c>
      <c r="M171" s="31">
        <v>2.5494400000000002</v>
      </c>
      <c r="N171" s="1"/>
      <c r="O171" s="1"/>
    </row>
    <row r="172" spans="1:15" ht="12.75" customHeight="1">
      <c r="A172" s="31">
        <v>162</v>
      </c>
      <c r="B172" s="31" t="s">
        <v>374</v>
      </c>
      <c r="C172" s="31">
        <v>1503.95</v>
      </c>
      <c r="D172" s="40">
        <v>1498.3166666666666</v>
      </c>
      <c r="E172" s="40">
        <v>1481.6333333333332</v>
      </c>
      <c r="F172" s="40">
        <v>1459.3166666666666</v>
      </c>
      <c r="G172" s="40">
        <v>1442.6333333333332</v>
      </c>
      <c r="H172" s="40">
        <v>1520.6333333333332</v>
      </c>
      <c r="I172" s="40">
        <v>1537.3166666666666</v>
      </c>
      <c r="J172" s="40">
        <v>1559.6333333333332</v>
      </c>
      <c r="K172" s="31">
        <v>1515</v>
      </c>
      <c r="L172" s="31">
        <v>1476</v>
      </c>
      <c r="M172" s="31">
        <v>0.57854000000000005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503.9</v>
      </c>
      <c r="D173" s="40">
        <v>503.5</v>
      </c>
      <c r="E173" s="40">
        <v>489.4</v>
      </c>
      <c r="F173" s="40">
        <v>474.9</v>
      </c>
      <c r="G173" s="40">
        <v>460.79999999999995</v>
      </c>
      <c r="H173" s="40">
        <v>518</v>
      </c>
      <c r="I173" s="40">
        <v>532.1</v>
      </c>
      <c r="J173" s="40">
        <v>546.6</v>
      </c>
      <c r="K173" s="31">
        <v>517.6</v>
      </c>
      <c r="L173" s="31">
        <v>489</v>
      </c>
      <c r="M173" s="31">
        <v>12.25257</v>
      </c>
      <c r="N173" s="1"/>
      <c r="O173" s="1"/>
    </row>
    <row r="174" spans="1:15" ht="12.75" customHeight="1">
      <c r="A174" s="31">
        <v>164</v>
      </c>
      <c r="B174" s="31" t="s">
        <v>369</v>
      </c>
      <c r="C174" s="31">
        <v>4661.05</v>
      </c>
      <c r="D174" s="40">
        <v>4716.25</v>
      </c>
      <c r="E174" s="40">
        <v>4575.8</v>
      </c>
      <c r="F174" s="40">
        <v>4490.55</v>
      </c>
      <c r="G174" s="40">
        <v>4350.1000000000004</v>
      </c>
      <c r="H174" s="40">
        <v>4801.5</v>
      </c>
      <c r="I174" s="40">
        <v>4941.9500000000007</v>
      </c>
      <c r="J174" s="40">
        <v>5027.2</v>
      </c>
      <c r="K174" s="31">
        <v>4856.7</v>
      </c>
      <c r="L174" s="31">
        <v>4631</v>
      </c>
      <c r="M174" s="31">
        <v>0.53471000000000002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40.549999999999997</v>
      </c>
      <c r="D175" s="40">
        <v>40.65</v>
      </c>
      <c r="E175" s="40">
        <v>39.199999999999996</v>
      </c>
      <c r="F175" s="40">
        <v>37.849999999999994</v>
      </c>
      <c r="G175" s="40">
        <v>36.399999999999991</v>
      </c>
      <c r="H175" s="40">
        <v>42</v>
      </c>
      <c r="I175" s="40">
        <v>43.45</v>
      </c>
      <c r="J175" s="40">
        <v>44.800000000000004</v>
      </c>
      <c r="K175" s="31">
        <v>42.1</v>
      </c>
      <c r="L175" s="31">
        <v>39.299999999999997</v>
      </c>
      <c r="M175" s="31">
        <v>205.53577000000001</v>
      </c>
      <c r="N175" s="1"/>
      <c r="O175" s="1"/>
    </row>
    <row r="176" spans="1:15" ht="12.75" customHeight="1">
      <c r="A176" s="31">
        <v>166</v>
      </c>
      <c r="B176" s="31" t="s">
        <v>383</v>
      </c>
      <c r="C176" s="31">
        <v>460.6</v>
      </c>
      <c r="D176" s="40">
        <v>452.31666666666666</v>
      </c>
      <c r="E176" s="40">
        <v>438.2833333333333</v>
      </c>
      <c r="F176" s="40">
        <v>415.96666666666664</v>
      </c>
      <c r="G176" s="40">
        <v>401.93333333333328</v>
      </c>
      <c r="H176" s="40">
        <v>474.63333333333333</v>
      </c>
      <c r="I176" s="40">
        <v>488.66666666666674</v>
      </c>
      <c r="J176" s="40">
        <v>510.98333333333335</v>
      </c>
      <c r="K176" s="31">
        <v>466.35</v>
      </c>
      <c r="L176" s="31">
        <v>430</v>
      </c>
      <c r="M176" s="31">
        <v>17.930289999999999</v>
      </c>
      <c r="N176" s="1"/>
      <c r="O176" s="1"/>
    </row>
    <row r="177" spans="1:15" ht="12.75" customHeight="1">
      <c r="A177" s="31">
        <v>167</v>
      </c>
      <c r="B177" s="31" t="s">
        <v>375</v>
      </c>
      <c r="C177" s="31">
        <v>1294.75</v>
      </c>
      <c r="D177" s="40">
        <v>1317.2666666666667</v>
      </c>
      <c r="E177" s="40">
        <v>1264.5333333333333</v>
      </c>
      <c r="F177" s="40">
        <v>1234.3166666666666</v>
      </c>
      <c r="G177" s="40">
        <v>1181.5833333333333</v>
      </c>
      <c r="H177" s="40">
        <v>1347.4833333333333</v>
      </c>
      <c r="I177" s="40">
        <v>1400.2166666666665</v>
      </c>
      <c r="J177" s="40">
        <v>1430.4333333333334</v>
      </c>
      <c r="K177" s="31">
        <v>1370</v>
      </c>
      <c r="L177" s="31">
        <v>1287.05</v>
      </c>
      <c r="M177" s="31">
        <v>0.63719000000000003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593.6</v>
      </c>
      <c r="D178" s="40">
        <v>592.1</v>
      </c>
      <c r="E178" s="40">
        <v>585.5</v>
      </c>
      <c r="F178" s="40">
        <v>577.4</v>
      </c>
      <c r="G178" s="40">
        <v>570.79999999999995</v>
      </c>
      <c r="H178" s="40">
        <v>600.20000000000005</v>
      </c>
      <c r="I178" s="40">
        <v>606.80000000000018</v>
      </c>
      <c r="J178" s="40">
        <v>614.90000000000009</v>
      </c>
      <c r="K178" s="31">
        <v>598.70000000000005</v>
      </c>
      <c r="L178" s="31">
        <v>584</v>
      </c>
      <c r="M178" s="31">
        <v>0.40704000000000001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956.65</v>
      </c>
      <c r="D179" s="40">
        <v>967.23333333333323</v>
      </c>
      <c r="E179" s="40">
        <v>940.91666666666652</v>
      </c>
      <c r="F179" s="40">
        <v>925.18333333333328</v>
      </c>
      <c r="G179" s="40">
        <v>898.86666666666656</v>
      </c>
      <c r="H179" s="40">
        <v>982.96666666666647</v>
      </c>
      <c r="I179" s="40">
        <v>1009.2833333333333</v>
      </c>
      <c r="J179" s="40">
        <v>1025.0166666666664</v>
      </c>
      <c r="K179" s="31">
        <v>993.55</v>
      </c>
      <c r="L179" s="31">
        <v>951.5</v>
      </c>
      <c r="M179" s="31">
        <v>13.41226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580.5</v>
      </c>
      <c r="D180" s="40">
        <v>578.0333333333333</v>
      </c>
      <c r="E180" s="40">
        <v>567.06666666666661</v>
      </c>
      <c r="F180" s="40">
        <v>553.63333333333333</v>
      </c>
      <c r="G180" s="40">
        <v>542.66666666666663</v>
      </c>
      <c r="H180" s="40">
        <v>591.46666666666658</v>
      </c>
      <c r="I180" s="40">
        <v>602.43333333333328</v>
      </c>
      <c r="J180" s="40">
        <v>615.86666666666656</v>
      </c>
      <c r="K180" s="31">
        <v>589</v>
      </c>
      <c r="L180" s="31">
        <v>564.6</v>
      </c>
      <c r="M180" s="31">
        <v>3.0831900000000001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2233.3000000000002</v>
      </c>
      <c r="D181" s="40">
        <v>2244.6166666666668</v>
      </c>
      <c r="E181" s="40">
        <v>2174.9833333333336</v>
      </c>
      <c r="F181" s="40">
        <v>2116.666666666667</v>
      </c>
      <c r="G181" s="40">
        <v>2047.0333333333338</v>
      </c>
      <c r="H181" s="40">
        <v>2302.9333333333334</v>
      </c>
      <c r="I181" s="40">
        <v>2372.5666666666666</v>
      </c>
      <c r="J181" s="40">
        <v>2430.8833333333332</v>
      </c>
      <c r="K181" s="31">
        <v>2314.25</v>
      </c>
      <c r="L181" s="31">
        <v>2186.3000000000002</v>
      </c>
      <c r="M181" s="31">
        <v>9.5707699999999996</v>
      </c>
      <c r="N181" s="1"/>
      <c r="O181" s="1"/>
    </row>
    <row r="182" spans="1:15" ht="12.75" customHeight="1">
      <c r="A182" s="31">
        <v>172</v>
      </c>
      <c r="B182" s="31" t="s">
        <v>384</v>
      </c>
      <c r="C182" s="31">
        <v>111.75</v>
      </c>
      <c r="D182" s="40">
        <v>111.05</v>
      </c>
      <c r="E182" s="40">
        <v>109.69999999999999</v>
      </c>
      <c r="F182" s="40">
        <v>107.64999999999999</v>
      </c>
      <c r="G182" s="40">
        <v>106.29999999999998</v>
      </c>
      <c r="H182" s="40">
        <v>113.1</v>
      </c>
      <c r="I182" s="40">
        <v>114.44999999999999</v>
      </c>
      <c r="J182" s="40">
        <v>116.5</v>
      </c>
      <c r="K182" s="31">
        <v>112.4</v>
      </c>
      <c r="L182" s="31">
        <v>109</v>
      </c>
      <c r="M182" s="31">
        <v>3.9321799999999998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309.89999999999998</v>
      </c>
      <c r="D183" s="40">
        <v>309.21666666666664</v>
      </c>
      <c r="E183" s="40">
        <v>305.68333333333328</v>
      </c>
      <c r="F183" s="40">
        <v>301.46666666666664</v>
      </c>
      <c r="G183" s="40">
        <v>297.93333333333328</v>
      </c>
      <c r="H183" s="40">
        <v>313.43333333333328</v>
      </c>
      <c r="I183" s="40">
        <v>316.9666666666667</v>
      </c>
      <c r="J183" s="40">
        <v>321.18333333333328</v>
      </c>
      <c r="K183" s="31">
        <v>312.75</v>
      </c>
      <c r="L183" s="31">
        <v>305</v>
      </c>
      <c r="M183" s="31">
        <v>16.06305</v>
      </c>
      <c r="N183" s="1"/>
      <c r="O183" s="1"/>
    </row>
    <row r="184" spans="1:15" ht="12.75" customHeight="1">
      <c r="A184" s="31">
        <v>174</v>
      </c>
      <c r="B184" s="31" t="s">
        <v>376</v>
      </c>
      <c r="C184" s="31">
        <v>536.4</v>
      </c>
      <c r="D184" s="40">
        <v>539.33333333333337</v>
      </c>
      <c r="E184" s="40">
        <v>528.06666666666672</v>
      </c>
      <c r="F184" s="40">
        <v>519.73333333333335</v>
      </c>
      <c r="G184" s="40">
        <v>508.4666666666667</v>
      </c>
      <c r="H184" s="40">
        <v>547.66666666666674</v>
      </c>
      <c r="I184" s="40">
        <v>558.93333333333339</v>
      </c>
      <c r="J184" s="40">
        <v>567.26666666666677</v>
      </c>
      <c r="K184" s="31">
        <v>550.6</v>
      </c>
      <c r="L184" s="31">
        <v>531</v>
      </c>
      <c r="M184" s="31">
        <v>3.7002799999999998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1721.1</v>
      </c>
      <c r="D185" s="40">
        <v>1713.0166666666667</v>
      </c>
      <c r="E185" s="40">
        <v>1683.5333333333333</v>
      </c>
      <c r="F185" s="40">
        <v>1645.9666666666667</v>
      </c>
      <c r="G185" s="40">
        <v>1616.4833333333333</v>
      </c>
      <c r="H185" s="40">
        <v>1750.5833333333333</v>
      </c>
      <c r="I185" s="40">
        <v>1780.0666666666664</v>
      </c>
      <c r="J185" s="40">
        <v>1817.6333333333332</v>
      </c>
      <c r="K185" s="31">
        <v>1742.5</v>
      </c>
      <c r="L185" s="31">
        <v>1675.45</v>
      </c>
      <c r="M185" s="31">
        <v>11.521100000000001</v>
      </c>
      <c r="N185" s="1"/>
      <c r="O185" s="1"/>
    </row>
    <row r="186" spans="1:15" ht="12.75" customHeight="1">
      <c r="A186" s="31">
        <v>176</v>
      </c>
      <c r="B186" s="31" t="s">
        <v>378</v>
      </c>
      <c r="C186" s="31">
        <v>133.4</v>
      </c>
      <c r="D186" s="40">
        <v>134.38333333333333</v>
      </c>
      <c r="E186" s="40">
        <v>132.01666666666665</v>
      </c>
      <c r="F186" s="40">
        <v>130.63333333333333</v>
      </c>
      <c r="G186" s="40">
        <v>128.26666666666665</v>
      </c>
      <c r="H186" s="40">
        <v>135.76666666666665</v>
      </c>
      <c r="I186" s="40">
        <v>138.13333333333333</v>
      </c>
      <c r="J186" s="40">
        <v>139.51666666666665</v>
      </c>
      <c r="K186" s="31">
        <v>136.75</v>
      </c>
      <c r="L186" s="31">
        <v>133</v>
      </c>
      <c r="M186" s="31">
        <v>9.9279799999999998</v>
      </c>
      <c r="N186" s="1"/>
      <c r="O186" s="1"/>
    </row>
    <row r="187" spans="1:15" ht="12.75" customHeight="1">
      <c r="A187" s="31">
        <v>177</v>
      </c>
      <c r="B187" s="31" t="s">
        <v>379</v>
      </c>
      <c r="C187" s="31">
        <v>1619.6</v>
      </c>
      <c r="D187" s="40">
        <v>1617.5333333333335</v>
      </c>
      <c r="E187" s="40">
        <v>1592.0666666666671</v>
      </c>
      <c r="F187" s="40">
        <v>1564.5333333333335</v>
      </c>
      <c r="G187" s="40">
        <v>1539.0666666666671</v>
      </c>
      <c r="H187" s="40">
        <v>1645.0666666666671</v>
      </c>
      <c r="I187" s="40">
        <v>1670.5333333333338</v>
      </c>
      <c r="J187" s="40">
        <v>1698.0666666666671</v>
      </c>
      <c r="K187" s="31">
        <v>1643</v>
      </c>
      <c r="L187" s="31">
        <v>1590</v>
      </c>
      <c r="M187" s="31">
        <v>2.2065899999999998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131.94999999999999</v>
      </c>
      <c r="D188" s="40">
        <v>131.41666666666666</v>
      </c>
      <c r="E188" s="40">
        <v>128.83333333333331</v>
      </c>
      <c r="F188" s="40">
        <v>125.71666666666667</v>
      </c>
      <c r="G188" s="40">
        <v>123.13333333333333</v>
      </c>
      <c r="H188" s="40">
        <v>134.5333333333333</v>
      </c>
      <c r="I188" s="40">
        <v>137.11666666666662</v>
      </c>
      <c r="J188" s="40">
        <v>140.23333333333329</v>
      </c>
      <c r="K188" s="31">
        <v>134</v>
      </c>
      <c r="L188" s="31">
        <v>128.30000000000001</v>
      </c>
      <c r="M188" s="31">
        <v>29.550219999999999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305.14999999999998</v>
      </c>
      <c r="D189" s="40">
        <v>305.0333333333333</v>
      </c>
      <c r="E189" s="40">
        <v>300.11666666666662</v>
      </c>
      <c r="F189" s="40">
        <v>295.08333333333331</v>
      </c>
      <c r="G189" s="40">
        <v>290.16666666666663</v>
      </c>
      <c r="H189" s="40">
        <v>310.06666666666661</v>
      </c>
      <c r="I189" s="40">
        <v>314.98333333333335</v>
      </c>
      <c r="J189" s="40">
        <v>320.01666666666659</v>
      </c>
      <c r="K189" s="31">
        <v>309.95</v>
      </c>
      <c r="L189" s="31">
        <v>300</v>
      </c>
      <c r="M189" s="31">
        <v>9.0831599999999995</v>
      </c>
      <c r="N189" s="1"/>
      <c r="O189" s="1"/>
    </row>
    <row r="190" spans="1:15" ht="12.75" customHeight="1">
      <c r="A190" s="31">
        <v>180</v>
      </c>
      <c r="B190" s="31" t="s">
        <v>380</v>
      </c>
      <c r="C190" s="31">
        <v>750.75</v>
      </c>
      <c r="D190" s="40">
        <v>755.08333333333337</v>
      </c>
      <c r="E190" s="40">
        <v>736.66666666666674</v>
      </c>
      <c r="F190" s="40">
        <v>722.58333333333337</v>
      </c>
      <c r="G190" s="40">
        <v>704.16666666666674</v>
      </c>
      <c r="H190" s="40">
        <v>769.16666666666674</v>
      </c>
      <c r="I190" s="40">
        <v>787.58333333333348</v>
      </c>
      <c r="J190" s="40">
        <v>801.66666666666674</v>
      </c>
      <c r="K190" s="31">
        <v>773.5</v>
      </c>
      <c r="L190" s="31">
        <v>741</v>
      </c>
      <c r="M190" s="31">
        <v>5.4032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622.29999999999995</v>
      </c>
      <c r="D191" s="40">
        <v>608.75</v>
      </c>
      <c r="E191" s="40">
        <v>591.4</v>
      </c>
      <c r="F191" s="40">
        <v>560.5</v>
      </c>
      <c r="G191" s="40">
        <v>543.15</v>
      </c>
      <c r="H191" s="40">
        <v>639.65</v>
      </c>
      <c r="I191" s="40">
        <v>656.99999999999989</v>
      </c>
      <c r="J191" s="40">
        <v>687.9</v>
      </c>
      <c r="K191" s="31">
        <v>626.1</v>
      </c>
      <c r="L191" s="31">
        <v>577.85</v>
      </c>
      <c r="M191" s="31">
        <v>28.1479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1306.5999999999999</v>
      </c>
      <c r="D192" s="40">
        <v>1288.4000000000001</v>
      </c>
      <c r="E192" s="40">
        <v>1252.1000000000001</v>
      </c>
      <c r="F192" s="40">
        <v>1197.6000000000001</v>
      </c>
      <c r="G192" s="40">
        <v>1161.3000000000002</v>
      </c>
      <c r="H192" s="40">
        <v>1342.9</v>
      </c>
      <c r="I192" s="40">
        <v>1379.2000000000003</v>
      </c>
      <c r="J192" s="40">
        <v>1433.7</v>
      </c>
      <c r="K192" s="31">
        <v>1324.7</v>
      </c>
      <c r="L192" s="31">
        <v>1233.9000000000001</v>
      </c>
      <c r="M192" s="31">
        <v>10.19876</v>
      </c>
      <c r="N192" s="1"/>
      <c r="O192" s="1"/>
    </row>
    <row r="193" spans="1:15" ht="12.75" customHeight="1">
      <c r="A193" s="31">
        <v>183</v>
      </c>
      <c r="B193" s="31" t="s">
        <v>389</v>
      </c>
      <c r="C193" s="31">
        <v>1274.4000000000001</v>
      </c>
      <c r="D193" s="40">
        <v>1268.2166666666667</v>
      </c>
      <c r="E193" s="40">
        <v>1236.4333333333334</v>
      </c>
      <c r="F193" s="40">
        <v>1198.4666666666667</v>
      </c>
      <c r="G193" s="40">
        <v>1166.6833333333334</v>
      </c>
      <c r="H193" s="40">
        <v>1306.1833333333334</v>
      </c>
      <c r="I193" s="40">
        <v>1337.9666666666667</v>
      </c>
      <c r="J193" s="40">
        <v>1375.9333333333334</v>
      </c>
      <c r="K193" s="31">
        <v>1300</v>
      </c>
      <c r="L193" s="31">
        <v>1230.25</v>
      </c>
      <c r="M193" s="31">
        <v>1.77454</v>
      </c>
      <c r="N193" s="1"/>
      <c r="O193" s="1"/>
    </row>
    <row r="194" spans="1:15" ht="12.75" customHeight="1">
      <c r="A194" s="31">
        <v>184</v>
      </c>
      <c r="B194" s="31" t="s">
        <v>1024</v>
      </c>
      <c r="C194" s="31">
        <v>21.8</v>
      </c>
      <c r="D194" s="40">
        <v>22.266666666666666</v>
      </c>
      <c r="E194" s="40">
        <v>21.283333333333331</v>
      </c>
      <c r="F194" s="40">
        <v>20.766666666666666</v>
      </c>
      <c r="G194" s="40">
        <v>19.783333333333331</v>
      </c>
      <c r="H194" s="40">
        <v>22.783333333333331</v>
      </c>
      <c r="I194" s="40">
        <v>23.766666666666666</v>
      </c>
      <c r="J194" s="40">
        <v>24.283333333333331</v>
      </c>
      <c r="K194" s="31">
        <v>23.25</v>
      </c>
      <c r="L194" s="31">
        <v>21.75</v>
      </c>
      <c r="M194" s="31">
        <v>77.872399999999999</v>
      </c>
      <c r="N194" s="1"/>
      <c r="O194" s="1"/>
    </row>
    <row r="195" spans="1:15" ht="12.75" customHeight="1">
      <c r="A195" s="31">
        <v>185</v>
      </c>
      <c r="B195" s="31" t="s">
        <v>390</v>
      </c>
      <c r="C195" s="31">
        <v>1337.35</v>
      </c>
      <c r="D195" s="40">
        <v>1330.7833333333333</v>
      </c>
      <c r="E195" s="40">
        <v>1311.5666666666666</v>
      </c>
      <c r="F195" s="40">
        <v>1285.7833333333333</v>
      </c>
      <c r="G195" s="40">
        <v>1266.5666666666666</v>
      </c>
      <c r="H195" s="40">
        <v>1356.5666666666666</v>
      </c>
      <c r="I195" s="40">
        <v>1375.7833333333333</v>
      </c>
      <c r="J195" s="40">
        <v>1401.5666666666666</v>
      </c>
      <c r="K195" s="31">
        <v>1350</v>
      </c>
      <c r="L195" s="31">
        <v>1305</v>
      </c>
      <c r="M195" s="31">
        <v>0.41286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1262.95</v>
      </c>
      <c r="D196" s="40">
        <v>1266.5666666666666</v>
      </c>
      <c r="E196" s="40">
        <v>1240.1333333333332</v>
      </c>
      <c r="F196" s="40">
        <v>1217.3166666666666</v>
      </c>
      <c r="G196" s="40">
        <v>1190.8833333333332</v>
      </c>
      <c r="H196" s="40">
        <v>1289.3833333333332</v>
      </c>
      <c r="I196" s="40">
        <v>1315.8166666666666</v>
      </c>
      <c r="J196" s="40">
        <v>1338.6333333333332</v>
      </c>
      <c r="K196" s="31">
        <v>1293</v>
      </c>
      <c r="L196" s="31">
        <v>1243.75</v>
      </c>
      <c r="M196" s="31">
        <v>14.21636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1143.75</v>
      </c>
      <c r="D197" s="40">
        <v>1151.5833333333333</v>
      </c>
      <c r="E197" s="40">
        <v>1130.1666666666665</v>
      </c>
      <c r="F197" s="40">
        <v>1116.5833333333333</v>
      </c>
      <c r="G197" s="40">
        <v>1095.1666666666665</v>
      </c>
      <c r="H197" s="40">
        <v>1165.1666666666665</v>
      </c>
      <c r="I197" s="40">
        <v>1186.583333333333</v>
      </c>
      <c r="J197" s="40">
        <v>1200.1666666666665</v>
      </c>
      <c r="K197" s="31">
        <v>1173</v>
      </c>
      <c r="L197" s="31">
        <v>1138</v>
      </c>
      <c r="M197" s="31">
        <v>35.5852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2844.7</v>
      </c>
      <c r="D198" s="40">
        <v>2842.9666666666667</v>
      </c>
      <c r="E198" s="40">
        <v>2792.9333333333334</v>
      </c>
      <c r="F198" s="40">
        <v>2741.1666666666665</v>
      </c>
      <c r="G198" s="40">
        <v>2691.1333333333332</v>
      </c>
      <c r="H198" s="40">
        <v>2894.7333333333336</v>
      </c>
      <c r="I198" s="40">
        <v>2944.7666666666673</v>
      </c>
      <c r="J198" s="40">
        <v>2996.5333333333338</v>
      </c>
      <c r="K198" s="31">
        <v>2893</v>
      </c>
      <c r="L198" s="31">
        <v>2791.2</v>
      </c>
      <c r="M198" s="31">
        <v>38.307789999999997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2647.2</v>
      </c>
      <c r="D199" s="40">
        <v>2639.0666666666671</v>
      </c>
      <c r="E199" s="40">
        <v>2608.233333333334</v>
      </c>
      <c r="F199" s="40">
        <v>2569.2666666666669</v>
      </c>
      <c r="G199" s="40">
        <v>2538.4333333333338</v>
      </c>
      <c r="H199" s="40">
        <v>2678.0333333333342</v>
      </c>
      <c r="I199" s="40">
        <v>2708.8666666666672</v>
      </c>
      <c r="J199" s="40">
        <v>2747.8333333333344</v>
      </c>
      <c r="K199" s="31">
        <v>2669.9</v>
      </c>
      <c r="L199" s="31">
        <v>2600.1</v>
      </c>
      <c r="M199" s="31">
        <v>3.1297299999999999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1582.85</v>
      </c>
      <c r="D200" s="40">
        <v>1581.6166666666668</v>
      </c>
      <c r="E200" s="40">
        <v>1561.2333333333336</v>
      </c>
      <c r="F200" s="40">
        <v>1539.6166666666668</v>
      </c>
      <c r="G200" s="40">
        <v>1519.2333333333336</v>
      </c>
      <c r="H200" s="40">
        <v>1603.2333333333336</v>
      </c>
      <c r="I200" s="40">
        <v>1623.6166666666668</v>
      </c>
      <c r="J200" s="40">
        <v>1645.2333333333336</v>
      </c>
      <c r="K200" s="31">
        <v>1602</v>
      </c>
      <c r="L200" s="31">
        <v>1560</v>
      </c>
      <c r="M200" s="31">
        <v>62.034370000000003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680.45</v>
      </c>
      <c r="D201" s="40">
        <v>681.65</v>
      </c>
      <c r="E201" s="40">
        <v>674.3</v>
      </c>
      <c r="F201" s="40">
        <v>668.15</v>
      </c>
      <c r="G201" s="40">
        <v>660.8</v>
      </c>
      <c r="H201" s="40">
        <v>687.8</v>
      </c>
      <c r="I201" s="40">
        <v>695.15000000000009</v>
      </c>
      <c r="J201" s="40">
        <v>701.3</v>
      </c>
      <c r="K201" s="31">
        <v>689</v>
      </c>
      <c r="L201" s="31">
        <v>675.5</v>
      </c>
      <c r="M201" s="31">
        <v>20.217220000000001</v>
      </c>
      <c r="N201" s="1"/>
      <c r="O201" s="1"/>
    </row>
    <row r="202" spans="1:15" ht="12.75" customHeight="1">
      <c r="A202" s="31">
        <v>192</v>
      </c>
      <c r="B202" s="31" t="s">
        <v>387</v>
      </c>
      <c r="C202" s="31">
        <v>2057.9</v>
      </c>
      <c r="D202" s="40">
        <v>2074.2999999999997</v>
      </c>
      <c r="E202" s="40">
        <v>2028.5999999999995</v>
      </c>
      <c r="F202" s="40">
        <v>1999.2999999999997</v>
      </c>
      <c r="G202" s="40">
        <v>1953.5999999999995</v>
      </c>
      <c r="H202" s="40">
        <v>2103.5999999999995</v>
      </c>
      <c r="I202" s="40">
        <v>2149.2999999999993</v>
      </c>
      <c r="J202" s="40">
        <v>2178.5999999999995</v>
      </c>
      <c r="K202" s="31">
        <v>2120</v>
      </c>
      <c r="L202" s="31">
        <v>2045</v>
      </c>
      <c r="M202" s="31">
        <v>0.68608999999999998</v>
      </c>
      <c r="N202" s="1"/>
      <c r="O202" s="1"/>
    </row>
    <row r="203" spans="1:15" ht="12.75" customHeight="1">
      <c r="A203" s="31">
        <v>193</v>
      </c>
      <c r="B203" s="31" t="s">
        <v>391</v>
      </c>
      <c r="C203" s="31">
        <v>238.9</v>
      </c>
      <c r="D203" s="40">
        <v>239.30000000000004</v>
      </c>
      <c r="E203" s="40">
        <v>236.65000000000009</v>
      </c>
      <c r="F203" s="40">
        <v>234.40000000000006</v>
      </c>
      <c r="G203" s="40">
        <v>231.75000000000011</v>
      </c>
      <c r="H203" s="40">
        <v>241.55000000000007</v>
      </c>
      <c r="I203" s="40">
        <v>244.2</v>
      </c>
      <c r="J203" s="40">
        <v>246.45000000000005</v>
      </c>
      <c r="K203" s="31">
        <v>241.95</v>
      </c>
      <c r="L203" s="31">
        <v>237.05</v>
      </c>
      <c r="M203" s="31">
        <v>1.3762399999999999</v>
      </c>
      <c r="N203" s="1"/>
      <c r="O203" s="1"/>
    </row>
    <row r="204" spans="1:15" ht="12.75" customHeight="1">
      <c r="A204" s="31">
        <v>194</v>
      </c>
      <c r="B204" s="31" t="s">
        <v>392</v>
      </c>
      <c r="C204" s="31">
        <v>134.5</v>
      </c>
      <c r="D204" s="40">
        <v>134.98333333333332</v>
      </c>
      <c r="E204" s="40">
        <v>132.01666666666665</v>
      </c>
      <c r="F204" s="40">
        <v>129.53333333333333</v>
      </c>
      <c r="G204" s="40">
        <v>126.56666666666666</v>
      </c>
      <c r="H204" s="40">
        <v>137.46666666666664</v>
      </c>
      <c r="I204" s="40">
        <v>140.43333333333328</v>
      </c>
      <c r="J204" s="40">
        <v>142.91666666666663</v>
      </c>
      <c r="K204" s="31">
        <v>137.94999999999999</v>
      </c>
      <c r="L204" s="31">
        <v>132.5</v>
      </c>
      <c r="M204" s="31">
        <v>5.6917999999999997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2657.1</v>
      </c>
      <c r="D205" s="40">
        <v>2666.3166666666666</v>
      </c>
      <c r="E205" s="40">
        <v>2629.7833333333333</v>
      </c>
      <c r="F205" s="40">
        <v>2602.4666666666667</v>
      </c>
      <c r="G205" s="40">
        <v>2565.9333333333334</v>
      </c>
      <c r="H205" s="40">
        <v>2693.6333333333332</v>
      </c>
      <c r="I205" s="40">
        <v>2730.1666666666661</v>
      </c>
      <c r="J205" s="40">
        <v>2757.4833333333331</v>
      </c>
      <c r="K205" s="31">
        <v>2702.85</v>
      </c>
      <c r="L205" s="31">
        <v>2639</v>
      </c>
      <c r="M205" s="31">
        <v>6.1496199999999996</v>
      </c>
      <c r="N205" s="1"/>
      <c r="O205" s="1"/>
    </row>
    <row r="206" spans="1:15" ht="12.75" customHeight="1">
      <c r="A206" s="31">
        <v>196</v>
      </c>
      <c r="B206" s="31" t="s">
        <v>388</v>
      </c>
      <c r="C206" s="31">
        <v>71.25</v>
      </c>
      <c r="D206" s="40">
        <v>71.666666666666671</v>
      </c>
      <c r="E206" s="40">
        <v>69.083333333333343</v>
      </c>
      <c r="F206" s="40">
        <v>66.916666666666671</v>
      </c>
      <c r="G206" s="40">
        <v>64.333333333333343</v>
      </c>
      <c r="H206" s="40">
        <v>73.833333333333343</v>
      </c>
      <c r="I206" s="40">
        <v>76.416666666666686</v>
      </c>
      <c r="J206" s="40">
        <v>78.583333333333343</v>
      </c>
      <c r="K206" s="31">
        <v>74.25</v>
      </c>
      <c r="L206" s="31">
        <v>69.5</v>
      </c>
      <c r="M206" s="31">
        <v>25.577999999999999</v>
      </c>
      <c r="N206" s="1"/>
      <c r="O206" s="1"/>
    </row>
    <row r="207" spans="1:15" ht="12.75" customHeight="1">
      <c r="A207" s="31">
        <v>197</v>
      </c>
      <c r="B207" s="31" t="s">
        <v>1025</v>
      </c>
      <c r="C207" s="31">
        <v>2678.55</v>
      </c>
      <c r="D207" s="40">
        <v>2691.35</v>
      </c>
      <c r="E207" s="40">
        <v>2634.7</v>
      </c>
      <c r="F207" s="40">
        <v>2590.85</v>
      </c>
      <c r="G207" s="40">
        <v>2534.1999999999998</v>
      </c>
      <c r="H207" s="40">
        <v>2735.2</v>
      </c>
      <c r="I207" s="40">
        <v>2791.8500000000004</v>
      </c>
      <c r="J207" s="40">
        <v>2835.7</v>
      </c>
      <c r="K207" s="31">
        <v>2748</v>
      </c>
      <c r="L207" s="31">
        <v>2647.5</v>
      </c>
      <c r="M207" s="31">
        <v>8.0670000000000006E-2</v>
      </c>
      <c r="N207" s="1"/>
      <c r="O207" s="1"/>
    </row>
    <row r="208" spans="1:15" ht="12.75" customHeight="1">
      <c r="A208" s="31">
        <v>198</v>
      </c>
      <c r="B208" s="31" t="s">
        <v>933</v>
      </c>
      <c r="C208" s="31">
        <v>575.70000000000005</v>
      </c>
      <c r="D208" s="40">
        <v>567.83333333333337</v>
      </c>
      <c r="E208" s="40">
        <v>552.86666666666679</v>
      </c>
      <c r="F208" s="40">
        <v>530.03333333333342</v>
      </c>
      <c r="G208" s="40">
        <v>515.06666666666683</v>
      </c>
      <c r="H208" s="40">
        <v>590.66666666666674</v>
      </c>
      <c r="I208" s="40">
        <v>605.63333333333321</v>
      </c>
      <c r="J208" s="40">
        <v>628.4666666666667</v>
      </c>
      <c r="K208" s="31">
        <v>582.79999999999995</v>
      </c>
      <c r="L208" s="31">
        <v>545</v>
      </c>
      <c r="M208" s="31">
        <v>5.3904800000000002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459.8</v>
      </c>
      <c r="D209" s="40">
        <v>463.55</v>
      </c>
      <c r="E209" s="40">
        <v>452.90000000000003</v>
      </c>
      <c r="F209" s="40">
        <v>446</v>
      </c>
      <c r="G209" s="40">
        <v>435.35</v>
      </c>
      <c r="H209" s="40">
        <v>470.45000000000005</v>
      </c>
      <c r="I209" s="40">
        <v>481.1</v>
      </c>
      <c r="J209" s="40">
        <v>488.00000000000006</v>
      </c>
      <c r="K209" s="31">
        <v>474.2</v>
      </c>
      <c r="L209" s="31">
        <v>456.65</v>
      </c>
      <c r="M209" s="31">
        <v>83.063379999999995</v>
      </c>
      <c r="N209" s="1"/>
      <c r="O209" s="1"/>
    </row>
    <row r="210" spans="1:15" ht="12.75" customHeight="1">
      <c r="A210" s="31">
        <v>200</v>
      </c>
      <c r="B210" s="31" t="s">
        <v>393</v>
      </c>
      <c r="C210" s="31">
        <v>126.95</v>
      </c>
      <c r="D210" s="40">
        <v>127.5</v>
      </c>
      <c r="E210" s="40">
        <v>123.75</v>
      </c>
      <c r="F210" s="40">
        <v>120.55</v>
      </c>
      <c r="G210" s="40">
        <v>116.8</v>
      </c>
      <c r="H210" s="40">
        <v>130.69999999999999</v>
      </c>
      <c r="I210" s="40">
        <v>134.44999999999999</v>
      </c>
      <c r="J210" s="40">
        <v>137.65</v>
      </c>
      <c r="K210" s="31">
        <v>131.25</v>
      </c>
      <c r="L210" s="31">
        <v>124.3</v>
      </c>
      <c r="M210" s="31">
        <v>49.733469999999997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310.39999999999998</v>
      </c>
      <c r="D211" s="40">
        <v>312.26666666666665</v>
      </c>
      <c r="E211" s="40">
        <v>304.5333333333333</v>
      </c>
      <c r="F211" s="40">
        <v>298.66666666666663</v>
      </c>
      <c r="G211" s="40">
        <v>290.93333333333328</v>
      </c>
      <c r="H211" s="40">
        <v>318.13333333333333</v>
      </c>
      <c r="I211" s="40">
        <v>325.86666666666667</v>
      </c>
      <c r="J211" s="40">
        <v>331.73333333333335</v>
      </c>
      <c r="K211" s="31">
        <v>320</v>
      </c>
      <c r="L211" s="31">
        <v>306.39999999999998</v>
      </c>
      <c r="M211" s="31">
        <v>40.784219999999998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2393.15</v>
      </c>
      <c r="D212" s="40">
        <v>2389.3833333333332</v>
      </c>
      <c r="E212" s="40">
        <v>2376.7666666666664</v>
      </c>
      <c r="F212" s="40">
        <v>2360.3833333333332</v>
      </c>
      <c r="G212" s="40">
        <v>2347.7666666666664</v>
      </c>
      <c r="H212" s="40">
        <v>2405.7666666666664</v>
      </c>
      <c r="I212" s="40">
        <v>2418.3833333333332</v>
      </c>
      <c r="J212" s="40">
        <v>2434.7666666666664</v>
      </c>
      <c r="K212" s="31">
        <v>2402</v>
      </c>
      <c r="L212" s="31">
        <v>2373</v>
      </c>
      <c r="M212" s="31">
        <v>24.533999999999999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311.35000000000002</v>
      </c>
      <c r="D213" s="40">
        <v>313.33333333333331</v>
      </c>
      <c r="E213" s="40">
        <v>307.76666666666665</v>
      </c>
      <c r="F213" s="40">
        <v>304.18333333333334</v>
      </c>
      <c r="G213" s="40">
        <v>298.61666666666667</v>
      </c>
      <c r="H213" s="40">
        <v>316.91666666666663</v>
      </c>
      <c r="I213" s="40">
        <v>322.48333333333335</v>
      </c>
      <c r="J213" s="40">
        <v>326.06666666666661</v>
      </c>
      <c r="K213" s="31">
        <v>318.89999999999998</v>
      </c>
      <c r="L213" s="31">
        <v>309.75</v>
      </c>
      <c r="M213" s="31">
        <v>8.5168400000000002</v>
      </c>
      <c r="N213" s="1"/>
      <c r="O213" s="1"/>
    </row>
    <row r="214" spans="1:15" ht="12.75" customHeight="1">
      <c r="A214" s="31">
        <v>204</v>
      </c>
      <c r="B214" s="31" t="s">
        <v>1026</v>
      </c>
      <c r="C214" s="31">
        <v>705.25</v>
      </c>
      <c r="D214" s="40">
        <v>697.16666666666663</v>
      </c>
      <c r="E214" s="40">
        <v>678.33333333333326</v>
      </c>
      <c r="F214" s="40">
        <v>651.41666666666663</v>
      </c>
      <c r="G214" s="40">
        <v>632.58333333333326</v>
      </c>
      <c r="H214" s="40">
        <v>724.08333333333326</v>
      </c>
      <c r="I214" s="40">
        <v>742.91666666666652</v>
      </c>
      <c r="J214" s="40">
        <v>769.83333333333326</v>
      </c>
      <c r="K214" s="31">
        <v>716</v>
      </c>
      <c r="L214" s="31">
        <v>670.25</v>
      </c>
      <c r="M214" s="31">
        <v>1.8197099999999999</v>
      </c>
      <c r="N214" s="1"/>
      <c r="O214" s="1"/>
    </row>
    <row r="215" spans="1:15" ht="12.75" customHeight="1">
      <c r="A215" s="31">
        <v>205</v>
      </c>
      <c r="B215" s="31" t="s">
        <v>394</v>
      </c>
      <c r="C215" s="31">
        <v>41934.400000000001</v>
      </c>
      <c r="D215" s="40">
        <v>42086.816666666666</v>
      </c>
      <c r="E215" s="40">
        <v>41497.533333333333</v>
      </c>
      <c r="F215" s="40">
        <v>41060.666666666664</v>
      </c>
      <c r="G215" s="40">
        <v>40471.383333333331</v>
      </c>
      <c r="H215" s="40">
        <v>42523.683333333334</v>
      </c>
      <c r="I215" s="40">
        <v>43112.96666666666</v>
      </c>
      <c r="J215" s="40">
        <v>43549.833333333336</v>
      </c>
      <c r="K215" s="31">
        <v>42676.1</v>
      </c>
      <c r="L215" s="31">
        <v>41649.949999999997</v>
      </c>
      <c r="M215" s="31">
        <v>2.8070000000000001E-2</v>
      </c>
      <c r="N215" s="1"/>
      <c r="O215" s="1"/>
    </row>
    <row r="216" spans="1:15" ht="12.75" customHeight="1">
      <c r="A216" s="31">
        <v>206</v>
      </c>
      <c r="B216" s="31" t="s">
        <v>395</v>
      </c>
      <c r="C216" s="31">
        <v>42.85</v>
      </c>
      <c r="D216" s="40">
        <v>42.9</v>
      </c>
      <c r="E216" s="40">
        <v>42.449999999999996</v>
      </c>
      <c r="F216" s="40">
        <v>42.05</v>
      </c>
      <c r="G216" s="40">
        <v>41.599999999999994</v>
      </c>
      <c r="H216" s="40">
        <v>43.3</v>
      </c>
      <c r="I216" s="40">
        <v>43.75</v>
      </c>
      <c r="J216" s="40">
        <v>44.15</v>
      </c>
      <c r="K216" s="31">
        <v>43.35</v>
      </c>
      <c r="L216" s="31">
        <v>42.5</v>
      </c>
      <c r="M216" s="31">
        <v>15.48869</v>
      </c>
      <c r="N216" s="1"/>
      <c r="O216" s="1"/>
    </row>
    <row r="217" spans="1:15" ht="12.75" customHeight="1">
      <c r="A217" s="31">
        <v>207</v>
      </c>
      <c r="B217" s="31" t="s">
        <v>407</v>
      </c>
      <c r="C217" s="31">
        <v>151.80000000000001</v>
      </c>
      <c r="D217" s="40">
        <v>151.78333333333333</v>
      </c>
      <c r="E217" s="40">
        <v>148.36666666666667</v>
      </c>
      <c r="F217" s="40">
        <v>144.93333333333334</v>
      </c>
      <c r="G217" s="40">
        <v>141.51666666666668</v>
      </c>
      <c r="H217" s="40">
        <v>155.21666666666667</v>
      </c>
      <c r="I217" s="40">
        <v>158.63333333333335</v>
      </c>
      <c r="J217" s="40">
        <v>162.06666666666666</v>
      </c>
      <c r="K217" s="31">
        <v>155.19999999999999</v>
      </c>
      <c r="L217" s="31">
        <v>148.35</v>
      </c>
      <c r="M217" s="31">
        <v>69.650229999999993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216.8</v>
      </c>
      <c r="D218" s="40">
        <v>216.41666666666666</v>
      </c>
      <c r="E218" s="40">
        <v>211.23333333333332</v>
      </c>
      <c r="F218" s="40">
        <v>205.66666666666666</v>
      </c>
      <c r="G218" s="40">
        <v>200.48333333333332</v>
      </c>
      <c r="H218" s="40">
        <v>221.98333333333332</v>
      </c>
      <c r="I218" s="40">
        <v>227.16666666666666</v>
      </c>
      <c r="J218" s="40">
        <v>232.73333333333332</v>
      </c>
      <c r="K218" s="31">
        <v>221.6</v>
      </c>
      <c r="L218" s="31">
        <v>210.85</v>
      </c>
      <c r="M218" s="31">
        <v>200.90669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802.05</v>
      </c>
      <c r="D219" s="40">
        <v>798.23333333333323</v>
      </c>
      <c r="E219" s="40">
        <v>787.71666666666647</v>
      </c>
      <c r="F219" s="40">
        <v>773.38333333333321</v>
      </c>
      <c r="G219" s="40">
        <v>762.86666666666645</v>
      </c>
      <c r="H219" s="40">
        <v>812.56666666666649</v>
      </c>
      <c r="I219" s="40">
        <v>823.08333333333314</v>
      </c>
      <c r="J219" s="40">
        <v>837.41666666666652</v>
      </c>
      <c r="K219" s="31">
        <v>808.75</v>
      </c>
      <c r="L219" s="31">
        <v>783.9</v>
      </c>
      <c r="M219" s="31">
        <v>157.012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1481.55</v>
      </c>
      <c r="D220" s="40">
        <v>1471.2166666666665</v>
      </c>
      <c r="E220" s="40">
        <v>1445.4833333333329</v>
      </c>
      <c r="F220" s="40">
        <v>1409.4166666666665</v>
      </c>
      <c r="G220" s="40">
        <v>1383.6833333333329</v>
      </c>
      <c r="H220" s="40">
        <v>1507.2833333333328</v>
      </c>
      <c r="I220" s="40">
        <v>1533.0166666666664</v>
      </c>
      <c r="J220" s="40">
        <v>1569.0833333333328</v>
      </c>
      <c r="K220" s="31">
        <v>1496.95</v>
      </c>
      <c r="L220" s="31">
        <v>1435.15</v>
      </c>
      <c r="M220" s="31">
        <v>3.5857100000000002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618.4</v>
      </c>
      <c r="D221" s="40">
        <v>617.58333333333337</v>
      </c>
      <c r="E221" s="40">
        <v>610.31666666666672</v>
      </c>
      <c r="F221" s="40">
        <v>602.23333333333335</v>
      </c>
      <c r="G221" s="40">
        <v>594.9666666666667</v>
      </c>
      <c r="H221" s="40">
        <v>625.66666666666674</v>
      </c>
      <c r="I221" s="40">
        <v>632.93333333333339</v>
      </c>
      <c r="J221" s="40">
        <v>641.01666666666677</v>
      </c>
      <c r="K221" s="31">
        <v>624.85</v>
      </c>
      <c r="L221" s="31">
        <v>609.5</v>
      </c>
      <c r="M221" s="31">
        <v>8.4904100000000007</v>
      </c>
      <c r="N221" s="1"/>
      <c r="O221" s="1"/>
    </row>
    <row r="222" spans="1:15" ht="12.75" customHeight="1">
      <c r="A222" s="31">
        <v>212</v>
      </c>
      <c r="B222" s="31" t="s">
        <v>411</v>
      </c>
      <c r="C222" s="31">
        <v>241.6</v>
      </c>
      <c r="D222" s="40">
        <v>238.93333333333331</v>
      </c>
      <c r="E222" s="40">
        <v>231.51666666666662</v>
      </c>
      <c r="F222" s="40">
        <v>221.43333333333331</v>
      </c>
      <c r="G222" s="40">
        <v>214.01666666666662</v>
      </c>
      <c r="H222" s="40">
        <v>249.01666666666662</v>
      </c>
      <c r="I222" s="40">
        <v>256.43333333333328</v>
      </c>
      <c r="J222" s="40">
        <v>266.51666666666665</v>
      </c>
      <c r="K222" s="31">
        <v>246.35</v>
      </c>
      <c r="L222" s="31">
        <v>228.85</v>
      </c>
      <c r="M222" s="31">
        <v>5.2042000000000002</v>
      </c>
      <c r="N222" s="1"/>
      <c r="O222" s="1"/>
    </row>
    <row r="223" spans="1:15" ht="12.75" customHeight="1">
      <c r="A223" s="31">
        <v>213</v>
      </c>
      <c r="B223" s="31" t="s">
        <v>397</v>
      </c>
      <c r="C223" s="31">
        <v>51.05</v>
      </c>
      <c r="D223" s="40">
        <v>51.050000000000004</v>
      </c>
      <c r="E223" s="40">
        <v>49.500000000000007</v>
      </c>
      <c r="F223" s="40">
        <v>47.95</v>
      </c>
      <c r="G223" s="40">
        <v>46.400000000000006</v>
      </c>
      <c r="H223" s="40">
        <v>52.600000000000009</v>
      </c>
      <c r="I223" s="40">
        <v>54.150000000000006</v>
      </c>
      <c r="J223" s="40">
        <v>55.70000000000001</v>
      </c>
      <c r="K223" s="31">
        <v>52.6</v>
      </c>
      <c r="L223" s="31">
        <v>49.5</v>
      </c>
      <c r="M223" s="31">
        <v>139.76813000000001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9.5500000000000007</v>
      </c>
      <c r="D224" s="40">
        <v>9.5666666666666682</v>
      </c>
      <c r="E224" s="40">
        <v>9.3333333333333357</v>
      </c>
      <c r="F224" s="40">
        <v>9.1166666666666671</v>
      </c>
      <c r="G224" s="40">
        <v>8.8833333333333346</v>
      </c>
      <c r="H224" s="40">
        <v>9.7833333333333368</v>
      </c>
      <c r="I224" s="40">
        <v>10.016666666666667</v>
      </c>
      <c r="J224" s="40">
        <v>10.233333333333338</v>
      </c>
      <c r="K224" s="31">
        <v>9.8000000000000007</v>
      </c>
      <c r="L224" s="31">
        <v>9.35</v>
      </c>
      <c r="M224" s="31">
        <v>2275.8569200000002</v>
      </c>
      <c r="N224" s="1"/>
      <c r="O224" s="1"/>
    </row>
    <row r="225" spans="1:15" ht="12.75" customHeight="1">
      <c r="A225" s="31">
        <v>215</v>
      </c>
      <c r="B225" s="31" t="s">
        <v>398</v>
      </c>
      <c r="C225" s="31">
        <v>55.1</v>
      </c>
      <c r="D225" s="40">
        <v>54.85</v>
      </c>
      <c r="E225" s="40">
        <v>53.75</v>
      </c>
      <c r="F225" s="40">
        <v>52.4</v>
      </c>
      <c r="G225" s="40">
        <v>51.3</v>
      </c>
      <c r="H225" s="40">
        <v>56.2</v>
      </c>
      <c r="I225" s="40">
        <v>57.300000000000011</v>
      </c>
      <c r="J225" s="40">
        <v>58.650000000000006</v>
      </c>
      <c r="K225" s="31">
        <v>55.95</v>
      </c>
      <c r="L225" s="31">
        <v>53.5</v>
      </c>
      <c r="M225" s="31">
        <v>105.35251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49.5</v>
      </c>
      <c r="D226" s="40">
        <v>49.316666666666663</v>
      </c>
      <c r="E226" s="40">
        <v>48.083333333333329</v>
      </c>
      <c r="F226" s="40">
        <v>46.666666666666664</v>
      </c>
      <c r="G226" s="40">
        <v>45.43333333333333</v>
      </c>
      <c r="H226" s="40">
        <v>50.733333333333327</v>
      </c>
      <c r="I226" s="40">
        <v>51.966666666666661</v>
      </c>
      <c r="J226" s="40">
        <v>53.383333333333326</v>
      </c>
      <c r="K226" s="31">
        <v>50.55</v>
      </c>
      <c r="L226" s="31">
        <v>47.9</v>
      </c>
      <c r="M226" s="31">
        <v>340.84381999999999</v>
      </c>
      <c r="N226" s="1"/>
      <c r="O226" s="1"/>
    </row>
    <row r="227" spans="1:15" ht="12.75" customHeight="1">
      <c r="A227" s="31">
        <v>217</v>
      </c>
      <c r="B227" s="31" t="s">
        <v>409</v>
      </c>
      <c r="C227" s="31">
        <v>708.3</v>
      </c>
      <c r="D227" s="40">
        <v>691.5</v>
      </c>
      <c r="E227" s="40">
        <v>658</v>
      </c>
      <c r="F227" s="40">
        <v>607.70000000000005</v>
      </c>
      <c r="G227" s="40">
        <v>574.20000000000005</v>
      </c>
      <c r="H227" s="40">
        <v>741.8</v>
      </c>
      <c r="I227" s="40">
        <v>775.3</v>
      </c>
      <c r="J227" s="40">
        <v>825.59999999999991</v>
      </c>
      <c r="K227" s="31">
        <v>725</v>
      </c>
      <c r="L227" s="31">
        <v>641.20000000000005</v>
      </c>
      <c r="M227" s="31">
        <v>123.65834</v>
      </c>
      <c r="N227" s="1"/>
      <c r="O227" s="1"/>
    </row>
    <row r="228" spans="1:15" ht="12.75" customHeight="1">
      <c r="A228" s="31">
        <v>218</v>
      </c>
      <c r="B228" s="31" t="s">
        <v>399</v>
      </c>
      <c r="C228" s="31">
        <v>1251.3499999999999</v>
      </c>
      <c r="D228" s="40">
        <v>1251.0333333333333</v>
      </c>
      <c r="E228" s="40">
        <v>1215.0666666666666</v>
      </c>
      <c r="F228" s="40">
        <v>1178.7833333333333</v>
      </c>
      <c r="G228" s="40">
        <v>1142.8166666666666</v>
      </c>
      <c r="H228" s="40">
        <v>1287.3166666666666</v>
      </c>
      <c r="I228" s="40">
        <v>1323.2833333333333</v>
      </c>
      <c r="J228" s="40">
        <v>1359.5666666666666</v>
      </c>
      <c r="K228" s="31">
        <v>1287</v>
      </c>
      <c r="L228" s="31">
        <v>1214.75</v>
      </c>
      <c r="M228" s="31">
        <v>0.81923999999999997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473.9</v>
      </c>
      <c r="D229" s="40">
        <v>467.95</v>
      </c>
      <c r="E229" s="40">
        <v>459.95</v>
      </c>
      <c r="F229" s="40">
        <v>446</v>
      </c>
      <c r="G229" s="40">
        <v>438</v>
      </c>
      <c r="H229" s="40">
        <v>481.9</v>
      </c>
      <c r="I229" s="40">
        <v>489.9</v>
      </c>
      <c r="J229" s="40">
        <v>503.84999999999997</v>
      </c>
      <c r="K229" s="31">
        <v>475.95</v>
      </c>
      <c r="L229" s="31">
        <v>454</v>
      </c>
      <c r="M229" s="31">
        <v>30.631019999999999</v>
      </c>
      <c r="N229" s="1"/>
      <c r="O229" s="1"/>
    </row>
    <row r="230" spans="1:15" ht="12.75" customHeight="1">
      <c r="A230" s="31">
        <v>220</v>
      </c>
      <c r="B230" s="31" t="s">
        <v>400</v>
      </c>
      <c r="C230" s="31">
        <v>323.89999999999998</v>
      </c>
      <c r="D230" s="40">
        <v>317.68333333333334</v>
      </c>
      <c r="E230" s="40">
        <v>309.4666666666667</v>
      </c>
      <c r="F230" s="40">
        <v>295.03333333333336</v>
      </c>
      <c r="G230" s="40">
        <v>286.81666666666672</v>
      </c>
      <c r="H230" s="40">
        <v>332.11666666666667</v>
      </c>
      <c r="I230" s="40">
        <v>340.33333333333326</v>
      </c>
      <c r="J230" s="40">
        <v>354.76666666666665</v>
      </c>
      <c r="K230" s="31">
        <v>325.89999999999998</v>
      </c>
      <c r="L230" s="31">
        <v>303.25</v>
      </c>
      <c r="M230" s="31">
        <v>4.9016500000000001</v>
      </c>
      <c r="N230" s="1"/>
      <c r="O230" s="1"/>
    </row>
    <row r="231" spans="1:15" ht="12.75" customHeight="1">
      <c r="A231" s="31">
        <v>221</v>
      </c>
      <c r="B231" s="31" t="s">
        <v>401</v>
      </c>
      <c r="C231" s="31">
        <v>1629.9</v>
      </c>
      <c r="D231" s="40">
        <v>1623.1500000000003</v>
      </c>
      <c r="E231" s="40">
        <v>1596.8500000000006</v>
      </c>
      <c r="F231" s="40">
        <v>1563.8000000000002</v>
      </c>
      <c r="G231" s="40">
        <v>1537.5000000000005</v>
      </c>
      <c r="H231" s="40">
        <v>1656.2000000000007</v>
      </c>
      <c r="I231" s="40">
        <v>1682.5000000000005</v>
      </c>
      <c r="J231" s="40">
        <v>1715.5500000000009</v>
      </c>
      <c r="K231" s="31">
        <v>1649.45</v>
      </c>
      <c r="L231" s="31">
        <v>1590.1</v>
      </c>
      <c r="M231" s="31">
        <v>0.29525000000000001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196.65</v>
      </c>
      <c r="D232" s="40">
        <v>197.81666666666669</v>
      </c>
      <c r="E232" s="40">
        <v>191.28333333333339</v>
      </c>
      <c r="F232" s="40">
        <v>185.91666666666669</v>
      </c>
      <c r="G232" s="40">
        <v>179.38333333333338</v>
      </c>
      <c r="H232" s="40">
        <v>203.18333333333339</v>
      </c>
      <c r="I232" s="40">
        <v>209.7166666666667</v>
      </c>
      <c r="J232" s="40">
        <v>215.0833333333334</v>
      </c>
      <c r="K232" s="31">
        <v>204.35</v>
      </c>
      <c r="L232" s="31">
        <v>192.45</v>
      </c>
      <c r="M232" s="31">
        <v>63.589950000000002</v>
      </c>
      <c r="N232" s="1"/>
      <c r="O232" s="1"/>
    </row>
    <row r="233" spans="1:15" ht="12.75" customHeight="1">
      <c r="A233" s="31">
        <v>223</v>
      </c>
      <c r="B233" s="31" t="s">
        <v>406</v>
      </c>
      <c r="C233" s="31">
        <v>206.1</v>
      </c>
      <c r="D233" s="40">
        <v>203.83333333333334</v>
      </c>
      <c r="E233" s="40">
        <v>199.26666666666668</v>
      </c>
      <c r="F233" s="40">
        <v>192.43333333333334</v>
      </c>
      <c r="G233" s="40">
        <v>187.86666666666667</v>
      </c>
      <c r="H233" s="40">
        <v>210.66666666666669</v>
      </c>
      <c r="I233" s="40">
        <v>215.23333333333335</v>
      </c>
      <c r="J233" s="40">
        <v>222.06666666666669</v>
      </c>
      <c r="K233" s="31">
        <v>208.4</v>
      </c>
      <c r="L233" s="31">
        <v>197</v>
      </c>
      <c r="M233" s="31">
        <v>57.388820000000003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7146.5</v>
      </c>
      <c r="D234" s="40">
        <v>7106.1333333333341</v>
      </c>
      <c r="E234" s="40">
        <v>6913.2666666666682</v>
      </c>
      <c r="F234" s="40">
        <v>6680.0333333333338</v>
      </c>
      <c r="G234" s="40">
        <v>6487.1666666666679</v>
      </c>
      <c r="H234" s="40">
        <v>7339.3666666666686</v>
      </c>
      <c r="I234" s="40">
        <v>7532.2333333333354</v>
      </c>
      <c r="J234" s="40">
        <v>7765.466666666669</v>
      </c>
      <c r="K234" s="31">
        <v>7299</v>
      </c>
      <c r="L234" s="31">
        <v>6872.9</v>
      </c>
      <c r="M234" s="31">
        <v>1.3976500000000001</v>
      </c>
      <c r="N234" s="1"/>
      <c r="O234" s="1"/>
    </row>
    <row r="235" spans="1:15" ht="12.75" customHeight="1">
      <c r="A235" s="31">
        <v>225</v>
      </c>
      <c r="B235" s="31" t="s">
        <v>408</v>
      </c>
      <c r="C235" s="31">
        <v>172.1</v>
      </c>
      <c r="D235" s="40">
        <v>168.5</v>
      </c>
      <c r="E235" s="40">
        <v>159.19999999999999</v>
      </c>
      <c r="F235" s="40">
        <v>146.29999999999998</v>
      </c>
      <c r="G235" s="40">
        <v>136.99999999999997</v>
      </c>
      <c r="H235" s="40">
        <v>181.4</v>
      </c>
      <c r="I235" s="40">
        <v>190.70000000000002</v>
      </c>
      <c r="J235" s="40">
        <v>203.60000000000002</v>
      </c>
      <c r="K235" s="31">
        <v>177.8</v>
      </c>
      <c r="L235" s="31">
        <v>155.6</v>
      </c>
      <c r="M235" s="31">
        <v>164.82557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2175.1999999999998</v>
      </c>
      <c r="D236" s="40">
        <v>2071.6333333333332</v>
      </c>
      <c r="E236" s="40">
        <v>1953.5666666666666</v>
      </c>
      <c r="F236" s="40">
        <v>1731.9333333333334</v>
      </c>
      <c r="G236" s="40">
        <v>1613.8666666666668</v>
      </c>
      <c r="H236" s="40">
        <v>2293.2666666666664</v>
      </c>
      <c r="I236" s="40">
        <v>2411.333333333333</v>
      </c>
      <c r="J236" s="40">
        <v>2632.9666666666662</v>
      </c>
      <c r="K236" s="31">
        <v>2189.6999999999998</v>
      </c>
      <c r="L236" s="31">
        <v>1850</v>
      </c>
      <c r="M236" s="31">
        <v>52.990989999999996</v>
      </c>
      <c r="N236" s="1"/>
      <c r="O236" s="1"/>
    </row>
    <row r="237" spans="1:15" ht="12.75" customHeight="1">
      <c r="A237" s="31">
        <v>227</v>
      </c>
      <c r="B237" s="31" t="s">
        <v>1027</v>
      </c>
      <c r="C237" s="31">
        <v>2390.35</v>
      </c>
      <c r="D237" s="40">
        <v>2380.9500000000003</v>
      </c>
      <c r="E237" s="40">
        <v>2311.9000000000005</v>
      </c>
      <c r="F237" s="40">
        <v>2233.4500000000003</v>
      </c>
      <c r="G237" s="40">
        <v>2164.4000000000005</v>
      </c>
      <c r="H237" s="40">
        <v>2459.4000000000005</v>
      </c>
      <c r="I237" s="40">
        <v>2528.4500000000007</v>
      </c>
      <c r="J237" s="40">
        <v>2606.9000000000005</v>
      </c>
      <c r="K237" s="31">
        <v>2450</v>
      </c>
      <c r="L237" s="31">
        <v>2302.5</v>
      </c>
      <c r="M237" s="31">
        <v>0.48453000000000002</v>
      </c>
      <c r="N237" s="1"/>
      <c r="O237" s="1"/>
    </row>
    <row r="238" spans="1:15" ht="12.75" customHeight="1">
      <c r="A238" s="31">
        <v>228</v>
      </c>
      <c r="B238" s="31" t="s">
        <v>412</v>
      </c>
      <c r="C238" s="31">
        <v>465.9</v>
      </c>
      <c r="D238" s="40">
        <v>458.40000000000003</v>
      </c>
      <c r="E238" s="40">
        <v>447.50000000000006</v>
      </c>
      <c r="F238" s="40">
        <v>429.1</v>
      </c>
      <c r="G238" s="40">
        <v>418.20000000000005</v>
      </c>
      <c r="H238" s="40">
        <v>476.80000000000007</v>
      </c>
      <c r="I238" s="40">
        <v>487.70000000000005</v>
      </c>
      <c r="J238" s="40">
        <v>506.10000000000008</v>
      </c>
      <c r="K238" s="31">
        <v>469.3</v>
      </c>
      <c r="L238" s="31">
        <v>440</v>
      </c>
      <c r="M238" s="31">
        <v>1.5484100000000001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1140.2</v>
      </c>
      <c r="D239" s="40">
        <v>1148.5999999999999</v>
      </c>
      <c r="E239" s="40">
        <v>1115.1999999999998</v>
      </c>
      <c r="F239" s="40">
        <v>1090.1999999999998</v>
      </c>
      <c r="G239" s="40">
        <v>1056.7999999999997</v>
      </c>
      <c r="H239" s="40">
        <v>1173.5999999999999</v>
      </c>
      <c r="I239" s="40">
        <v>1207</v>
      </c>
      <c r="J239" s="40">
        <v>1232</v>
      </c>
      <c r="K239" s="31">
        <v>1182</v>
      </c>
      <c r="L239" s="31">
        <v>1123.5999999999999</v>
      </c>
      <c r="M239" s="31">
        <v>51.124749999999999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271.5</v>
      </c>
      <c r="D240" s="40">
        <v>272.88333333333333</v>
      </c>
      <c r="E240" s="40">
        <v>265.26666666666665</v>
      </c>
      <c r="F240" s="40">
        <v>259.0333333333333</v>
      </c>
      <c r="G240" s="40">
        <v>251.41666666666663</v>
      </c>
      <c r="H240" s="40">
        <v>279.11666666666667</v>
      </c>
      <c r="I240" s="40">
        <v>286.73333333333335</v>
      </c>
      <c r="J240" s="40">
        <v>292.9666666666667</v>
      </c>
      <c r="K240" s="31">
        <v>280.5</v>
      </c>
      <c r="L240" s="31">
        <v>266.64999999999998</v>
      </c>
      <c r="M240" s="31">
        <v>29.33333</v>
      </c>
      <c r="N240" s="1"/>
      <c r="O240" s="1"/>
    </row>
    <row r="241" spans="1:15" ht="12.75" customHeight="1">
      <c r="A241" s="31">
        <v>231</v>
      </c>
      <c r="B241" s="31" t="s">
        <v>413</v>
      </c>
      <c r="C241" s="31">
        <v>45.3</v>
      </c>
      <c r="D241" s="40">
        <v>45.866666666666667</v>
      </c>
      <c r="E241" s="40">
        <v>44.233333333333334</v>
      </c>
      <c r="F241" s="40">
        <v>43.166666666666664</v>
      </c>
      <c r="G241" s="40">
        <v>41.533333333333331</v>
      </c>
      <c r="H241" s="40">
        <v>46.933333333333337</v>
      </c>
      <c r="I241" s="40">
        <v>48.566666666666677</v>
      </c>
      <c r="J241" s="40">
        <v>49.63333333333334</v>
      </c>
      <c r="K241" s="31">
        <v>47.5</v>
      </c>
      <c r="L241" s="31">
        <v>44.8</v>
      </c>
      <c r="M241" s="31">
        <v>109.70783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1667.75</v>
      </c>
      <c r="D242" s="40">
        <v>1680.4666666666665</v>
      </c>
      <c r="E242" s="40">
        <v>1648.333333333333</v>
      </c>
      <c r="F242" s="40">
        <v>1628.9166666666665</v>
      </c>
      <c r="G242" s="40">
        <v>1596.7833333333331</v>
      </c>
      <c r="H242" s="40">
        <v>1699.883333333333</v>
      </c>
      <c r="I242" s="40">
        <v>1732.0166666666667</v>
      </c>
      <c r="J242" s="40">
        <v>1751.4333333333329</v>
      </c>
      <c r="K242" s="31">
        <v>1712.6</v>
      </c>
      <c r="L242" s="31">
        <v>1661.05</v>
      </c>
      <c r="M242" s="31">
        <v>58.750909999999998</v>
      </c>
      <c r="N242" s="1"/>
      <c r="O242" s="1"/>
    </row>
    <row r="243" spans="1:15" ht="12.75" customHeight="1">
      <c r="A243" s="31">
        <v>233</v>
      </c>
      <c r="B243" s="31" t="s">
        <v>414</v>
      </c>
      <c r="C243" s="31">
        <v>1133.95</v>
      </c>
      <c r="D243" s="40">
        <v>1132.5</v>
      </c>
      <c r="E243" s="40">
        <v>1106.6500000000001</v>
      </c>
      <c r="F243" s="40">
        <v>1079.3500000000001</v>
      </c>
      <c r="G243" s="40">
        <v>1053.5000000000002</v>
      </c>
      <c r="H243" s="40">
        <v>1159.8</v>
      </c>
      <c r="I243" s="40">
        <v>1185.6499999999999</v>
      </c>
      <c r="J243" s="40">
        <v>1212.9499999999998</v>
      </c>
      <c r="K243" s="31">
        <v>1158.3499999999999</v>
      </c>
      <c r="L243" s="31">
        <v>1105.2</v>
      </c>
      <c r="M243" s="31">
        <v>9.9449999999999997E-2</v>
      </c>
      <c r="N243" s="1"/>
      <c r="O243" s="1"/>
    </row>
    <row r="244" spans="1:15" ht="12.75" customHeight="1">
      <c r="A244" s="31">
        <v>234</v>
      </c>
      <c r="B244" s="31" t="s">
        <v>415</v>
      </c>
      <c r="C244" s="31">
        <v>419.05</v>
      </c>
      <c r="D244" s="40">
        <v>416.61666666666662</v>
      </c>
      <c r="E244" s="40">
        <v>409.43333333333322</v>
      </c>
      <c r="F244" s="40">
        <v>399.81666666666661</v>
      </c>
      <c r="G244" s="40">
        <v>392.63333333333321</v>
      </c>
      <c r="H244" s="40">
        <v>426.23333333333323</v>
      </c>
      <c r="I244" s="40">
        <v>433.41666666666663</v>
      </c>
      <c r="J244" s="40">
        <v>443.03333333333325</v>
      </c>
      <c r="K244" s="31">
        <v>423.8</v>
      </c>
      <c r="L244" s="31">
        <v>407</v>
      </c>
      <c r="M244" s="31">
        <v>3.4950100000000002</v>
      </c>
      <c r="N244" s="1"/>
      <c r="O244" s="1"/>
    </row>
    <row r="245" spans="1:15" ht="12.75" customHeight="1">
      <c r="A245" s="31">
        <v>235</v>
      </c>
      <c r="B245" s="31" t="s">
        <v>416</v>
      </c>
      <c r="C245" s="31">
        <v>654.65</v>
      </c>
      <c r="D245" s="40">
        <v>660.2166666666667</v>
      </c>
      <c r="E245" s="40">
        <v>640.43333333333339</v>
      </c>
      <c r="F245" s="40">
        <v>626.2166666666667</v>
      </c>
      <c r="G245" s="40">
        <v>606.43333333333339</v>
      </c>
      <c r="H245" s="40">
        <v>674.43333333333339</v>
      </c>
      <c r="I245" s="40">
        <v>694.2166666666667</v>
      </c>
      <c r="J245" s="40">
        <v>708.43333333333339</v>
      </c>
      <c r="K245" s="31">
        <v>680</v>
      </c>
      <c r="L245" s="31">
        <v>646</v>
      </c>
      <c r="M245" s="31">
        <v>5.2808400000000004</v>
      </c>
      <c r="N245" s="1"/>
      <c r="O245" s="1"/>
    </row>
    <row r="246" spans="1:15" ht="12.75" customHeight="1">
      <c r="A246" s="31">
        <v>236</v>
      </c>
      <c r="B246" s="31" t="s">
        <v>410</v>
      </c>
      <c r="C246" s="31">
        <v>21.25</v>
      </c>
      <c r="D246" s="40">
        <v>21.216666666666669</v>
      </c>
      <c r="E246" s="40">
        <v>20.833333333333336</v>
      </c>
      <c r="F246" s="40">
        <v>20.416666666666668</v>
      </c>
      <c r="G246" s="40">
        <v>20.033333333333335</v>
      </c>
      <c r="H246" s="40">
        <v>21.633333333333336</v>
      </c>
      <c r="I246" s="40">
        <v>22.016666666666669</v>
      </c>
      <c r="J246" s="40">
        <v>22.433333333333337</v>
      </c>
      <c r="K246" s="31">
        <v>21.6</v>
      </c>
      <c r="L246" s="31">
        <v>20.8</v>
      </c>
      <c r="M246" s="31">
        <v>69.04419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127.95</v>
      </c>
      <c r="D247" s="40">
        <v>128.13333333333333</v>
      </c>
      <c r="E247" s="40">
        <v>126.26666666666665</v>
      </c>
      <c r="F247" s="40">
        <v>124.58333333333333</v>
      </c>
      <c r="G247" s="40">
        <v>122.71666666666665</v>
      </c>
      <c r="H247" s="40">
        <v>129.81666666666666</v>
      </c>
      <c r="I247" s="40">
        <v>131.68333333333334</v>
      </c>
      <c r="J247" s="40">
        <v>133.36666666666665</v>
      </c>
      <c r="K247" s="31">
        <v>130</v>
      </c>
      <c r="L247" s="31">
        <v>126.45</v>
      </c>
      <c r="M247" s="31">
        <v>84.089250000000007</v>
      </c>
      <c r="N247" s="1"/>
      <c r="O247" s="1"/>
    </row>
    <row r="248" spans="1:15" ht="12.75" customHeight="1">
      <c r="A248" s="31">
        <v>238</v>
      </c>
      <c r="B248" s="31" t="s">
        <v>402</v>
      </c>
      <c r="C248" s="31">
        <v>551.45000000000005</v>
      </c>
      <c r="D248" s="40">
        <v>551.7166666666667</v>
      </c>
      <c r="E248" s="40">
        <v>544.73333333333335</v>
      </c>
      <c r="F248" s="40">
        <v>538.01666666666665</v>
      </c>
      <c r="G248" s="40">
        <v>531.0333333333333</v>
      </c>
      <c r="H248" s="40">
        <v>558.43333333333339</v>
      </c>
      <c r="I248" s="40">
        <v>565.41666666666674</v>
      </c>
      <c r="J248" s="40">
        <v>572.13333333333344</v>
      </c>
      <c r="K248" s="31">
        <v>558.70000000000005</v>
      </c>
      <c r="L248" s="31">
        <v>545</v>
      </c>
      <c r="M248" s="31">
        <v>1.59087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2142.4</v>
      </c>
      <c r="D249" s="40">
        <v>2141.8166666666666</v>
      </c>
      <c r="E249" s="40">
        <v>2111.6333333333332</v>
      </c>
      <c r="F249" s="40">
        <v>2080.8666666666668</v>
      </c>
      <c r="G249" s="40">
        <v>2050.6833333333334</v>
      </c>
      <c r="H249" s="40">
        <v>2172.583333333333</v>
      </c>
      <c r="I249" s="40">
        <v>2202.7666666666664</v>
      </c>
      <c r="J249" s="40">
        <v>2233.5333333333328</v>
      </c>
      <c r="K249" s="31">
        <v>2172</v>
      </c>
      <c r="L249" s="31">
        <v>2111.0500000000002</v>
      </c>
      <c r="M249" s="31">
        <v>1.4353400000000001</v>
      </c>
      <c r="N249" s="1"/>
      <c r="O249" s="1"/>
    </row>
    <row r="250" spans="1:15" ht="12.75" customHeight="1">
      <c r="A250" s="31">
        <v>240</v>
      </c>
      <c r="B250" s="31" t="s">
        <v>403</v>
      </c>
      <c r="C250" s="31">
        <v>226.5</v>
      </c>
      <c r="D250" s="40">
        <v>230.93333333333331</v>
      </c>
      <c r="E250" s="40">
        <v>216.86666666666662</v>
      </c>
      <c r="F250" s="40">
        <v>207.23333333333332</v>
      </c>
      <c r="G250" s="40">
        <v>193.16666666666663</v>
      </c>
      <c r="H250" s="40">
        <v>240.56666666666661</v>
      </c>
      <c r="I250" s="40">
        <v>254.63333333333327</v>
      </c>
      <c r="J250" s="40">
        <v>264.26666666666659</v>
      </c>
      <c r="K250" s="31">
        <v>245</v>
      </c>
      <c r="L250" s="31">
        <v>221.3</v>
      </c>
      <c r="M250" s="31">
        <v>65.651870000000002</v>
      </c>
      <c r="N250" s="1"/>
      <c r="O250" s="1"/>
    </row>
    <row r="251" spans="1:15" ht="12.75" customHeight="1">
      <c r="A251" s="31">
        <v>241</v>
      </c>
      <c r="B251" s="31" t="s">
        <v>404</v>
      </c>
      <c r="C251" s="31">
        <v>47.25</v>
      </c>
      <c r="D251" s="40">
        <v>47.133333333333326</v>
      </c>
      <c r="E251" s="40">
        <v>46.16666666666665</v>
      </c>
      <c r="F251" s="40">
        <v>45.083333333333321</v>
      </c>
      <c r="G251" s="40">
        <v>44.116666666666646</v>
      </c>
      <c r="H251" s="40">
        <v>48.216666666666654</v>
      </c>
      <c r="I251" s="40">
        <v>49.183333333333323</v>
      </c>
      <c r="J251" s="40">
        <v>50.266666666666659</v>
      </c>
      <c r="K251" s="31">
        <v>48.1</v>
      </c>
      <c r="L251" s="31">
        <v>46.05</v>
      </c>
      <c r="M251" s="31">
        <v>36.18329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845.7</v>
      </c>
      <c r="D252" s="40">
        <v>797.20000000000016</v>
      </c>
      <c r="E252" s="40">
        <v>687.95000000000027</v>
      </c>
      <c r="F252" s="40">
        <v>530.20000000000016</v>
      </c>
      <c r="G252" s="40">
        <v>420.95000000000027</v>
      </c>
      <c r="H252" s="40">
        <v>954.95000000000027</v>
      </c>
      <c r="I252" s="40">
        <v>1064.2</v>
      </c>
      <c r="J252" s="40">
        <v>1221.9500000000003</v>
      </c>
      <c r="K252" s="31">
        <v>906.45</v>
      </c>
      <c r="L252" s="31">
        <v>639.45000000000005</v>
      </c>
      <c r="M252" s="31">
        <v>828.48030000000006</v>
      </c>
      <c r="N252" s="1"/>
      <c r="O252" s="1"/>
    </row>
    <row r="253" spans="1:15" ht="12.75" customHeight="1">
      <c r="A253" s="31">
        <v>243</v>
      </c>
      <c r="B253" s="31" t="s">
        <v>1020</v>
      </c>
      <c r="C253" s="31">
        <v>24.2</v>
      </c>
      <c r="D253" s="40">
        <v>23.933333333333334</v>
      </c>
      <c r="E253" s="40">
        <v>23.516666666666666</v>
      </c>
      <c r="F253" s="40">
        <v>22.833333333333332</v>
      </c>
      <c r="G253" s="40">
        <v>22.416666666666664</v>
      </c>
      <c r="H253" s="40">
        <v>24.616666666666667</v>
      </c>
      <c r="I253" s="40">
        <v>25.033333333333331</v>
      </c>
      <c r="J253" s="40">
        <v>25.716666666666669</v>
      </c>
      <c r="K253" s="31">
        <v>24.35</v>
      </c>
      <c r="L253" s="31">
        <v>23.25</v>
      </c>
      <c r="M253" s="31">
        <v>161.05471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738</v>
      </c>
      <c r="D254" s="40">
        <v>729.08333333333337</v>
      </c>
      <c r="E254" s="40">
        <v>713.16666666666674</v>
      </c>
      <c r="F254" s="40">
        <v>688.33333333333337</v>
      </c>
      <c r="G254" s="40">
        <v>672.41666666666674</v>
      </c>
      <c r="H254" s="40">
        <v>753.91666666666674</v>
      </c>
      <c r="I254" s="40">
        <v>769.83333333333348</v>
      </c>
      <c r="J254" s="40">
        <v>794.66666666666674</v>
      </c>
      <c r="K254" s="31">
        <v>745</v>
      </c>
      <c r="L254" s="31">
        <v>704.25</v>
      </c>
      <c r="M254" s="31">
        <v>7.05722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223.2</v>
      </c>
      <c r="D255" s="40">
        <v>224.58333333333334</v>
      </c>
      <c r="E255" s="40">
        <v>220.91666666666669</v>
      </c>
      <c r="F255" s="40">
        <v>218.63333333333335</v>
      </c>
      <c r="G255" s="40">
        <v>214.9666666666667</v>
      </c>
      <c r="H255" s="40">
        <v>226.86666666666667</v>
      </c>
      <c r="I255" s="40">
        <v>230.53333333333336</v>
      </c>
      <c r="J255" s="40">
        <v>232.81666666666666</v>
      </c>
      <c r="K255" s="31">
        <v>228.25</v>
      </c>
      <c r="L255" s="31">
        <v>222.3</v>
      </c>
      <c r="M255" s="31">
        <v>266.42108000000002</v>
      </c>
      <c r="N255" s="1"/>
      <c r="O255" s="1"/>
    </row>
    <row r="256" spans="1:15" ht="12.75" customHeight="1">
      <c r="A256" s="31">
        <v>246</v>
      </c>
      <c r="B256" s="31" t="s">
        <v>405</v>
      </c>
      <c r="C256" s="31">
        <v>117.5</v>
      </c>
      <c r="D256" s="40">
        <v>117.81666666666666</v>
      </c>
      <c r="E256" s="40">
        <v>115.93333333333332</v>
      </c>
      <c r="F256" s="40">
        <v>114.36666666666666</v>
      </c>
      <c r="G256" s="40">
        <v>112.48333333333332</v>
      </c>
      <c r="H256" s="40">
        <v>119.38333333333333</v>
      </c>
      <c r="I256" s="40">
        <v>121.26666666666665</v>
      </c>
      <c r="J256" s="40">
        <v>122.83333333333333</v>
      </c>
      <c r="K256" s="31">
        <v>119.7</v>
      </c>
      <c r="L256" s="31">
        <v>116.25</v>
      </c>
      <c r="M256" s="31">
        <v>2.2537699999999998</v>
      </c>
      <c r="N256" s="1"/>
      <c r="O256" s="1"/>
    </row>
    <row r="257" spans="1:15" ht="12.75" customHeight="1">
      <c r="A257" s="31">
        <v>247</v>
      </c>
      <c r="B257" s="31" t="s">
        <v>423</v>
      </c>
      <c r="C257" s="31">
        <v>97.45</v>
      </c>
      <c r="D257" s="40">
        <v>96.916666666666671</v>
      </c>
      <c r="E257" s="40">
        <v>95.533333333333346</v>
      </c>
      <c r="F257" s="40">
        <v>93.616666666666674</v>
      </c>
      <c r="G257" s="40">
        <v>92.233333333333348</v>
      </c>
      <c r="H257" s="40">
        <v>98.833333333333343</v>
      </c>
      <c r="I257" s="40">
        <v>100.21666666666667</v>
      </c>
      <c r="J257" s="40">
        <v>102.13333333333334</v>
      </c>
      <c r="K257" s="31">
        <v>98.3</v>
      </c>
      <c r="L257" s="31">
        <v>95</v>
      </c>
      <c r="M257" s="31">
        <v>5.31311</v>
      </c>
      <c r="N257" s="1"/>
      <c r="O257" s="1"/>
    </row>
    <row r="258" spans="1:15" ht="12.75" customHeight="1">
      <c r="A258" s="31">
        <v>248</v>
      </c>
      <c r="B258" s="31" t="s">
        <v>417</v>
      </c>
      <c r="C258" s="31">
        <v>1678.15</v>
      </c>
      <c r="D258" s="40">
        <v>1670.6000000000001</v>
      </c>
      <c r="E258" s="40">
        <v>1651.2000000000003</v>
      </c>
      <c r="F258" s="40">
        <v>1624.2500000000002</v>
      </c>
      <c r="G258" s="40">
        <v>1604.8500000000004</v>
      </c>
      <c r="H258" s="40">
        <v>1697.5500000000002</v>
      </c>
      <c r="I258" s="40">
        <v>1716.9500000000003</v>
      </c>
      <c r="J258" s="40">
        <v>1743.9</v>
      </c>
      <c r="K258" s="31">
        <v>1690</v>
      </c>
      <c r="L258" s="31">
        <v>1643.65</v>
      </c>
      <c r="M258" s="31">
        <v>0.99760000000000004</v>
      </c>
      <c r="N258" s="1"/>
      <c r="O258" s="1"/>
    </row>
    <row r="259" spans="1:15" ht="12.75" customHeight="1">
      <c r="A259" s="31">
        <v>249</v>
      </c>
      <c r="B259" s="31" t="s">
        <v>427</v>
      </c>
      <c r="C259" s="31">
        <v>2073</v>
      </c>
      <c r="D259" s="40">
        <v>2071.0666666666666</v>
      </c>
      <c r="E259" s="40">
        <v>2041.9333333333334</v>
      </c>
      <c r="F259" s="40">
        <v>2010.8666666666668</v>
      </c>
      <c r="G259" s="40">
        <v>1981.7333333333336</v>
      </c>
      <c r="H259" s="40">
        <v>2102.1333333333332</v>
      </c>
      <c r="I259" s="40">
        <v>2131.2666666666664</v>
      </c>
      <c r="J259" s="40">
        <v>2162.333333333333</v>
      </c>
      <c r="K259" s="31">
        <v>2100.1999999999998</v>
      </c>
      <c r="L259" s="31">
        <v>2040</v>
      </c>
      <c r="M259" s="31">
        <v>7.8369999999999995E-2</v>
      </c>
      <c r="N259" s="1"/>
      <c r="O259" s="1"/>
    </row>
    <row r="260" spans="1:15" ht="12.75" customHeight="1">
      <c r="A260" s="31">
        <v>250</v>
      </c>
      <c r="B260" s="31" t="s">
        <v>424</v>
      </c>
      <c r="C260" s="31">
        <v>116</v>
      </c>
      <c r="D260" s="40">
        <v>115.55</v>
      </c>
      <c r="E260" s="40">
        <v>112.14999999999999</v>
      </c>
      <c r="F260" s="40">
        <v>108.3</v>
      </c>
      <c r="G260" s="40">
        <v>104.89999999999999</v>
      </c>
      <c r="H260" s="40">
        <v>119.39999999999999</v>
      </c>
      <c r="I260" s="40">
        <v>122.8</v>
      </c>
      <c r="J260" s="40">
        <v>126.64999999999999</v>
      </c>
      <c r="K260" s="31">
        <v>118.95</v>
      </c>
      <c r="L260" s="31">
        <v>111.7</v>
      </c>
      <c r="M260" s="31">
        <v>17.759620000000002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417.3</v>
      </c>
      <c r="D261" s="40">
        <v>415.86666666666662</v>
      </c>
      <c r="E261" s="40">
        <v>408.23333333333323</v>
      </c>
      <c r="F261" s="40">
        <v>399.16666666666663</v>
      </c>
      <c r="G261" s="40">
        <v>391.53333333333325</v>
      </c>
      <c r="H261" s="40">
        <v>424.93333333333322</v>
      </c>
      <c r="I261" s="40">
        <v>432.56666666666655</v>
      </c>
      <c r="J261" s="40">
        <v>441.63333333333321</v>
      </c>
      <c r="K261" s="31">
        <v>423.5</v>
      </c>
      <c r="L261" s="31">
        <v>406.8</v>
      </c>
      <c r="M261" s="31">
        <v>59.828249999999997</v>
      </c>
      <c r="N261" s="1"/>
      <c r="O261" s="1"/>
    </row>
    <row r="262" spans="1:15" ht="12.75" customHeight="1">
      <c r="A262" s="31">
        <v>252</v>
      </c>
      <c r="B262" s="31" t="s">
        <v>418</v>
      </c>
      <c r="C262" s="31">
        <v>3315.75</v>
      </c>
      <c r="D262" s="40">
        <v>3265.1166666666668</v>
      </c>
      <c r="E262" s="40">
        <v>3181.4333333333334</v>
      </c>
      <c r="F262" s="40">
        <v>3047.1166666666668</v>
      </c>
      <c r="G262" s="40">
        <v>2963.4333333333334</v>
      </c>
      <c r="H262" s="40">
        <v>3399.4333333333334</v>
      </c>
      <c r="I262" s="40">
        <v>3483.1166666666668</v>
      </c>
      <c r="J262" s="40">
        <v>3617.4333333333334</v>
      </c>
      <c r="K262" s="31">
        <v>3348.8</v>
      </c>
      <c r="L262" s="31">
        <v>3130.8</v>
      </c>
      <c r="M262" s="31">
        <v>0.58259000000000005</v>
      </c>
      <c r="N262" s="1"/>
      <c r="O262" s="1"/>
    </row>
    <row r="263" spans="1:15" ht="12.75" customHeight="1">
      <c r="A263" s="31">
        <v>253</v>
      </c>
      <c r="B263" s="31" t="s">
        <v>419</v>
      </c>
      <c r="C263" s="31">
        <v>614.95000000000005</v>
      </c>
      <c r="D263" s="40">
        <v>604.94999999999993</v>
      </c>
      <c r="E263" s="40">
        <v>590.39999999999986</v>
      </c>
      <c r="F263" s="40">
        <v>565.84999999999991</v>
      </c>
      <c r="G263" s="40">
        <v>551.29999999999984</v>
      </c>
      <c r="H263" s="40">
        <v>629.49999999999989</v>
      </c>
      <c r="I263" s="40">
        <v>644.04999999999984</v>
      </c>
      <c r="J263" s="40">
        <v>668.59999999999991</v>
      </c>
      <c r="K263" s="31">
        <v>619.5</v>
      </c>
      <c r="L263" s="31">
        <v>580.4</v>
      </c>
      <c r="M263" s="31">
        <v>1.7308399999999999</v>
      </c>
      <c r="N263" s="1"/>
      <c r="O263" s="1"/>
    </row>
    <row r="264" spans="1:15" ht="12.75" customHeight="1">
      <c r="A264" s="31">
        <v>254</v>
      </c>
      <c r="B264" s="31" t="s">
        <v>420</v>
      </c>
      <c r="C264" s="31">
        <v>225.65</v>
      </c>
      <c r="D264" s="40">
        <v>224.31666666666669</v>
      </c>
      <c r="E264" s="40">
        <v>221.63333333333338</v>
      </c>
      <c r="F264" s="40">
        <v>217.6166666666667</v>
      </c>
      <c r="G264" s="40">
        <v>214.93333333333339</v>
      </c>
      <c r="H264" s="40">
        <v>228.33333333333337</v>
      </c>
      <c r="I264" s="40">
        <v>231.01666666666671</v>
      </c>
      <c r="J264" s="40">
        <v>235.03333333333336</v>
      </c>
      <c r="K264" s="31">
        <v>227</v>
      </c>
      <c r="L264" s="31">
        <v>220.3</v>
      </c>
      <c r="M264" s="31">
        <v>7.6892699999999996</v>
      </c>
      <c r="N264" s="1"/>
      <c r="O264" s="1"/>
    </row>
    <row r="265" spans="1:15" ht="12.75" customHeight="1">
      <c r="A265" s="31">
        <v>255</v>
      </c>
      <c r="B265" s="31" t="s">
        <v>421</v>
      </c>
      <c r="C265" s="31">
        <v>143.55000000000001</v>
      </c>
      <c r="D265" s="40">
        <v>144.11666666666667</v>
      </c>
      <c r="E265" s="40">
        <v>139.73333333333335</v>
      </c>
      <c r="F265" s="40">
        <v>135.91666666666669</v>
      </c>
      <c r="G265" s="40">
        <v>131.53333333333336</v>
      </c>
      <c r="H265" s="40">
        <v>147.93333333333334</v>
      </c>
      <c r="I265" s="40">
        <v>152.31666666666666</v>
      </c>
      <c r="J265" s="40">
        <v>156.13333333333333</v>
      </c>
      <c r="K265" s="31">
        <v>148.5</v>
      </c>
      <c r="L265" s="31">
        <v>140.30000000000001</v>
      </c>
      <c r="M265" s="31">
        <v>22.904579999999999</v>
      </c>
      <c r="N265" s="1"/>
      <c r="O265" s="1"/>
    </row>
    <row r="266" spans="1:15" ht="12.75" customHeight="1">
      <c r="A266" s="31">
        <v>256</v>
      </c>
      <c r="B266" s="31" t="s">
        <v>422</v>
      </c>
      <c r="C266" s="31">
        <v>87.9</v>
      </c>
      <c r="D266" s="40">
        <v>87.733333333333348</v>
      </c>
      <c r="E266" s="40">
        <v>86.516666666666694</v>
      </c>
      <c r="F266" s="40">
        <v>85.13333333333334</v>
      </c>
      <c r="G266" s="40">
        <v>83.916666666666686</v>
      </c>
      <c r="H266" s="40">
        <v>89.116666666666703</v>
      </c>
      <c r="I266" s="40">
        <v>90.333333333333343</v>
      </c>
      <c r="J266" s="40">
        <v>91.716666666666711</v>
      </c>
      <c r="K266" s="31">
        <v>88.95</v>
      </c>
      <c r="L266" s="31">
        <v>86.35</v>
      </c>
      <c r="M266" s="31">
        <v>11.17084</v>
      </c>
      <c r="N266" s="1"/>
      <c r="O266" s="1"/>
    </row>
    <row r="267" spans="1:15" ht="12.75" customHeight="1">
      <c r="A267" s="31">
        <v>257</v>
      </c>
      <c r="B267" s="31" t="s">
        <v>426</v>
      </c>
      <c r="C267" s="31">
        <v>191.75</v>
      </c>
      <c r="D267" s="40">
        <v>189.88333333333333</v>
      </c>
      <c r="E267" s="40">
        <v>181.96666666666664</v>
      </c>
      <c r="F267" s="40">
        <v>172.18333333333331</v>
      </c>
      <c r="G267" s="40">
        <v>164.26666666666662</v>
      </c>
      <c r="H267" s="40">
        <v>199.66666666666666</v>
      </c>
      <c r="I267" s="40">
        <v>207.58333333333334</v>
      </c>
      <c r="J267" s="40">
        <v>217.36666666666667</v>
      </c>
      <c r="K267" s="31">
        <v>197.8</v>
      </c>
      <c r="L267" s="31">
        <v>180.1</v>
      </c>
      <c r="M267" s="31">
        <v>30.089780000000001</v>
      </c>
      <c r="N267" s="1"/>
      <c r="O267" s="1"/>
    </row>
    <row r="268" spans="1:15" ht="12.75" customHeight="1">
      <c r="A268" s="31">
        <v>258</v>
      </c>
      <c r="B268" s="31" t="s">
        <v>425</v>
      </c>
      <c r="C268" s="31">
        <v>337.1</v>
      </c>
      <c r="D268" s="40">
        <v>335.41666666666669</v>
      </c>
      <c r="E268" s="40">
        <v>322.33333333333337</v>
      </c>
      <c r="F268" s="40">
        <v>307.56666666666666</v>
      </c>
      <c r="G268" s="40">
        <v>294.48333333333335</v>
      </c>
      <c r="H268" s="40">
        <v>350.18333333333339</v>
      </c>
      <c r="I268" s="40">
        <v>363.26666666666677</v>
      </c>
      <c r="J268" s="40">
        <v>378.03333333333342</v>
      </c>
      <c r="K268" s="31">
        <v>348.5</v>
      </c>
      <c r="L268" s="31">
        <v>320.64999999999998</v>
      </c>
      <c r="M268" s="31">
        <v>4.49099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348.65</v>
      </c>
      <c r="D269" s="40">
        <v>347.38333333333338</v>
      </c>
      <c r="E269" s="40">
        <v>338.76666666666677</v>
      </c>
      <c r="F269" s="40">
        <v>328.88333333333338</v>
      </c>
      <c r="G269" s="40">
        <v>320.26666666666677</v>
      </c>
      <c r="H269" s="40">
        <v>357.26666666666677</v>
      </c>
      <c r="I269" s="40">
        <v>365.88333333333344</v>
      </c>
      <c r="J269" s="40">
        <v>375.76666666666677</v>
      </c>
      <c r="K269" s="31">
        <v>356</v>
      </c>
      <c r="L269" s="31">
        <v>337.5</v>
      </c>
      <c r="M269" s="31">
        <v>28.006540000000001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669.15</v>
      </c>
      <c r="D270" s="40">
        <v>672.31666666666661</v>
      </c>
      <c r="E270" s="40">
        <v>659.83333333333326</v>
      </c>
      <c r="F270" s="40">
        <v>650.51666666666665</v>
      </c>
      <c r="G270" s="40">
        <v>638.0333333333333</v>
      </c>
      <c r="H270" s="40">
        <v>681.63333333333321</v>
      </c>
      <c r="I270" s="40">
        <v>694.11666666666656</v>
      </c>
      <c r="J270" s="40">
        <v>703.43333333333317</v>
      </c>
      <c r="K270" s="31">
        <v>684.8</v>
      </c>
      <c r="L270" s="31">
        <v>663</v>
      </c>
      <c r="M270" s="31">
        <v>36.125520000000002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3689.3</v>
      </c>
      <c r="D271" s="40">
        <v>3709.7833333333328</v>
      </c>
      <c r="E271" s="40">
        <v>3646.7166666666658</v>
      </c>
      <c r="F271" s="40">
        <v>3604.1333333333328</v>
      </c>
      <c r="G271" s="40">
        <v>3541.0666666666657</v>
      </c>
      <c r="H271" s="40">
        <v>3752.3666666666659</v>
      </c>
      <c r="I271" s="40">
        <v>3815.4333333333334</v>
      </c>
      <c r="J271" s="40">
        <v>3858.016666666666</v>
      </c>
      <c r="K271" s="31">
        <v>3772.85</v>
      </c>
      <c r="L271" s="31">
        <v>3667.2</v>
      </c>
      <c r="M271" s="31">
        <v>4.20303</v>
      </c>
      <c r="N271" s="1"/>
      <c r="O271" s="1"/>
    </row>
    <row r="272" spans="1:15" ht="12.75" customHeight="1">
      <c r="A272" s="31">
        <v>262</v>
      </c>
      <c r="B272" s="31" t="s">
        <v>1028</v>
      </c>
      <c r="C272" s="31">
        <v>669.3</v>
      </c>
      <c r="D272" s="40">
        <v>660.11666666666667</v>
      </c>
      <c r="E272" s="40">
        <v>644.18333333333339</v>
      </c>
      <c r="F272" s="40">
        <v>619.06666666666672</v>
      </c>
      <c r="G272" s="40">
        <v>603.13333333333344</v>
      </c>
      <c r="H272" s="40">
        <v>685.23333333333335</v>
      </c>
      <c r="I272" s="40">
        <v>701.16666666666652</v>
      </c>
      <c r="J272" s="40">
        <v>726.2833333333333</v>
      </c>
      <c r="K272" s="31">
        <v>676.05</v>
      </c>
      <c r="L272" s="31">
        <v>635</v>
      </c>
      <c r="M272" s="31">
        <v>6.95655</v>
      </c>
      <c r="N272" s="1"/>
      <c r="O272" s="1"/>
    </row>
    <row r="273" spans="1:15" ht="12.75" customHeight="1">
      <c r="A273" s="31">
        <v>263</v>
      </c>
      <c r="B273" s="31" t="s">
        <v>1029</v>
      </c>
      <c r="C273" s="31">
        <v>596.20000000000005</v>
      </c>
      <c r="D273" s="40">
        <v>594.61666666666667</v>
      </c>
      <c r="E273" s="40">
        <v>586.63333333333333</v>
      </c>
      <c r="F273" s="40">
        <v>577.06666666666661</v>
      </c>
      <c r="G273" s="40">
        <v>569.08333333333326</v>
      </c>
      <c r="H273" s="40">
        <v>604.18333333333339</v>
      </c>
      <c r="I273" s="40">
        <v>612.16666666666674</v>
      </c>
      <c r="J273" s="40">
        <v>621.73333333333346</v>
      </c>
      <c r="K273" s="31">
        <v>602.6</v>
      </c>
      <c r="L273" s="31">
        <v>585.04999999999995</v>
      </c>
      <c r="M273" s="31">
        <v>1.9794499999999999</v>
      </c>
      <c r="N273" s="1"/>
      <c r="O273" s="1"/>
    </row>
    <row r="274" spans="1:15" ht="12.75" customHeight="1">
      <c r="A274" s="31">
        <v>264</v>
      </c>
      <c r="B274" s="31" t="s">
        <v>428</v>
      </c>
      <c r="C274" s="31">
        <v>797.55</v>
      </c>
      <c r="D274" s="40">
        <v>796.16666666666663</v>
      </c>
      <c r="E274" s="40">
        <v>784.38333333333321</v>
      </c>
      <c r="F274" s="40">
        <v>771.21666666666658</v>
      </c>
      <c r="G274" s="40">
        <v>759.43333333333317</v>
      </c>
      <c r="H274" s="40">
        <v>809.33333333333326</v>
      </c>
      <c r="I274" s="40">
        <v>821.11666666666679</v>
      </c>
      <c r="J274" s="40">
        <v>834.2833333333333</v>
      </c>
      <c r="K274" s="31">
        <v>807.95</v>
      </c>
      <c r="L274" s="31">
        <v>783</v>
      </c>
      <c r="M274" s="31">
        <v>2.7362299999999999</v>
      </c>
      <c r="N274" s="1"/>
      <c r="O274" s="1"/>
    </row>
    <row r="275" spans="1:15" ht="12.75" customHeight="1">
      <c r="A275" s="31">
        <v>265</v>
      </c>
      <c r="B275" s="31" t="s">
        <v>429</v>
      </c>
      <c r="C275" s="31">
        <v>156.55000000000001</v>
      </c>
      <c r="D275" s="40">
        <v>155.29999999999998</v>
      </c>
      <c r="E275" s="40">
        <v>152.74999999999997</v>
      </c>
      <c r="F275" s="40">
        <v>148.94999999999999</v>
      </c>
      <c r="G275" s="40">
        <v>146.39999999999998</v>
      </c>
      <c r="H275" s="40">
        <v>159.09999999999997</v>
      </c>
      <c r="I275" s="40">
        <v>161.64999999999998</v>
      </c>
      <c r="J275" s="40">
        <v>165.44999999999996</v>
      </c>
      <c r="K275" s="31">
        <v>157.85</v>
      </c>
      <c r="L275" s="31">
        <v>151.5</v>
      </c>
      <c r="M275" s="31">
        <v>4.18004</v>
      </c>
      <c r="N275" s="1"/>
      <c r="O275" s="1"/>
    </row>
    <row r="276" spans="1:15" ht="12.75" customHeight="1">
      <c r="A276" s="31">
        <v>266</v>
      </c>
      <c r="B276" s="31" t="s">
        <v>436</v>
      </c>
      <c r="C276" s="31">
        <v>1221.25</v>
      </c>
      <c r="D276" s="40">
        <v>1215.3333333333333</v>
      </c>
      <c r="E276" s="40">
        <v>1191.0666666666666</v>
      </c>
      <c r="F276" s="40">
        <v>1160.8833333333334</v>
      </c>
      <c r="G276" s="40">
        <v>1136.6166666666668</v>
      </c>
      <c r="H276" s="40">
        <v>1245.5166666666664</v>
      </c>
      <c r="I276" s="40">
        <v>1269.7833333333333</v>
      </c>
      <c r="J276" s="40">
        <v>1299.9666666666662</v>
      </c>
      <c r="K276" s="31">
        <v>1239.5999999999999</v>
      </c>
      <c r="L276" s="31">
        <v>1185.1500000000001</v>
      </c>
      <c r="M276" s="31">
        <v>3.294</v>
      </c>
      <c r="N276" s="1"/>
      <c r="O276" s="1"/>
    </row>
    <row r="277" spans="1:15" ht="12.75" customHeight="1">
      <c r="A277" s="31">
        <v>267</v>
      </c>
      <c r="B277" s="31" t="s">
        <v>437</v>
      </c>
      <c r="C277" s="31">
        <v>420.25</v>
      </c>
      <c r="D277" s="40">
        <v>421.7833333333333</v>
      </c>
      <c r="E277" s="40">
        <v>415.56666666666661</v>
      </c>
      <c r="F277" s="40">
        <v>410.88333333333333</v>
      </c>
      <c r="G277" s="40">
        <v>404.66666666666663</v>
      </c>
      <c r="H277" s="40">
        <v>426.46666666666658</v>
      </c>
      <c r="I277" s="40">
        <v>432.68333333333328</v>
      </c>
      <c r="J277" s="40">
        <v>437.36666666666656</v>
      </c>
      <c r="K277" s="31">
        <v>428</v>
      </c>
      <c r="L277" s="31">
        <v>417.1</v>
      </c>
      <c r="M277" s="31">
        <v>5.8527500000000003</v>
      </c>
      <c r="N277" s="1"/>
      <c r="O277" s="1"/>
    </row>
    <row r="278" spans="1:15" ht="12.75" customHeight="1">
      <c r="A278" s="31">
        <v>268</v>
      </c>
      <c r="B278" s="31" t="s">
        <v>1030</v>
      </c>
      <c r="C278" s="31">
        <v>76.25</v>
      </c>
      <c r="D278" s="40">
        <v>76.683333333333337</v>
      </c>
      <c r="E278" s="40">
        <v>75.216666666666669</v>
      </c>
      <c r="F278" s="40">
        <v>74.183333333333337</v>
      </c>
      <c r="G278" s="40">
        <v>72.716666666666669</v>
      </c>
      <c r="H278" s="40">
        <v>77.716666666666669</v>
      </c>
      <c r="I278" s="40">
        <v>79.183333333333337</v>
      </c>
      <c r="J278" s="40">
        <v>80.216666666666669</v>
      </c>
      <c r="K278" s="31">
        <v>78.150000000000006</v>
      </c>
      <c r="L278" s="31">
        <v>75.650000000000006</v>
      </c>
      <c r="M278" s="31">
        <v>19.47467</v>
      </c>
      <c r="N278" s="1"/>
      <c r="O278" s="1"/>
    </row>
    <row r="279" spans="1:15" ht="12.75" customHeight="1">
      <c r="A279" s="31">
        <v>269</v>
      </c>
      <c r="B279" s="31" t="s">
        <v>438</v>
      </c>
      <c r="C279" s="31">
        <v>545.04999999999995</v>
      </c>
      <c r="D279" s="40">
        <v>544.13333333333333</v>
      </c>
      <c r="E279" s="40">
        <v>536.01666666666665</v>
      </c>
      <c r="F279" s="40">
        <v>526.98333333333335</v>
      </c>
      <c r="G279" s="40">
        <v>518.86666666666667</v>
      </c>
      <c r="H279" s="40">
        <v>553.16666666666663</v>
      </c>
      <c r="I279" s="40">
        <v>561.28333333333319</v>
      </c>
      <c r="J279" s="40">
        <v>570.31666666666661</v>
      </c>
      <c r="K279" s="31">
        <v>552.25</v>
      </c>
      <c r="L279" s="31">
        <v>535.1</v>
      </c>
      <c r="M279" s="31">
        <v>2.3767499999999999</v>
      </c>
      <c r="N279" s="1"/>
      <c r="O279" s="1"/>
    </row>
    <row r="280" spans="1:15" ht="12.75" customHeight="1">
      <c r="A280" s="31">
        <v>270</v>
      </c>
      <c r="B280" s="31" t="s">
        <v>439</v>
      </c>
      <c r="C280" s="31">
        <v>49</v>
      </c>
      <c r="D280" s="40">
        <v>49.383333333333326</v>
      </c>
      <c r="E280" s="40">
        <v>47.91666666666665</v>
      </c>
      <c r="F280" s="40">
        <v>46.833333333333321</v>
      </c>
      <c r="G280" s="40">
        <v>45.366666666666646</v>
      </c>
      <c r="H280" s="40">
        <v>50.466666666666654</v>
      </c>
      <c r="I280" s="40">
        <v>51.933333333333323</v>
      </c>
      <c r="J280" s="40">
        <v>53.016666666666659</v>
      </c>
      <c r="K280" s="31">
        <v>50.85</v>
      </c>
      <c r="L280" s="31">
        <v>48.3</v>
      </c>
      <c r="M280" s="31">
        <v>46.708910000000003</v>
      </c>
      <c r="N280" s="1"/>
      <c r="O280" s="1"/>
    </row>
    <row r="281" spans="1:15" ht="12.75" customHeight="1">
      <c r="A281" s="31">
        <v>271</v>
      </c>
      <c r="B281" s="31" t="s">
        <v>441</v>
      </c>
      <c r="C281" s="31">
        <v>477.65</v>
      </c>
      <c r="D281" s="40">
        <v>483.38333333333338</v>
      </c>
      <c r="E281" s="40">
        <v>466.76666666666677</v>
      </c>
      <c r="F281" s="40">
        <v>455.88333333333338</v>
      </c>
      <c r="G281" s="40">
        <v>439.26666666666677</v>
      </c>
      <c r="H281" s="40">
        <v>494.26666666666677</v>
      </c>
      <c r="I281" s="40">
        <v>510.88333333333344</v>
      </c>
      <c r="J281" s="40">
        <v>521.76666666666677</v>
      </c>
      <c r="K281" s="31">
        <v>500</v>
      </c>
      <c r="L281" s="31">
        <v>472.5</v>
      </c>
      <c r="M281" s="31">
        <v>7.59511</v>
      </c>
      <c r="N281" s="1"/>
      <c r="O281" s="1"/>
    </row>
    <row r="282" spans="1:15" ht="12.75" customHeight="1">
      <c r="A282" s="31">
        <v>272</v>
      </c>
      <c r="B282" s="31" t="s">
        <v>431</v>
      </c>
      <c r="C282" s="31">
        <v>913.05</v>
      </c>
      <c r="D282" s="40">
        <v>914.83333333333337</v>
      </c>
      <c r="E282" s="40">
        <v>891.61666666666679</v>
      </c>
      <c r="F282" s="40">
        <v>870.18333333333339</v>
      </c>
      <c r="G282" s="40">
        <v>846.96666666666681</v>
      </c>
      <c r="H282" s="40">
        <v>936.26666666666677</v>
      </c>
      <c r="I282" s="40">
        <v>959.48333333333323</v>
      </c>
      <c r="J282" s="40">
        <v>980.91666666666674</v>
      </c>
      <c r="K282" s="31">
        <v>938.05</v>
      </c>
      <c r="L282" s="31">
        <v>893.4</v>
      </c>
      <c r="M282" s="31">
        <v>7.5062800000000003</v>
      </c>
      <c r="N282" s="1"/>
      <c r="O282" s="1"/>
    </row>
    <row r="283" spans="1:15" ht="12.75" customHeight="1">
      <c r="A283" s="31">
        <v>273</v>
      </c>
      <c r="B283" s="31" t="s">
        <v>432</v>
      </c>
      <c r="C283" s="31">
        <v>279.8</v>
      </c>
      <c r="D283" s="40">
        <v>280.98333333333335</v>
      </c>
      <c r="E283" s="40">
        <v>277.01666666666671</v>
      </c>
      <c r="F283" s="40">
        <v>274.23333333333335</v>
      </c>
      <c r="G283" s="40">
        <v>270.26666666666671</v>
      </c>
      <c r="H283" s="40">
        <v>283.76666666666671</v>
      </c>
      <c r="I283" s="40">
        <v>287.73333333333341</v>
      </c>
      <c r="J283" s="40">
        <v>290.51666666666671</v>
      </c>
      <c r="K283" s="31">
        <v>284.95</v>
      </c>
      <c r="L283" s="31">
        <v>278.2</v>
      </c>
      <c r="M283" s="31">
        <v>3.0765899999999999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2031.15</v>
      </c>
      <c r="D284" s="40">
        <v>2047.7</v>
      </c>
      <c r="E284" s="40">
        <v>1998.4500000000003</v>
      </c>
      <c r="F284" s="40">
        <v>1965.7500000000002</v>
      </c>
      <c r="G284" s="40">
        <v>1916.5000000000005</v>
      </c>
      <c r="H284" s="40">
        <v>2080.4</v>
      </c>
      <c r="I284" s="40">
        <v>2129.6499999999996</v>
      </c>
      <c r="J284" s="40">
        <v>2162.35</v>
      </c>
      <c r="K284" s="31">
        <v>2096.9499999999998</v>
      </c>
      <c r="L284" s="31">
        <v>2015</v>
      </c>
      <c r="M284" s="31">
        <v>46.663449999999997</v>
      </c>
      <c r="N284" s="1"/>
      <c r="O284" s="1"/>
    </row>
    <row r="285" spans="1:15" ht="12.75" customHeight="1">
      <c r="A285" s="31">
        <v>275</v>
      </c>
      <c r="B285" s="31" t="s">
        <v>433</v>
      </c>
      <c r="C285" s="31">
        <v>308.7</v>
      </c>
      <c r="D285" s="40">
        <v>308.31666666666666</v>
      </c>
      <c r="E285" s="40">
        <v>300.63333333333333</v>
      </c>
      <c r="F285" s="40">
        <v>292.56666666666666</v>
      </c>
      <c r="G285" s="40">
        <v>284.88333333333333</v>
      </c>
      <c r="H285" s="40">
        <v>316.38333333333333</v>
      </c>
      <c r="I285" s="40">
        <v>324.06666666666661</v>
      </c>
      <c r="J285" s="40">
        <v>332.13333333333333</v>
      </c>
      <c r="K285" s="31">
        <v>316</v>
      </c>
      <c r="L285" s="31">
        <v>300.25</v>
      </c>
      <c r="M285" s="31">
        <v>11.67197</v>
      </c>
      <c r="N285" s="1"/>
      <c r="O285" s="1"/>
    </row>
    <row r="286" spans="1:15" ht="12.75" customHeight="1">
      <c r="A286" s="31">
        <v>276</v>
      </c>
      <c r="B286" s="31" t="s">
        <v>430</v>
      </c>
      <c r="C286" s="31">
        <v>450.15</v>
      </c>
      <c r="D286" s="40">
        <v>452.4666666666667</v>
      </c>
      <c r="E286" s="40">
        <v>442.88333333333338</v>
      </c>
      <c r="F286" s="40">
        <v>435.61666666666667</v>
      </c>
      <c r="G286" s="40">
        <v>426.03333333333336</v>
      </c>
      <c r="H286" s="40">
        <v>459.73333333333341</v>
      </c>
      <c r="I286" s="40">
        <v>469.31666666666666</v>
      </c>
      <c r="J286" s="40">
        <v>476.58333333333343</v>
      </c>
      <c r="K286" s="31">
        <v>462.05</v>
      </c>
      <c r="L286" s="31">
        <v>445.2</v>
      </c>
      <c r="M286" s="31">
        <v>3.7018800000000001</v>
      </c>
      <c r="N286" s="1"/>
      <c r="O286" s="1"/>
    </row>
    <row r="287" spans="1:15" ht="12.75" customHeight="1">
      <c r="A287" s="31">
        <v>277</v>
      </c>
      <c r="B287" s="31" t="s">
        <v>434</v>
      </c>
      <c r="C287" s="31">
        <v>282.89999999999998</v>
      </c>
      <c r="D287" s="40">
        <v>279.01666666666665</v>
      </c>
      <c r="E287" s="40">
        <v>272.13333333333333</v>
      </c>
      <c r="F287" s="40">
        <v>261.36666666666667</v>
      </c>
      <c r="G287" s="40">
        <v>254.48333333333335</v>
      </c>
      <c r="H287" s="40">
        <v>289.7833333333333</v>
      </c>
      <c r="I287" s="40">
        <v>296.66666666666663</v>
      </c>
      <c r="J287" s="40">
        <v>307.43333333333328</v>
      </c>
      <c r="K287" s="31">
        <v>285.89999999999998</v>
      </c>
      <c r="L287" s="31">
        <v>268.25</v>
      </c>
      <c r="M287" s="31">
        <v>6.7085400000000002</v>
      </c>
      <c r="N287" s="1"/>
      <c r="O287" s="1"/>
    </row>
    <row r="288" spans="1:15" ht="12.75" customHeight="1">
      <c r="A288" s="31">
        <v>278</v>
      </c>
      <c r="B288" s="31" t="s">
        <v>435</v>
      </c>
      <c r="C288" s="31">
        <v>1325.45</v>
      </c>
      <c r="D288" s="40">
        <v>1312.3833333333332</v>
      </c>
      <c r="E288" s="40">
        <v>1279.7666666666664</v>
      </c>
      <c r="F288" s="40">
        <v>1234.0833333333333</v>
      </c>
      <c r="G288" s="40">
        <v>1201.4666666666665</v>
      </c>
      <c r="H288" s="40">
        <v>1358.0666666666664</v>
      </c>
      <c r="I288" s="40">
        <v>1390.6833333333332</v>
      </c>
      <c r="J288" s="40">
        <v>1436.3666666666663</v>
      </c>
      <c r="K288" s="31">
        <v>1345</v>
      </c>
      <c r="L288" s="31">
        <v>1266.7</v>
      </c>
      <c r="M288" s="31">
        <v>0.23297000000000001</v>
      </c>
      <c r="N288" s="1"/>
      <c r="O288" s="1"/>
    </row>
    <row r="289" spans="1:15" ht="12.75" customHeight="1">
      <c r="A289" s="31">
        <v>279</v>
      </c>
      <c r="B289" s="31" t="s">
        <v>440</v>
      </c>
      <c r="C289" s="31">
        <v>520.95000000000005</v>
      </c>
      <c r="D289" s="40">
        <v>520.46666666666658</v>
      </c>
      <c r="E289" s="40">
        <v>513.28333333333319</v>
      </c>
      <c r="F289" s="40">
        <v>505.61666666666656</v>
      </c>
      <c r="G289" s="40">
        <v>498.43333333333317</v>
      </c>
      <c r="H289" s="40">
        <v>528.13333333333321</v>
      </c>
      <c r="I289" s="40">
        <v>535.31666666666661</v>
      </c>
      <c r="J289" s="40">
        <v>542.98333333333323</v>
      </c>
      <c r="K289" s="31">
        <v>527.65</v>
      </c>
      <c r="L289" s="31">
        <v>512.79999999999995</v>
      </c>
      <c r="M289" s="31">
        <v>0.68777999999999995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82.05</v>
      </c>
      <c r="D290" s="40">
        <v>81.816666666666663</v>
      </c>
      <c r="E290" s="40">
        <v>80.283333333333331</v>
      </c>
      <c r="F290" s="40">
        <v>78.516666666666666</v>
      </c>
      <c r="G290" s="40">
        <v>76.983333333333334</v>
      </c>
      <c r="H290" s="40">
        <v>83.583333333333329</v>
      </c>
      <c r="I290" s="40">
        <v>85.11666666666666</v>
      </c>
      <c r="J290" s="40">
        <v>86.883333333333326</v>
      </c>
      <c r="K290" s="31">
        <v>83.35</v>
      </c>
      <c r="L290" s="31">
        <v>80.05</v>
      </c>
      <c r="M290" s="31">
        <v>93.765000000000001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3508.85</v>
      </c>
      <c r="D291" s="40">
        <v>3525.3666666666668</v>
      </c>
      <c r="E291" s="40">
        <v>3471.2333333333336</v>
      </c>
      <c r="F291" s="40">
        <v>3433.6166666666668</v>
      </c>
      <c r="G291" s="40">
        <v>3379.4833333333336</v>
      </c>
      <c r="H291" s="40">
        <v>3562.9833333333336</v>
      </c>
      <c r="I291" s="40">
        <v>3617.1166666666668</v>
      </c>
      <c r="J291" s="40">
        <v>3654.7333333333336</v>
      </c>
      <c r="K291" s="31">
        <v>3579.5</v>
      </c>
      <c r="L291" s="31">
        <v>3487.75</v>
      </c>
      <c r="M291" s="31">
        <v>1.1596299999999999</v>
      </c>
      <c r="N291" s="1"/>
      <c r="O291" s="1"/>
    </row>
    <row r="292" spans="1:15" ht="12.75" customHeight="1">
      <c r="A292" s="31">
        <v>282</v>
      </c>
      <c r="B292" s="31" t="s">
        <v>442</v>
      </c>
      <c r="C292" s="31">
        <v>291.85000000000002</v>
      </c>
      <c r="D292" s="40">
        <v>291.5</v>
      </c>
      <c r="E292" s="40">
        <v>287.35000000000002</v>
      </c>
      <c r="F292" s="40">
        <v>282.85000000000002</v>
      </c>
      <c r="G292" s="40">
        <v>278.70000000000005</v>
      </c>
      <c r="H292" s="40">
        <v>296</v>
      </c>
      <c r="I292" s="40">
        <v>300.14999999999998</v>
      </c>
      <c r="J292" s="40">
        <v>304.64999999999998</v>
      </c>
      <c r="K292" s="31">
        <v>295.64999999999998</v>
      </c>
      <c r="L292" s="31">
        <v>287</v>
      </c>
      <c r="M292" s="31">
        <v>1.4513100000000001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515.79999999999995</v>
      </c>
      <c r="D293" s="40">
        <v>509.01666666666659</v>
      </c>
      <c r="E293" s="40">
        <v>494.88333333333321</v>
      </c>
      <c r="F293" s="40">
        <v>473.96666666666664</v>
      </c>
      <c r="G293" s="40">
        <v>459.83333333333326</v>
      </c>
      <c r="H293" s="40">
        <v>529.93333333333317</v>
      </c>
      <c r="I293" s="40">
        <v>544.06666666666649</v>
      </c>
      <c r="J293" s="40">
        <v>564.98333333333312</v>
      </c>
      <c r="K293" s="31">
        <v>523.15</v>
      </c>
      <c r="L293" s="31">
        <v>488.1</v>
      </c>
      <c r="M293" s="31">
        <v>75.976650000000006</v>
      </c>
      <c r="N293" s="1"/>
      <c r="O293" s="1"/>
    </row>
    <row r="294" spans="1:15" ht="12.75" customHeight="1">
      <c r="A294" s="31">
        <v>284</v>
      </c>
      <c r="B294" s="31" t="s">
        <v>443</v>
      </c>
      <c r="C294" s="31">
        <v>8741.5</v>
      </c>
      <c r="D294" s="40">
        <v>8818.5166666666682</v>
      </c>
      <c r="E294" s="40">
        <v>8588.0833333333358</v>
      </c>
      <c r="F294" s="40">
        <v>8434.6666666666679</v>
      </c>
      <c r="G294" s="40">
        <v>8204.2333333333354</v>
      </c>
      <c r="H294" s="40">
        <v>8971.9333333333361</v>
      </c>
      <c r="I294" s="40">
        <v>9202.3666666666668</v>
      </c>
      <c r="J294" s="40">
        <v>9355.7833333333365</v>
      </c>
      <c r="K294" s="31">
        <v>9048.9500000000007</v>
      </c>
      <c r="L294" s="31">
        <v>8665.1</v>
      </c>
      <c r="M294" s="31">
        <v>9.6240000000000006E-2</v>
      </c>
      <c r="N294" s="1"/>
      <c r="O294" s="1"/>
    </row>
    <row r="295" spans="1:15" ht="12.75" customHeight="1">
      <c r="A295" s="31">
        <v>285</v>
      </c>
      <c r="B295" s="31" t="s">
        <v>444</v>
      </c>
      <c r="C295" s="31">
        <v>54.5</v>
      </c>
      <c r="D295" s="40">
        <v>53.966666666666669</v>
      </c>
      <c r="E295" s="40">
        <v>53.13333333333334</v>
      </c>
      <c r="F295" s="40">
        <v>51.766666666666673</v>
      </c>
      <c r="G295" s="40">
        <v>50.933333333333344</v>
      </c>
      <c r="H295" s="40">
        <v>55.333333333333336</v>
      </c>
      <c r="I295" s="40">
        <v>56.166666666666664</v>
      </c>
      <c r="J295" s="40">
        <v>57.533333333333331</v>
      </c>
      <c r="K295" s="31">
        <v>54.8</v>
      </c>
      <c r="L295" s="31">
        <v>52.6</v>
      </c>
      <c r="M295" s="31">
        <v>42.134900000000002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406.85</v>
      </c>
      <c r="D296" s="40">
        <v>405.25</v>
      </c>
      <c r="E296" s="40">
        <v>397.8</v>
      </c>
      <c r="F296" s="40">
        <v>388.75</v>
      </c>
      <c r="G296" s="40">
        <v>381.3</v>
      </c>
      <c r="H296" s="40">
        <v>414.3</v>
      </c>
      <c r="I296" s="40">
        <v>421.75000000000006</v>
      </c>
      <c r="J296" s="40">
        <v>430.8</v>
      </c>
      <c r="K296" s="31">
        <v>412.7</v>
      </c>
      <c r="L296" s="31">
        <v>396.2</v>
      </c>
      <c r="M296" s="31">
        <v>19.763770000000001</v>
      </c>
      <c r="N296" s="1"/>
      <c r="O296" s="1"/>
    </row>
    <row r="297" spans="1:15" ht="12.75" customHeight="1">
      <c r="A297" s="31">
        <v>287</v>
      </c>
      <c r="B297" s="31" t="s">
        <v>445</v>
      </c>
      <c r="C297" s="31">
        <v>2304.5500000000002</v>
      </c>
      <c r="D297" s="40">
        <v>2315.6166666666668</v>
      </c>
      <c r="E297" s="40">
        <v>2270.9333333333334</v>
      </c>
      <c r="F297" s="40">
        <v>2237.3166666666666</v>
      </c>
      <c r="G297" s="40">
        <v>2192.6333333333332</v>
      </c>
      <c r="H297" s="40">
        <v>2349.2333333333336</v>
      </c>
      <c r="I297" s="40">
        <v>2393.916666666667</v>
      </c>
      <c r="J297" s="40">
        <v>2427.5333333333338</v>
      </c>
      <c r="K297" s="31">
        <v>2360.3000000000002</v>
      </c>
      <c r="L297" s="31">
        <v>2282</v>
      </c>
      <c r="M297" s="31">
        <v>0.43230000000000002</v>
      </c>
      <c r="N297" s="1"/>
      <c r="O297" s="1"/>
    </row>
    <row r="298" spans="1:15" ht="12.75" customHeight="1">
      <c r="A298" s="31">
        <v>288</v>
      </c>
      <c r="B298" s="31" t="s">
        <v>1031</v>
      </c>
      <c r="C298" s="31">
        <v>1064.2</v>
      </c>
      <c r="D298" s="40">
        <v>1057.3166666666666</v>
      </c>
      <c r="E298" s="40">
        <v>1017.0833333333333</v>
      </c>
      <c r="F298" s="40">
        <v>969.9666666666667</v>
      </c>
      <c r="G298" s="40">
        <v>929.73333333333335</v>
      </c>
      <c r="H298" s="40">
        <v>1104.4333333333332</v>
      </c>
      <c r="I298" s="40">
        <v>1144.6666666666667</v>
      </c>
      <c r="J298" s="40">
        <v>1191.7833333333331</v>
      </c>
      <c r="K298" s="31">
        <v>1097.55</v>
      </c>
      <c r="L298" s="31">
        <v>1010.2</v>
      </c>
      <c r="M298" s="31">
        <v>4.2095799999999999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1766.65</v>
      </c>
      <c r="D299" s="40">
        <v>1775.7833333333335</v>
      </c>
      <c r="E299" s="40">
        <v>1726.666666666667</v>
      </c>
      <c r="F299" s="40">
        <v>1686.6833333333334</v>
      </c>
      <c r="G299" s="40">
        <v>1637.5666666666668</v>
      </c>
      <c r="H299" s="40">
        <v>1815.7666666666671</v>
      </c>
      <c r="I299" s="40">
        <v>1864.8833333333334</v>
      </c>
      <c r="J299" s="40">
        <v>1904.8666666666672</v>
      </c>
      <c r="K299" s="31">
        <v>1824.9</v>
      </c>
      <c r="L299" s="31">
        <v>1735.8</v>
      </c>
      <c r="M299" s="31">
        <v>39.846890000000002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6682.3</v>
      </c>
      <c r="D300" s="40">
        <v>6707.3833333333341</v>
      </c>
      <c r="E300" s="40">
        <v>6584.9166666666679</v>
      </c>
      <c r="F300" s="40">
        <v>6487.5333333333338</v>
      </c>
      <c r="G300" s="40">
        <v>6365.0666666666675</v>
      </c>
      <c r="H300" s="40">
        <v>6804.7666666666682</v>
      </c>
      <c r="I300" s="40">
        <v>6927.2333333333336</v>
      </c>
      <c r="J300" s="40">
        <v>7024.6166666666686</v>
      </c>
      <c r="K300" s="31">
        <v>6829.85</v>
      </c>
      <c r="L300" s="31">
        <v>6610</v>
      </c>
      <c r="M300" s="31">
        <v>2.8056199999999998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4725</v>
      </c>
      <c r="D301" s="40">
        <v>4670.95</v>
      </c>
      <c r="E301" s="40">
        <v>4594.0499999999993</v>
      </c>
      <c r="F301" s="40">
        <v>4463.0999999999995</v>
      </c>
      <c r="G301" s="40">
        <v>4386.1999999999989</v>
      </c>
      <c r="H301" s="40">
        <v>4801.8999999999996</v>
      </c>
      <c r="I301" s="40">
        <v>4878.7999999999993</v>
      </c>
      <c r="J301" s="40">
        <v>5009.75</v>
      </c>
      <c r="K301" s="31">
        <v>4747.8500000000004</v>
      </c>
      <c r="L301" s="31">
        <v>4540</v>
      </c>
      <c r="M301" s="31">
        <v>2.7512400000000001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922.9</v>
      </c>
      <c r="D302" s="40">
        <v>919.7166666666667</v>
      </c>
      <c r="E302" s="40">
        <v>884.43333333333339</v>
      </c>
      <c r="F302" s="40">
        <v>845.9666666666667</v>
      </c>
      <c r="G302" s="40">
        <v>810.68333333333339</v>
      </c>
      <c r="H302" s="40">
        <v>958.18333333333339</v>
      </c>
      <c r="I302" s="40">
        <v>993.4666666666667</v>
      </c>
      <c r="J302" s="40">
        <v>1031.9333333333334</v>
      </c>
      <c r="K302" s="31">
        <v>955</v>
      </c>
      <c r="L302" s="31">
        <v>881.25</v>
      </c>
      <c r="M302" s="31">
        <v>71.186610000000002</v>
      </c>
      <c r="N302" s="1"/>
      <c r="O302" s="1"/>
    </row>
    <row r="303" spans="1:15" ht="12.75" customHeight="1">
      <c r="A303" s="31">
        <v>293</v>
      </c>
      <c r="B303" s="31" t="s">
        <v>446</v>
      </c>
      <c r="C303" s="31">
        <v>3556.15</v>
      </c>
      <c r="D303" s="40">
        <v>3528.8666666666663</v>
      </c>
      <c r="E303" s="40">
        <v>3474.9833333333327</v>
      </c>
      <c r="F303" s="40">
        <v>3393.8166666666662</v>
      </c>
      <c r="G303" s="40">
        <v>3339.9333333333325</v>
      </c>
      <c r="H303" s="40">
        <v>3610.0333333333328</v>
      </c>
      <c r="I303" s="40">
        <v>3663.916666666667</v>
      </c>
      <c r="J303" s="40">
        <v>3745.083333333333</v>
      </c>
      <c r="K303" s="31">
        <v>3582.75</v>
      </c>
      <c r="L303" s="31">
        <v>3447.7</v>
      </c>
      <c r="M303" s="31">
        <v>0.36393999999999999</v>
      </c>
      <c r="N303" s="1"/>
      <c r="O303" s="1"/>
    </row>
    <row r="304" spans="1:15" ht="12.75" customHeight="1">
      <c r="A304" s="31">
        <v>294</v>
      </c>
      <c r="B304" s="31" t="s">
        <v>1032</v>
      </c>
      <c r="C304" s="31">
        <v>457.55</v>
      </c>
      <c r="D304" s="40">
        <v>450.58333333333331</v>
      </c>
      <c r="E304" s="40">
        <v>438.56666666666661</v>
      </c>
      <c r="F304" s="40">
        <v>419.58333333333331</v>
      </c>
      <c r="G304" s="40">
        <v>407.56666666666661</v>
      </c>
      <c r="H304" s="40">
        <v>469.56666666666661</v>
      </c>
      <c r="I304" s="40">
        <v>481.58333333333337</v>
      </c>
      <c r="J304" s="40">
        <v>500.56666666666661</v>
      </c>
      <c r="K304" s="31">
        <v>462.6</v>
      </c>
      <c r="L304" s="31">
        <v>431.6</v>
      </c>
      <c r="M304" s="31">
        <v>9.0407100000000007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884.25</v>
      </c>
      <c r="D305" s="40">
        <v>882.58333333333337</v>
      </c>
      <c r="E305" s="40">
        <v>863.66666666666674</v>
      </c>
      <c r="F305" s="40">
        <v>843.08333333333337</v>
      </c>
      <c r="G305" s="40">
        <v>824.16666666666674</v>
      </c>
      <c r="H305" s="40">
        <v>903.16666666666674</v>
      </c>
      <c r="I305" s="40">
        <v>922.08333333333348</v>
      </c>
      <c r="J305" s="40">
        <v>942.66666666666674</v>
      </c>
      <c r="K305" s="31">
        <v>901.5</v>
      </c>
      <c r="L305" s="31">
        <v>862</v>
      </c>
      <c r="M305" s="31">
        <v>24.82056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179.5</v>
      </c>
      <c r="D306" s="40">
        <v>183.21666666666667</v>
      </c>
      <c r="E306" s="40">
        <v>173.13333333333333</v>
      </c>
      <c r="F306" s="40">
        <v>166.76666666666665</v>
      </c>
      <c r="G306" s="40">
        <v>156.68333333333331</v>
      </c>
      <c r="H306" s="40">
        <v>189.58333333333334</v>
      </c>
      <c r="I306" s="40">
        <v>199.66666666666666</v>
      </c>
      <c r="J306" s="40">
        <v>206.03333333333336</v>
      </c>
      <c r="K306" s="31">
        <v>193.3</v>
      </c>
      <c r="L306" s="31">
        <v>176.85</v>
      </c>
      <c r="M306" s="31">
        <v>148.77494999999999</v>
      </c>
      <c r="N306" s="1"/>
      <c r="O306" s="1"/>
    </row>
    <row r="307" spans="1:15" ht="12.75" customHeight="1">
      <c r="A307" s="31">
        <v>297</v>
      </c>
      <c r="B307" s="31" t="s">
        <v>319</v>
      </c>
      <c r="C307" s="31">
        <v>20.8</v>
      </c>
      <c r="D307" s="40">
        <v>20.583333333333332</v>
      </c>
      <c r="E307" s="40">
        <v>20.016666666666666</v>
      </c>
      <c r="F307" s="40">
        <v>19.233333333333334</v>
      </c>
      <c r="G307" s="40">
        <v>18.666666666666668</v>
      </c>
      <c r="H307" s="40">
        <v>21.366666666666664</v>
      </c>
      <c r="I307" s="40">
        <v>21.933333333333334</v>
      </c>
      <c r="J307" s="40">
        <v>22.716666666666661</v>
      </c>
      <c r="K307" s="31">
        <v>21.15</v>
      </c>
      <c r="L307" s="31">
        <v>19.8</v>
      </c>
      <c r="M307" s="31">
        <v>63.346200000000003</v>
      </c>
      <c r="N307" s="1"/>
      <c r="O307" s="1"/>
    </row>
    <row r="308" spans="1:15" ht="12.75" customHeight="1">
      <c r="A308" s="31">
        <v>298</v>
      </c>
      <c r="B308" s="31" t="s">
        <v>449</v>
      </c>
      <c r="C308" s="31">
        <v>266.2</v>
      </c>
      <c r="D308" s="40">
        <v>268.09999999999997</v>
      </c>
      <c r="E308" s="40">
        <v>261.34999999999991</v>
      </c>
      <c r="F308" s="40">
        <v>256.49999999999994</v>
      </c>
      <c r="G308" s="40">
        <v>249.74999999999989</v>
      </c>
      <c r="H308" s="40">
        <v>272.94999999999993</v>
      </c>
      <c r="I308" s="40">
        <v>279.70000000000005</v>
      </c>
      <c r="J308" s="40">
        <v>284.54999999999995</v>
      </c>
      <c r="K308" s="31">
        <v>274.85000000000002</v>
      </c>
      <c r="L308" s="31">
        <v>263.25</v>
      </c>
      <c r="M308" s="31">
        <v>2.8612899999999999</v>
      </c>
      <c r="N308" s="1"/>
      <c r="O308" s="1"/>
    </row>
    <row r="309" spans="1:15" ht="12.75" customHeight="1">
      <c r="A309" s="31">
        <v>299</v>
      </c>
      <c r="B309" s="31" t="s">
        <v>451</v>
      </c>
      <c r="C309" s="31">
        <v>648.15</v>
      </c>
      <c r="D309" s="40">
        <v>657.5333333333333</v>
      </c>
      <c r="E309" s="40">
        <v>636.11666666666656</v>
      </c>
      <c r="F309" s="40">
        <v>624.08333333333326</v>
      </c>
      <c r="G309" s="40">
        <v>602.66666666666652</v>
      </c>
      <c r="H309" s="40">
        <v>669.56666666666661</v>
      </c>
      <c r="I309" s="40">
        <v>690.98333333333335</v>
      </c>
      <c r="J309" s="40">
        <v>703.01666666666665</v>
      </c>
      <c r="K309" s="31">
        <v>678.95</v>
      </c>
      <c r="L309" s="31">
        <v>645.5</v>
      </c>
      <c r="M309" s="31">
        <v>1.02813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207.8</v>
      </c>
      <c r="D310" s="40">
        <v>204.5</v>
      </c>
      <c r="E310" s="40">
        <v>198.3</v>
      </c>
      <c r="F310" s="40">
        <v>188.8</v>
      </c>
      <c r="G310" s="40">
        <v>182.60000000000002</v>
      </c>
      <c r="H310" s="40">
        <v>214</v>
      </c>
      <c r="I310" s="40">
        <v>220.2</v>
      </c>
      <c r="J310" s="40">
        <v>229.7</v>
      </c>
      <c r="K310" s="31">
        <v>210.7</v>
      </c>
      <c r="L310" s="31">
        <v>195</v>
      </c>
      <c r="M310" s="31">
        <v>76.015180000000001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568.45000000000005</v>
      </c>
      <c r="D311" s="40">
        <v>564.61666666666667</v>
      </c>
      <c r="E311" s="40">
        <v>556.83333333333337</v>
      </c>
      <c r="F311" s="40">
        <v>545.2166666666667</v>
      </c>
      <c r="G311" s="40">
        <v>537.43333333333339</v>
      </c>
      <c r="H311" s="40">
        <v>576.23333333333335</v>
      </c>
      <c r="I311" s="40">
        <v>584.01666666666665</v>
      </c>
      <c r="J311" s="40">
        <v>595.63333333333333</v>
      </c>
      <c r="K311" s="31">
        <v>572.4</v>
      </c>
      <c r="L311" s="31">
        <v>553</v>
      </c>
      <c r="M311" s="31">
        <v>17.39744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7482.4</v>
      </c>
      <c r="D312" s="40">
        <v>7442.416666666667</v>
      </c>
      <c r="E312" s="40">
        <v>7334.8333333333339</v>
      </c>
      <c r="F312" s="40">
        <v>7187.2666666666673</v>
      </c>
      <c r="G312" s="40">
        <v>7079.6833333333343</v>
      </c>
      <c r="H312" s="40">
        <v>7589.9833333333336</v>
      </c>
      <c r="I312" s="40">
        <v>7697.5666666666675</v>
      </c>
      <c r="J312" s="40">
        <v>7845.1333333333332</v>
      </c>
      <c r="K312" s="31">
        <v>7550</v>
      </c>
      <c r="L312" s="31">
        <v>7294.85</v>
      </c>
      <c r="M312" s="31">
        <v>8.1987500000000004</v>
      </c>
      <c r="N312" s="1"/>
      <c r="O312" s="1"/>
    </row>
    <row r="313" spans="1:15" ht="12.75" customHeight="1">
      <c r="A313" s="31">
        <v>303</v>
      </c>
      <c r="B313" s="31" t="s">
        <v>1033</v>
      </c>
      <c r="C313" s="31">
        <v>2757.6</v>
      </c>
      <c r="D313" s="40">
        <v>2774.1833333333329</v>
      </c>
      <c r="E313" s="40">
        <v>2710.4166666666661</v>
      </c>
      <c r="F313" s="40">
        <v>2663.2333333333331</v>
      </c>
      <c r="G313" s="40">
        <v>2599.4666666666662</v>
      </c>
      <c r="H313" s="40">
        <v>2821.3666666666659</v>
      </c>
      <c r="I313" s="40">
        <v>2885.1333333333332</v>
      </c>
      <c r="J313" s="40">
        <v>2932.3166666666657</v>
      </c>
      <c r="K313" s="31">
        <v>2837.95</v>
      </c>
      <c r="L313" s="31">
        <v>2727</v>
      </c>
      <c r="M313" s="31">
        <v>0.69216999999999995</v>
      </c>
      <c r="N313" s="1"/>
      <c r="O313" s="1"/>
    </row>
    <row r="314" spans="1:15" ht="12.75" customHeight="1">
      <c r="A314" s="31">
        <v>304</v>
      </c>
      <c r="B314" s="31" t="s">
        <v>453</v>
      </c>
      <c r="C314" s="31">
        <v>331.35</v>
      </c>
      <c r="D314" s="40">
        <v>331.45</v>
      </c>
      <c r="E314" s="40">
        <v>328</v>
      </c>
      <c r="F314" s="40">
        <v>324.65000000000003</v>
      </c>
      <c r="G314" s="40">
        <v>321.20000000000005</v>
      </c>
      <c r="H314" s="40">
        <v>334.79999999999995</v>
      </c>
      <c r="I314" s="40">
        <v>338.24999999999989</v>
      </c>
      <c r="J314" s="40">
        <v>341.59999999999991</v>
      </c>
      <c r="K314" s="31">
        <v>334.9</v>
      </c>
      <c r="L314" s="31">
        <v>328.1</v>
      </c>
      <c r="M314" s="31">
        <v>3.5575999999999999</v>
      </c>
      <c r="N314" s="1"/>
      <c r="O314" s="1"/>
    </row>
    <row r="315" spans="1:15" ht="12.75" customHeight="1">
      <c r="A315" s="31">
        <v>305</v>
      </c>
      <c r="B315" s="31" t="s">
        <v>454</v>
      </c>
      <c r="C315" s="31">
        <v>257.10000000000002</v>
      </c>
      <c r="D315" s="40">
        <v>256.7</v>
      </c>
      <c r="E315" s="40">
        <v>252</v>
      </c>
      <c r="F315" s="40">
        <v>246.9</v>
      </c>
      <c r="G315" s="40">
        <v>242.20000000000002</v>
      </c>
      <c r="H315" s="40">
        <v>261.79999999999995</v>
      </c>
      <c r="I315" s="40">
        <v>266.49999999999989</v>
      </c>
      <c r="J315" s="40">
        <v>271.59999999999997</v>
      </c>
      <c r="K315" s="31">
        <v>261.39999999999998</v>
      </c>
      <c r="L315" s="31">
        <v>251.6</v>
      </c>
      <c r="M315" s="31">
        <v>2.8391899999999999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947.35</v>
      </c>
      <c r="D316" s="40">
        <v>930.75</v>
      </c>
      <c r="E316" s="40">
        <v>898.1</v>
      </c>
      <c r="F316" s="40">
        <v>848.85</v>
      </c>
      <c r="G316" s="40">
        <v>816.2</v>
      </c>
      <c r="H316" s="40">
        <v>980</v>
      </c>
      <c r="I316" s="40">
        <v>1012.6500000000001</v>
      </c>
      <c r="J316" s="40">
        <v>1061.9000000000001</v>
      </c>
      <c r="K316" s="31">
        <v>963.4</v>
      </c>
      <c r="L316" s="31">
        <v>881.5</v>
      </c>
      <c r="M316" s="31">
        <v>96.86157</v>
      </c>
      <c r="N316" s="1"/>
      <c r="O316" s="1"/>
    </row>
    <row r="317" spans="1:15" ht="12.75" customHeight="1">
      <c r="A317" s="31">
        <v>307</v>
      </c>
      <c r="B317" s="31" t="s">
        <v>459</v>
      </c>
      <c r="C317" s="31">
        <v>1703.75</v>
      </c>
      <c r="D317" s="40">
        <v>1686.0666666666666</v>
      </c>
      <c r="E317" s="40">
        <v>1649.8833333333332</v>
      </c>
      <c r="F317" s="40">
        <v>1596.0166666666667</v>
      </c>
      <c r="G317" s="40">
        <v>1559.8333333333333</v>
      </c>
      <c r="H317" s="40">
        <v>1739.9333333333332</v>
      </c>
      <c r="I317" s="40">
        <v>1776.1166666666666</v>
      </c>
      <c r="J317" s="40">
        <v>1829.9833333333331</v>
      </c>
      <c r="K317" s="31">
        <v>1722.25</v>
      </c>
      <c r="L317" s="31">
        <v>1632.2</v>
      </c>
      <c r="M317" s="31">
        <v>6.6689100000000003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2962.2</v>
      </c>
      <c r="D318" s="40">
        <v>2934.4</v>
      </c>
      <c r="E318" s="40">
        <v>2891.8</v>
      </c>
      <c r="F318" s="40">
        <v>2821.4</v>
      </c>
      <c r="G318" s="40">
        <v>2778.8</v>
      </c>
      <c r="H318" s="40">
        <v>3004.8</v>
      </c>
      <c r="I318" s="40">
        <v>3047.3999999999996</v>
      </c>
      <c r="J318" s="40">
        <v>3117.8</v>
      </c>
      <c r="K318" s="31">
        <v>2977</v>
      </c>
      <c r="L318" s="31">
        <v>2864</v>
      </c>
      <c r="M318" s="31">
        <v>2.2128399999999999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973.6</v>
      </c>
      <c r="D319" s="40">
        <v>972.91666666666663</v>
      </c>
      <c r="E319" s="40">
        <v>956.83333333333326</v>
      </c>
      <c r="F319" s="40">
        <v>940.06666666666661</v>
      </c>
      <c r="G319" s="40">
        <v>923.98333333333323</v>
      </c>
      <c r="H319" s="40">
        <v>989.68333333333328</v>
      </c>
      <c r="I319" s="40">
        <v>1005.7666666666665</v>
      </c>
      <c r="J319" s="40">
        <v>1022.5333333333333</v>
      </c>
      <c r="K319" s="31">
        <v>989</v>
      </c>
      <c r="L319" s="31">
        <v>956.15</v>
      </c>
      <c r="M319" s="31">
        <v>3.67794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1003.15</v>
      </c>
      <c r="D320" s="40">
        <v>991.88333333333333</v>
      </c>
      <c r="E320" s="40">
        <v>974.76666666666665</v>
      </c>
      <c r="F320" s="40">
        <v>946.38333333333333</v>
      </c>
      <c r="G320" s="40">
        <v>929.26666666666665</v>
      </c>
      <c r="H320" s="40">
        <v>1020.2666666666667</v>
      </c>
      <c r="I320" s="40">
        <v>1037.3833333333332</v>
      </c>
      <c r="J320" s="40">
        <v>1065.7666666666667</v>
      </c>
      <c r="K320" s="31">
        <v>1009</v>
      </c>
      <c r="L320" s="31">
        <v>963.5</v>
      </c>
      <c r="M320" s="31">
        <v>4.9833400000000001</v>
      </c>
      <c r="N320" s="1"/>
      <c r="O320" s="1"/>
    </row>
    <row r="321" spans="1:15" ht="12.75" customHeight="1">
      <c r="A321" s="31">
        <v>311</v>
      </c>
      <c r="B321" s="31" t="s">
        <v>450</v>
      </c>
      <c r="C321" s="31">
        <v>227.9</v>
      </c>
      <c r="D321" s="40">
        <v>228.81666666666669</v>
      </c>
      <c r="E321" s="40">
        <v>223.83333333333337</v>
      </c>
      <c r="F321" s="40">
        <v>219.76666666666668</v>
      </c>
      <c r="G321" s="40">
        <v>214.78333333333336</v>
      </c>
      <c r="H321" s="40">
        <v>232.88333333333338</v>
      </c>
      <c r="I321" s="40">
        <v>237.86666666666667</v>
      </c>
      <c r="J321" s="40">
        <v>241.93333333333339</v>
      </c>
      <c r="K321" s="31">
        <v>233.8</v>
      </c>
      <c r="L321" s="31">
        <v>224.75</v>
      </c>
      <c r="M321" s="31">
        <v>2.0728499999999999</v>
      </c>
      <c r="N321" s="1"/>
      <c r="O321" s="1"/>
    </row>
    <row r="322" spans="1:15" ht="12.75" customHeight="1">
      <c r="A322" s="31">
        <v>312</v>
      </c>
      <c r="B322" s="31" t="s">
        <v>457</v>
      </c>
      <c r="C322" s="31">
        <v>184.05</v>
      </c>
      <c r="D322" s="40">
        <v>184.9</v>
      </c>
      <c r="E322" s="40">
        <v>182.3</v>
      </c>
      <c r="F322" s="40">
        <v>180.55</v>
      </c>
      <c r="G322" s="40">
        <v>177.95000000000002</v>
      </c>
      <c r="H322" s="40">
        <v>186.65</v>
      </c>
      <c r="I322" s="40">
        <v>189.24999999999997</v>
      </c>
      <c r="J322" s="40">
        <v>191</v>
      </c>
      <c r="K322" s="31">
        <v>187.5</v>
      </c>
      <c r="L322" s="31">
        <v>183.15</v>
      </c>
      <c r="M322" s="31">
        <v>2.08284</v>
      </c>
      <c r="N322" s="1"/>
      <c r="O322" s="1"/>
    </row>
    <row r="323" spans="1:15" ht="12.75" customHeight="1">
      <c r="A323" s="31">
        <v>313</v>
      </c>
      <c r="B323" s="31" t="s">
        <v>455</v>
      </c>
      <c r="C323" s="31">
        <v>155.69999999999999</v>
      </c>
      <c r="D323" s="40">
        <v>151.95000000000002</v>
      </c>
      <c r="E323" s="40">
        <v>146.00000000000003</v>
      </c>
      <c r="F323" s="40">
        <v>136.30000000000001</v>
      </c>
      <c r="G323" s="40">
        <v>130.35000000000002</v>
      </c>
      <c r="H323" s="40">
        <v>161.65000000000003</v>
      </c>
      <c r="I323" s="40">
        <v>167.60000000000002</v>
      </c>
      <c r="J323" s="40">
        <v>177.30000000000004</v>
      </c>
      <c r="K323" s="31">
        <v>157.9</v>
      </c>
      <c r="L323" s="31">
        <v>142.25</v>
      </c>
      <c r="M323" s="31">
        <v>45.715829999999997</v>
      </c>
      <c r="N323" s="1"/>
      <c r="O323" s="1"/>
    </row>
    <row r="324" spans="1:15" ht="12.75" customHeight="1">
      <c r="A324" s="31">
        <v>314</v>
      </c>
      <c r="B324" s="31" t="s">
        <v>456</v>
      </c>
      <c r="C324" s="31">
        <v>781.55</v>
      </c>
      <c r="D324" s="40">
        <v>779.41666666666663</v>
      </c>
      <c r="E324" s="40">
        <v>760.13333333333321</v>
      </c>
      <c r="F324" s="40">
        <v>738.71666666666658</v>
      </c>
      <c r="G324" s="40">
        <v>719.43333333333317</v>
      </c>
      <c r="H324" s="40">
        <v>800.83333333333326</v>
      </c>
      <c r="I324" s="40">
        <v>820.11666666666679</v>
      </c>
      <c r="J324" s="40">
        <v>841.5333333333333</v>
      </c>
      <c r="K324" s="31">
        <v>798.7</v>
      </c>
      <c r="L324" s="31">
        <v>758</v>
      </c>
      <c r="M324" s="31">
        <v>2.34544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4492.3999999999996</v>
      </c>
      <c r="D325" s="40">
        <v>4556.2166666666662</v>
      </c>
      <c r="E325" s="40">
        <v>4393.1833333333325</v>
      </c>
      <c r="F325" s="40">
        <v>4293.9666666666662</v>
      </c>
      <c r="G325" s="40">
        <v>4130.9333333333325</v>
      </c>
      <c r="H325" s="40">
        <v>4655.4333333333325</v>
      </c>
      <c r="I325" s="40">
        <v>4818.4666666666672</v>
      </c>
      <c r="J325" s="40">
        <v>4917.6833333333325</v>
      </c>
      <c r="K325" s="31">
        <v>4719.25</v>
      </c>
      <c r="L325" s="31">
        <v>4457</v>
      </c>
      <c r="M325" s="31">
        <v>14.684010000000001</v>
      </c>
      <c r="N325" s="1"/>
      <c r="O325" s="1"/>
    </row>
    <row r="326" spans="1:15" ht="12.75" customHeight="1">
      <c r="A326" s="31">
        <v>316</v>
      </c>
      <c r="B326" s="31" t="s">
        <v>447</v>
      </c>
      <c r="C326" s="31">
        <v>41.95</v>
      </c>
      <c r="D326" s="40">
        <v>42.050000000000004</v>
      </c>
      <c r="E326" s="40">
        <v>41.000000000000007</v>
      </c>
      <c r="F326" s="40">
        <v>40.050000000000004</v>
      </c>
      <c r="G326" s="40">
        <v>39.000000000000007</v>
      </c>
      <c r="H326" s="40">
        <v>43.000000000000007</v>
      </c>
      <c r="I326" s="40">
        <v>44.050000000000004</v>
      </c>
      <c r="J326" s="40">
        <v>45.000000000000007</v>
      </c>
      <c r="K326" s="31">
        <v>43.1</v>
      </c>
      <c r="L326" s="31">
        <v>41.1</v>
      </c>
      <c r="M326" s="31">
        <v>18.130800000000001</v>
      </c>
      <c r="N326" s="1"/>
      <c r="O326" s="1"/>
    </row>
    <row r="327" spans="1:15" ht="12.75" customHeight="1">
      <c r="A327" s="31">
        <v>317</v>
      </c>
      <c r="B327" s="31" t="s">
        <v>448</v>
      </c>
      <c r="C327" s="31">
        <v>156.1</v>
      </c>
      <c r="D327" s="40">
        <v>156.35</v>
      </c>
      <c r="E327" s="40">
        <v>154.25</v>
      </c>
      <c r="F327" s="40">
        <v>152.4</v>
      </c>
      <c r="G327" s="40">
        <v>150.30000000000001</v>
      </c>
      <c r="H327" s="40">
        <v>158.19999999999999</v>
      </c>
      <c r="I327" s="40">
        <v>160.29999999999995</v>
      </c>
      <c r="J327" s="40">
        <v>162.14999999999998</v>
      </c>
      <c r="K327" s="31">
        <v>158.44999999999999</v>
      </c>
      <c r="L327" s="31">
        <v>154.5</v>
      </c>
      <c r="M327" s="31">
        <v>2.2624300000000002</v>
      </c>
      <c r="N327" s="1"/>
      <c r="O327" s="1"/>
    </row>
    <row r="328" spans="1:15" ht="12.75" customHeight="1">
      <c r="A328" s="31">
        <v>318</v>
      </c>
      <c r="B328" s="31" t="s">
        <v>458</v>
      </c>
      <c r="C328" s="31">
        <v>915.85</v>
      </c>
      <c r="D328" s="40">
        <v>923.9</v>
      </c>
      <c r="E328" s="40">
        <v>898.8</v>
      </c>
      <c r="F328" s="40">
        <v>881.75</v>
      </c>
      <c r="G328" s="40">
        <v>856.65</v>
      </c>
      <c r="H328" s="40">
        <v>940.94999999999993</v>
      </c>
      <c r="I328" s="40">
        <v>966.05000000000007</v>
      </c>
      <c r="J328" s="40">
        <v>983.09999999999991</v>
      </c>
      <c r="K328" s="31">
        <v>949</v>
      </c>
      <c r="L328" s="31">
        <v>906.85</v>
      </c>
      <c r="M328" s="31">
        <v>9.3194599999999994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3235.8</v>
      </c>
      <c r="D329" s="40">
        <v>3254.8833333333332</v>
      </c>
      <c r="E329" s="40">
        <v>3192.9166666666665</v>
      </c>
      <c r="F329" s="40">
        <v>3150.0333333333333</v>
      </c>
      <c r="G329" s="40">
        <v>3088.0666666666666</v>
      </c>
      <c r="H329" s="40">
        <v>3297.7666666666664</v>
      </c>
      <c r="I329" s="40">
        <v>3359.7333333333336</v>
      </c>
      <c r="J329" s="40">
        <v>3402.6166666666663</v>
      </c>
      <c r="K329" s="31">
        <v>3316.85</v>
      </c>
      <c r="L329" s="31">
        <v>3212</v>
      </c>
      <c r="M329" s="31">
        <v>4.3615899999999996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77308.149999999994</v>
      </c>
      <c r="D330" s="40">
        <v>77452.71666666666</v>
      </c>
      <c r="E330" s="40">
        <v>76505.43333333332</v>
      </c>
      <c r="F330" s="40">
        <v>75702.71666666666</v>
      </c>
      <c r="G330" s="40">
        <v>74755.43333333332</v>
      </c>
      <c r="H330" s="40">
        <v>78255.43333333332</v>
      </c>
      <c r="I330" s="40">
        <v>79202.716666666674</v>
      </c>
      <c r="J330" s="40">
        <v>80005.43333333332</v>
      </c>
      <c r="K330" s="31">
        <v>78400</v>
      </c>
      <c r="L330" s="31">
        <v>76650</v>
      </c>
      <c r="M330" s="31">
        <v>9.4030000000000002E-2</v>
      </c>
      <c r="N330" s="1"/>
      <c r="O330" s="1"/>
    </row>
    <row r="331" spans="1:15" ht="12.75" customHeight="1">
      <c r="A331" s="31">
        <v>321</v>
      </c>
      <c r="B331" s="31" t="s">
        <v>452</v>
      </c>
      <c r="C331" s="31">
        <v>49.15</v>
      </c>
      <c r="D331" s="40">
        <v>49.383333333333333</v>
      </c>
      <c r="E331" s="40">
        <v>48.416666666666664</v>
      </c>
      <c r="F331" s="40">
        <v>47.68333333333333</v>
      </c>
      <c r="G331" s="40">
        <v>46.716666666666661</v>
      </c>
      <c r="H331" s="40">
        <v>50.116666666666667</v>
      </c>
      <c r="I331" s="40">
        <v>51.083333333333336</v>
      </c>
      <c r="J331" s="40">
        <v>51.81666666666667</v>
      </c>
      <c r="K331" s="31">
        <v>50.35</v>
      </c>
      <c r="L331" s="31">
        <v>48.65</v>
      </c>
      <c r="M331" s="31">
        <v>16.65926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1467.75</v>
      </c>
      <c r="D332" s="40">
        <v>1471.4833333333336</v>
      </c>
      <c r="E332" s="40">
        <v>1447.1666666666672</v>
      </c>
      <c r="F332" s="40">
        <v>1426.5833333333337</v>
      </c>
      <c r="G332" s="40">
        <v>1402.2666666666673</v>
      </c>
      <c r="H332" s="40">
        <v>1492.0666666666671</v>
      </c>
      <c r="I332" s="40">
        <v>1516.3833333333337</v>
      </c>
      <c r="J332" s="40">
        <v>1536.9666666666669</v>
      </c>
      <c r="K332" s="31">
        <v>1495.8</v>
      </c>
      <c r="L332" s="31">
        <v>1450.9</v>
      </c>
      <c r="M332" s="31">
        <v>6.8708200000000001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418.35</v>
      </c>
      <c r="D333" s="40">
        <v>419.25</v>
      </c>
      <c r="E333" s="40">
        <v>409.5</v>
      </c>
      <c r="F333" s="40">
        <v>400.65</v>
      </c>
      <c r="G333" s="40">
        <v>390.9</v>
      </c>
      <c r="H333" s="40">
        <v>428.1</v>
      </c>
      <c r="I333" s="40">
        <v>437.85</v>
      </c>
      <c r="J333" s="40">
        <v>446.70000000000005</v>
      </c>
      <c r="K333" s="31">
        <v>429</v>
      </c>
      <c r="L333" s="31">
        <v>410.4</v>
      </c>
      <c r="M333" s="31">
        <v>6.3936599999999997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827.2</v>
      </c>
      <c r="D334" s="40">
        <v>824.31666666666661</v>
      </c>
      <c r="E334" s="40">
        <v>818.08333333333326</v>
      </c>
      <c r="F334" s="40">
        <v>808.9666666666667</v>
      </c>
      <c r="G334" s="40">
        <v>802.73333333333335</v>
      </c>
      <c r="H334" s="40">
        <v>833.43333333333317</v>
      </c>
      <c r="I334" s="40">
        <v>839.66666666666652</v>
      </c>
      <c r="J334" s="40">
        <v>848.78333333333308</v>
      </c>
      <c r="K334" s="31">
        <v>830.55</v>
      </c>
      <c r="L334" s="31">
        <v>815.2</v>
      </c>
      <c r="M334" s="31">
        <v>1.0256099999999999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96.9</v>
      </c>
      <c r="D335" s="40">
        <v>97.90000000000002</v>
      </c>
      <c r="E335" s="40">
        <v>95.150000000000034</v>
      </c>
      <c r="F335" s="40">
        <v>93.40000000000002</v>
      </c>
      <c r="G335" s="40">
        <v>90.650000000000034</v>
      </c>
      <c r="H335" s="40">
        <v>99.650000000000034</v>
      </c>
      <c r="I335" s="40">
        <v>102.4</v>
      </c>
      <c r="J335" s="40">
        <v>104.15000000000003</v>
      </c>
      <c r="K335" s="31">
        <v>100.65</v>
      </c>
      <c r="L335" s="31">
        <v>96.15</v>
      </c>
      <c r="M335" s="31">
        <v>367.44756000000001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6075.35</v>
      </c>
      <c r="D336" s="40">
        <v>6116.833333333333</v>
      </c>
      <c r="E336" s="40">
        <v>6003.6666666666661</v>
      </c>
      <c r="F336" s="40">
        <v>5931.9833333333327</v>
      </c>
      <c r="G336" s="40">
        <v>5818.8166666666657</v>
      </c>
      <c r="H336" s="40">
        <v>6188.5166666666664</v>
      </c>
      <c r="I336" s="40">
        <v>6301.6833333333325</v>
      </c>
      <c r="J336" s="40">
        <v>6373.3666666666668</v>
      </c>
      <c r="K336" s="31">
        <v>6230</v>
      </c>
      <c r="L336" s="31">
        <v>6045.15</v>
      </c>
      <c r="M336" s="31">
        <v>2.0811799999999998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3338.4</v>
      </c>
      <c r="D337" s="40">
        <v>3334.7666666666664</v>
      </c>
      <c r="E337" s="40">
        <v>3274.833333333333</v>
      </c>
      <c r="F337" s="40">
        <v>3211.2666666666664</v>
      </c>
      <c r="G337" s="40">
        <v>3151.333333333333</v>
      </c>
      <c r="H337" s="40">
        <v>3398.333333333333</v>
      </c>
      <c r="I337" s="40">
        <v>3458.2666666666664</v>
      </c>
      <c r="J337" s="40">
        <v>3521.833333333333</v>
      </c>
      <c r="K337" s="31">
        <v>3394.7</v>
      </c>
      <c r="L337" s="31">
        <v>3271.2</v>
      </c>
      <c r="M337" s="31">
        <v>1.30732</v>
      </c>
      <c r="N337" s="1"/>
      <c r="O337" s="1"/>
    </row>
    <row r="338" spans="1:15" ht="12.75" customHeight="1">
      <c r="A338" s="31">
        <v>328</v>
      </c>
      <c r="B338" s="31" t="s">
        <v>1034</v>
      </c>
      <c r="C338" s="31">
        <v>2652.1</v>
      </c>
      <c r="D338" s="40">
        <v>2657.7333333333331</v>
      </c>
      <c r="E338" s="40">
        <v>2594.3666666666663</v>
      </c>
      <c r="F338" s="40">
        <v>2536.6333333333332</v>
      </c>
      <c r="G338" s="40">
        <v>2473.2666666666664</v>
      </c>
      <c r="H338" s="40">
        <v>2715.4666666666662</v>
      </c>
      <c r="I338" s="40">
        <v>2778.833333333333</v>
      </c>
      <c r="J338" s="40">
        <v>2836.5666666666662</v>
      </c>
      <c r="K338" s="31">
        <v>2721.1</v>
      </c>
      <c r="L338" s="31">
        <v>2600</v>
      </c>
      <c r="M338" s="31">
        <v>0.37352000000000002</v>
      </c>
      <c r="N338" s="1"/>
      <c r="O338" s="1"/>
    </row>
    <row r="339" spans="1:15" ht="12.75" customHeight="1">
      <c r="A339" s="31">
        <v>329</v>
      </c>
      <c r="B339" s="31" t="s">
        <v>460</v>
      </c>
      <c r="C339" s="31">
        <v>44.65</v>
      </c>
      <c r="D339" s="40">
        <v>44.616666666666667</v>
      </c>
      <c r="E339" s="40">
        <v>43.833333333333336</v>
      </c>
      <c r="F339" s="40">
        <v>43.016666666666666</v>
      </c>
      <c r="G339" s="40">
        <v>42.233333333333334</v>
      </c>
      <c r="H339" s="40">
        <v>45.433333333333337</v>
      </c>
      <c r="I339" s="40">
        <v>46.216666666666669</v>
      </c>
      <c r="J339" s="40">
        <v>47.033333333333339</v>
      </c>
      <c r="K339" s="31">
        <v>45.4</v>
      </c>
      <c r="L339" s="31">
        <v>43.8</v>
      </c>
      <c r="M339" s="31">
        <v>34.579470000000001</v>
      </c>
      <c r="N339" s="1"/>
      <c r="O339" s="1"/>
    </row>
    <row r="340" spans="1:15" ht="12.75" customHeight="1">
      <c r="A340" s="31">
        <v>330</v>
      </c>
      <c r="B340" s="31" t="s">
        <v>461</v>
      </c>
      <c r="C340" s="31">
        <v>71.150000000000006</v>
      </c>
      <c r="D340" s="40">
        <v>71.38333333333334</v>
      </c>
      <c r="E340" s="40">
        <v>69.26666666666668</v>
      </c>
      <c r="F340" s="40">
        <v>67.38333333333334</v>
      </c>
      <c r="G340" s="40">
        <v>65.26666666666668</v>
      </c>
      <c r="H340" s="40">
        <v>73.26666666666668</v>
      </c>
      <c r="I340" s="40">
        <v>75.383333333333326</v>
      </c>
      <c r="J340" s="40">
        <v>77.26666666666668</v>
      </c>
      <c r="K340" s="31">
        <v>73.5</v>
      </c>
      <c r="L340" s="31">
        <v>69.5</v>
      </c>
      <c r="M340" s="31">
        <v>47.12717</v>
      </c>
      <c r="N340" s="1"/>
      <c r="O340" s="1"/>
    </row>
    <row r="341" spans="1:15" ht="12.75" customHeight="1">
      <c r="A341" s="31">
        <v>331</v>
      </c>
      <c r="B341" s="31" t="s">
        <v>462</v>
      </c>
      <c r="C341" s="31">
        <v>607.6</v>
      </c>
      <c r="D341" s="40">
        <v>608.13333333333333</v>
      </c>
      <c r="E341" s="40">
        <v>599.51666666666665</v>
      </c>
      <c r="F341" s="40">
        <v>591.43333333333328</v>
      </c>
      <c r="G341" s="40">
        <v>582.81666666666661</v>
      </c>
      <c r="H341" s="40">
        <v>616.2166666666667</v>
      </c>
      <c r="I341" s="40">
        <v>624.83333333333326</v>
      </c>
      <c r="J341" s="40">
        <v>632.91666666666674</v>
      </c>
      <c r="K341" s="31">
        <v>616.75</v>
      </c>
      <c r="L341" s="31">
        <v>600.04999999999995</v>
      </c>
      <c r="M341" s="31">
        <v>0.20831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19000.150000000001</v>
      </c>
      <c r="D342" s="40">
        <v>18986.100000000002</v>
      </c>
      <c r="E342" s="40">
        <v>18772.200000000004</v>
      </c>
      <c r="F342" s="40">
        <v>18544.250000000004</v>
      </c>
      <c r="G342" s="40">
        <v>18330.350000000006</v>
      </c>
      <c r="H342" s="40">
        <v>19214.050000000003</v>
      </c>
      <c r="I342" s="40">
        <v>19427.950000000004</v>
      </c>
      <c r="J342" s="40">
        <v>19655.900000000001</v>
      </c>
      <c r="K342" s="31">
        <v>19200</v>
      </c>
      <c r="L342" s="31">
        <v>18758.150000000001</v>
      </c>
      <c r="M342" s="31">
        <v>0.49275000000000002</v>
      </c>
      <c r="N342" s="1"/>
      <c r="O342" s="1"/>
    </row>
    <row r="343" spans="1:15" ht="12.75" customHeight="1">
      <c r="A343" s="31">
        <v>333</v>
      </c>
      <c r="B343" s="31" t="s">
        <v>468</v>
      </c>
      <c r="C343" s="31">
        <v>77.2</v>
      </c>
      <c r="D343" s="40">
        <v>77.399999999999991</v>
      </c>
      <c r="E343" s="40">
        <v>73.799999999999983</v>
      </c>
      <c r="F343" s="40">
        <v>70.399999999999991</v>
      </c>
      <c r="G343" s="40">
        <v>66.799999999999983</v>
      </c>
      <c r="H343" s="40">
        <v>80.799999999999983</v>
      </c>
      <c r="I343" s="40">
        <v>84.399999999999977</v>
      </c>
      <c r="J343" s="40">
        <v>87.799999999999983</v>
      </c>
      <c r="K343" s="31">
        <v>81</v>
      </c>
      <c r="L343" s="31">
        <v>74</v>
      </c>
      <c r="M343" s="31">
        <v>17.427679999999999</v>
      </c>
      <c r="N343" s="1"/>
      <c r="O343" s="1"/>
    </row>
    <row r="344" spans="1:15" ht="12.75" customHeight="1">
      <c r="A344" s="31">
        <v>334</v>
      </c>
      <c r="B344" s="31" t="s">
        <v>467</v>
      </c>
      <c r="C344" s="31">
        <v>54.8</v>
      </c>
      <c r="D344" s="40">
        <v>54.366666666666667</v>
      </c>
      <c r="E344" s="40">
        <v>53.533333333333331</v>
      </c>
      <c r="F344" s="40">
        <v>52.266666666666666</v>
      </c>
      <c r="G344" s="40">
        <v>51.43333333333333</v>
      </c>
      <c r="H344" s="40">
        <v>55.633333333333333</v>
      </c>
      <c r="I344" s="40">
        <v>56.466666666666661</v>
      </c>
      <c r="J344" s="40">
        <v>57.733333333333334</v>
      </c>
      <c r="K344" s="31">
        <v>55.2</v>
      </c>
      <c r="L344" s="31">
        <v>53.1</v>
      </c>
      <c r="M344" s="31">
        <v>4.7305999999999999</v>
      </c>
      <c r="N344" s="1"/>
      <c r="O344" s="1"/>
    </row>
    <row r="345" spans="1:15" ht="12.75" customHeight="1">
      <c r="A345" s="31">
        <v>335</v>
      </c>
      <c r="B345" s="31" t="s">
        <v>466</v>
      </c>
      <c r="C345" s="31">
        <v>521.35</v>
      </c>
      <c r="D345" s="40">
        <v>521.63333333333333</v>
      </c>
      <c r="E345" s="40">
        <v>514.26666666666665</v>
      </c>
      <c r="F345" s="40">
        <v>507.18333333333328</v>
      </c>
      <c r="G345" s="40">
        <v>499.81666666666661</v>
      </c>
      <c r="H345" s="40">
        <v>528.7166666666667</v>
      </c>
      <c r="I345" s="40">
        <v>536.08333333333326</v>
      </c>
      <c r="J345" s="40">
        <v>543.16666666666674</v>
      </c>
      <c r="K345" s="31">
        <v>529</v>
      </c>
      <c r="L345" s="31">
        <v>514.54999999999995</v>
      </c>
      <c r="M345" s="31">
        <v>0.96760000000000002</v>
      </c>
      <c r="N345" s="1"/>
      <c r="O345" s="1"/>
    </row>
    <row r="346" spans="1:15" ht="12.75" customHeight="1">
      <c r="A346" s="31">
        <v>336</v>
      </c>
      <c r="B346" s="31" t="s">
        <v>463</v>
      </c>
      <c r="C346" s="31">
        <v>30.7</v>
      </c>
      <c r="D346" s="40">
        <v>30.649999999999995</v>
      </c>
      <c r="E346" s="40">
        <v>30.149999999999991</v>
      </c>
      <c r="F346" s="40">
        <v>29.599999999999998</v>
      </c>
      <c r="G346" s="40">
        <v>29.099999999999994</v>
      </c>
      <c r="H346" s="40">
        <v>31.199999999999989</v>
      </c>
      <c r="I346" s="40">
        <v>31.699999999999996</v>
      </c>
      <c r="J346" s="40">
        <v>32.249999999999986</v>
      </c>
      <c r="K346" s="31">
        <v>31.15</v>
      </c>
      <c r="L346" s="31">
        <v>30.1</v>
      </c>
      <c r="M346" s="31">
        <v>63.0214</v>
      </c>
      <c r="N346" s="1"/>
      <c r="O346" s="1"/>
    </row>
    <row r="347" spans="1:15" ht="12.75" customHeight="1">
      <c r="A347" s="31">
        <v>337</v>
      </c>
      <c r="B347" s="31" t="s">
        <v>539</v>
      </c>
      <c r="C347" s="31">
        <v>152.35</v>
      </c>
      <c r="D347" s="40">
        <v>153.66666666666666</v>
      </c>
      <c r="E347" s="40">
        <v>150.2833333333333</v>
      </c>
      <c r="F347" s="40">
        <v>148.21666666666664</v>
      </c>
      <c r="G347" s="40">
        <v>144.83333333333329</v>
      </c>
      <c r="H347" s="40">
        <v>155.73333333333332</v>
      </c>
      <c r="I347" s="40">
        <v>159.1166666666667</v>
      </c>
      <c r="J347" s="40">
        <v>161.18333333333334</v>
      </c>
      <c r="K347" s="31">
        <v>157.05000000000001</v>
      </c>
      <c r="L347" s="31">
        <v>151.6</v>
      </c>
      <c r="M347" s="31">
        <v>5.4984299999999999</v>
      </c>
      <c r="N347" s="1"/>
      <c r="O347" s="1"/>
    </row>
    <row r="348" spans="1:15" ht="12.75" customHeight="1">
      <c r="A348" s="31">
        <v>338</v>
      </c>
      <c r="B348" s="31" t="s">
        <v>469</v>
      </c>
      <c r="C348" s="31">
        <v>2374.0500000000002</v>
      </c>
      <c r="D348" s="40">
        <v>2395.7999999999997</v>
      </c>
      <c r="E348" s="40">
        <v>2336.2499999999995</v>
      </c>
      <c r="F348" s="40">
        <v>2298.4499999999998</v>
      </c>
      <c r="G348" s="40">
        <v>2238.8999999999996</v>
      </c>
      <c r="H348" s="40">
        <v>2433.5999999999995</v>
      </c>
      <c r="I348" s="40">
        <v>2493.1499999999996</v>
      </c>
      <c r="J348" s="40">
        <v>2530.9499999999994</v>
      </c>
      <c r="K348" s="31">
        <v>2455.35</v>
      </c>
      <c r="L348" s="31">
        <v>2358</v>
      </c>
      <c r="M348" s="31">
        <v>9.4390000000000002E-2</v>
      </c>
      <c r="N348" s="1"/>
      <c r="O348" s="1"/>
    </row>
    <row r="349" spans="1:15" ht="12.75" customHeight="1">
      <c r="A349" s="31">
        <v>339</v>
      </c>
      <c r="B349" s="31" t="s">
        <v>464</v>
      </c>
      <c r="C349" s="31">
        <v>63.65</v>
      </c>
      <c r="D349" s="40">
        <v>63.1</v>
      </c>
      <c r="E349" s="40">
        <v>62.05</v>
      </c>
      <c r="F349" s="40">
        <v>60.449999999999996</v>
      </c>
      <c r="G349" s="40">
        <v>59.399999999999991</v>
      </c>
      <c r="H349" s="40">
        <v>64.7</v>
      </c>
      <c r="I349" s="40">
        <v>65.75</v>
      </c>
      <c r="J349" s="40">
        <v>67.350000000000009</v>
      </c>
      <c r="K349" s="31">
        <v>64.150000000000006</v>
      </c>
      <c r="L349" s="31">
        <v>61.5</v>
      </c>
      <c r="M349" s="31">
        <v>29.628250000000001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143.15</v>
      </c>
      <c r="D350" s="40">
        <v>140.51666666666668</v>
      </c>
      <c r="E350" s="40">
        <v>136.23333333333335</v>
      </c>
      <c r="F350" s="40">
        <v>129.31666666666666</v>
      </c>
      <c r="G350" s="40">
        <v>125.03333333333333</v>
      </c>
      <c r="H350" s="40">
        <v>147.43333333333337</v>
      </c>
      <c r="I350" s="40">
        <v>151.71666666666673</v>
      </c>
      <c r="J350" s="40">
        <v>158.63333333333338</v>
      </c>
      <c r="K350" s="31">
        <v>144.80000000000001</v>
      </c>
      <c r="L350" s="31">
        <v>133.6</v>
      </c>
      <c r="M350" s="31">
        <v>389.51499999999999</v>
      </c>
      <c r="N350" s="1"/>
      <c r="O350" s="1"/>
    </row>
    <row r="351" spans="1:15" ht="12.75" customHeight="1">
      <c r="A351" s="31">
        <v>341</v>
      </c>
      <c r="B351" s="31" t="s">
        <v>465</v>
      </c>
      <c r="C351" s="31">
        <v>266.89999999999998</v>
      </c>
      <c r="D351" s="40">
        <v>268.71666666666664</v>
      </c>
      <c r="E351" s="40">
        <v>263.43333333333328</v>
      </c>
      <c r="F351" s="40">
        <v>259.96666666666664</v>
      </c>
      <c r="G351" s="40">
        <v>254.68333333333328</v>
      </c>
      <c r="H351" s="40">
        <v>272.18333333333328</v>
      </c>
      <c r="I351" s="40">
        <v>277.4666666666667</v>
      </c>
      <c r="J351" s="40">
        <v>280.93333333333328</v>
      </c>
      <c r="K351" s="31">
        <v>274</v>
      </c>
      <c r="L351" s="31">
        <v>265.25</v>
      </c>
      <c r="M351" s="31">
        <v>7.9307800000000004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132.65</v>
      </c>
      <c r="D352" s="40">
        <v>132.70000000000002</v>
      </c>
      <c r="E352" s="40">
        <v>128.50000000000003</v>
      </c>
      <c r="F352" s="40">
        <v>124.35000000000002</v>
      </c>
      <c r="G352" s="40">
        <v>120.15000000000003</v>
      </c>
      <c r="H352" s="40">
        <v>136.85000000000002</v>
      </c>
      <c r="I352" s="40">
        <v>141.05000000000001</v>
      </c>
      <c r="J352" s="40">
        <v>145.20000000000002</v>
      </c>
      <c r="K352" s="31">
        <v>136.9</v>
      </c>
      <c r="L352" s="31">
        <v>128.55000000000001</v>
      </c>
      <c r="M352" s="31">
        <v>292.17522000000002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905.3</v>
      </c>
      <c r="D353" s="40">
        <v>900.11666666666667</v>
      </c>
      <c r="E353" s="40">
        <v>873.68333333333339</v>
      </c>
      <c r="F353" s="40">
        <v>842.06666666666672</v>
      </c>
      <c r="G353" s="40">
        <v>815.63333333333344</v>
      </c>
      <c r="H353" s="40">
        <v>931.73333333333335</v>
      </c>
      <c r="I353" s="40">
        <v>958.16666666666652</v>
      </c>
      <c r="J353" s="40">
        <v>989.7833333333333</v>
      </c>
      <c r="K353" s="31">
        <v>926.55</v>
      </c>
      <c r="L353" s="31">
        <v>868.5</v>
      </c>
      <c r="M353" s="31">
        <v>9.8447600000000008</v>
      </c>
      <c r="N353" s="1"/>
      <c r="O353" s="1"/>
    </row>
    <row r="354" spans="1:15" ht="12.75" customHeight="1">
      <c r="A354" s="31">
        <v>344</v>
      </c>
      <c r="B354" s="31" t="s">
        <v>470</v>
      </c>
      <c r="C354" s="31">
        <v>4424.5</v>
      </c>
      <c r="D354" s="40">
        <v>4424.416666666667</v>
      </c>
      <c r="E354" s="40">
        <v>4361.0833333333339</v>
      </c>
      <c r="F354" s="40">
        <v>4297.666666666667</v>
      </c>
      <c r="G354" s="40">
        <v>4234.3333333333339</v>
      </c>
      <c r="H354" s="40">
        <v>4487.8333333333339</v>
      </c>
      <c r="I354" s="40">
        <v>4551.1666666666679</v>
      </c>
      <c r="J354" s="40">
        <v>4614.5833333333339</v>
      </c>
      <c r="K354" s="31">
        <v>4487.75</v>
      </c>
      <c r="L354" s="31">
        <v>4361</v>
      </c>
      <c r="M354" s="31">
        <v>1.6151500000000001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225.05</v>
      </c>
      <c r="D355" s="40">
        <v>223.01666666666665</v>
      </c>
      <c r="E355" s="40">
        <v>219.0333333333333</v>
      </c>
      <c r="F355" s="40">
        <v>213.01666666666665</v>
      </c>
      <c r="G355" s="40">
        <v>209.0333333333333</v>
      </c>
      <c r="H355" s="40">
        <v>229.0333333333333</v>
      </c>
      <c r="I355" s="40">
        <v>233.01666666666665</v>
      </c>
      <c r="J355" s="40">
        <v>239.0333333333333</v>
      </c>
      <c r="K355" s="31">
        <v>227</v>
      </c>
      <c r="L355" s="31">
        <v>217</v>
      </c>
      <c r="M355" s="31">
        <v>24.24541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149.05000000000001</v>
      </c>
      <c r="D356" s="40">
        <v>148.96666666666667</v>
      </c>
      <c r="E356" s="40">
        <v>146.08333333333334</v>
      </c>
      <c r="F356" s="40">
        <v>143.11666666666667</v>
      </c>
      <c r="G356" s="40">
        <v>140.23333333333335</v>
      </c>
      <c r="H356" s="40">
        <v>151.93333333333334</v>
      </c>
      <c r="I356" s="40">
        <v>154.81666666666666</v>
      </c>
      <c r="J356" s="40">
        <v>157.78333333333333</v>
      </c>
      <c r="K356" s="31">
        <v>151.85</v>
      </c>
      <c r="L356" s="31">
        <v>146</v>
      </c>
      <c r="M356" s="31">
        <v>187.36449999999999</v>
      </c>
      <c r="N356" s="1"/>
      <c r="O356" s="1"/>
    </row>
    <row r="357" spans="1:15" ht="12.75" customHeight="1">
      <c r="A357" s="31">
        <v>347</v>
      </c>
      <c r="B357" s="31" t="s">
        <v>471</v>
      </c>
      <c r="C357" s="31">
        <v>345.95</v>
      </c>
      <c r="D357" s="40">
        <v>343.38333333333338</v>
      </c>
      <c r="E357" s="40">
        <v>337.81666666666678</v>
      </c>
      <c r="F357" s="40">
        <v>329.68333333333339</v>
      </c>
      <c r="G357" s="40">
        <v>324.11666666666679</v>
      </c>
      <c r="H357" s="40">
        <v>351.51666666666677</v>
      </c>
      <c r="I357" s="40">
        <v>357.08333333333337</v>
      </c>
      <c r="J357" s="40">
        <v>365.21666666666675</v>
      </c>
      <c r="K357" s="31">
        <v>348.95</v>
      </c>
      <c r="L357" s="31">
        <v>335.25</v>
      </c>
      <c r="M357" s="31">
        <v>3.1934900000000002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37636.050000000003</v>
      </c>
      <c r="D358" s="40">
        <v>37779.733333333337</v>
      </c>
      <c r="E358" s="40">
        <v>36570.666666666672</v>
      </c>
      <c r="F358" s="40">
        <v>35505.283333333333</v>
      </c>
      <c r="G358" s="40">
        <v>34296.216666666667</v>
      </c>
      <c r="H358" s="40">
        <v>38845.116666666676</v>
      </c>
      <c r="I358" s="40">
        <v>40054.183333333342</v>
      </c>
      <c r="J358" s="40">
        <v>41119.56666666668</v>
      </c>
      <c r="K358" s="31">
        <v>38988.800000000003</v>
      </c>
      <c r="L358" s="31">
        <v>36714.35</v>
      </c>
      <c r="M358" s="31">
        <v>0.14413999999999999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2601.75</v>
      </c>
      <c r="D359" s="40">
        <v>2610.1833333333329</v>
      </c>
      <c r="E359" s="40">
        <v>2542.6666666666661</v>
      </c>
      <c r="F359" s="40">
        <v>2483.583333333333</v>
      </c>
      <c r="G359" s="40">
        <v>2416.0666666666662</v>
      </c>
      <c r="H359" s="40">
        <v>2669.266666666666</v>
      </c>
      <c r="I359" s="40">
        <v>2736.7833333333333</v>
      </c>
      <c r="J359" s="40">
        <v>2795.8666666666659</v>
      </c>
      <c r="K359" s="31">
        <v>2677.7</v>
      </c>
      <c r="L359" s="31">
        <v>2551.1</v>
      </c>
      <c r="M359" s="31">
        <v>4.9882400000000002</v>
      </c>
      <c r="N359" s="1"/>
      <c r="O359" s="1"/>
    </row>
    <row r="360" spans="1:15" ht="12.75" customHeight="1">
      <c r="A360" s="31">
        <v>350</v>
      </c>
      <c r="B360" s="31" t="s">
        <v>475</v>
      </c>
      <c r="C360" s="31">
        <v>3923.7</v>
      </c>
      <c r="D360" s="40">
        <v>3954.2166666666667</v>
      </c>
      <c r="E360" s="40">
        <v>3870.4833333333336</v>
      </c>
      <c r="F360" s="40">
        <v>3817.2666666666669</v>
      </c>
      <c r="G360" s="40">
        <v>3733.5333333333338</v>
      </c>
      <c r="H360" s="40">
        <v>4007.4333333333334</v>
      </c>
      <c r="I360" s="40">
        <v>4091.1666666666661</v>
      </c>
      <c r="J360" s="40">
        <v>4144.3833333333332</v>
      </c>
      <c r="K360" s="31">
        <v>4037.95</v>
      </c>
      <c r="L360" s="31">
        <v>3901</v>
      </c>
      <c r="M360" s="31">
        <v>2.08711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229.55</v>
      </c>
      <c r="D361" s="40">
        <v>230.04999999999998</v>
      </c>
      <c r="E361" s="40">
        <v>226.99999999999997</v>
      </c>
      <c r="F361" s="40">
        <v>224.45</v>
      </c>
      <c r="G361" s="40">
        <v>221.39999999999998</v>
      </c>
      <c r="H361" s="40">
        <v>232.59999999999997</v>
      </c>
      <c r="I361" s="40">
        <v>235.64999999999998</v>
      </c>
      <c r="J361" s="40">
        <v>238.19999999999996</v>
      </c>
      <c r="K361" s="31">
        <v>233.1</v>
      </c>
      <c r="L361" s="31">
        <v>227.5</v>
      </c>
      <c r="M361" s="31">
        <v>20.462869999999999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133.1</v>
      </c>
      <c r="D362" s="40">
        <v>133.31666666666666</v>
      </c>
      <c r="E362" s="40">
        <v>130.78333333333333</v>
      </c>
      <c r="F362" s="40">
        <v>128.46666666666667</v>
      </c>
      <c r="G362" s="40">
        <v>125.93333333333334</v>
      </c>
      <c r="H362" s="40">
        <v>135.63333333333333</v>
      </c>
      <c r="I362" s="40">
        <v>138.16666666666663</v>
      </c>
      <c r="J362" s="40">
        <v>140.48333333333332</v>
      </c>
      <c r="K362" s="31">
        <v>135.85</v>
      </c>
      <c r="L362" s="31">
        <v>131</v>
      </c>
      <c r="M362" s="31">
        <v>70.123320000000007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5047.3500000000004</v>
      </c>
      <c r="D363" s="40">
        <v>5022.8499999999995</v>
      </c>
      <c r="E363" s="40">
        <v>4973.6999999999989</v>
      </c>
      <c r="F363" s="40">
        <v>4900.0499999999993</v>
      </c>
      <c r="G363" s="40">
        <v>4850.8999999999987</v>
      </c>
      <c r="H363" s="40">
        <v>5096.4999999999991</v>
      </c>
      <c r="I363" s="40">
        <v>5145.6499999999987</v>
      </c>
      <c r="J363" s="40">
        <v>5219.2999999999993</v>
      </c>
      <c r="K363" s="31">
        <v>5072</v>
      </c>
      <c r="L363" s="31">
        <v>4949.2</v>
      </c>
      <c r="M363" s="31">
        <v>0.23993999999999999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14227.85</v>
      </c>
      <c r="D364" s="40">
        <v>14081.716666666665</v>
      </c>
      <c r="E364" s="40">
        <v>13708.433333333331</v>
      </c>
      <c r="F364" s="40">
        <v>13189.016666666665</v>
      </c>
      <c r="G364" s="40">
        <v>12815.73333333333</v>
      </c>
      <c r="H364" s="40">
        <v>14601.133333333331</v>
      </c>
      <c r="I364" s="40">
        <v>14974.416666666668</v>
      </c>
      <c r="J364" s="40">
        <v>15493.833333333332</v>
      </c>
      <c r="K364" s="31">
        <v>14455</v>
      </c>
      <c r="L364" s="31">
        <v>13562.3</v>
      </c>
      <c r="M364" s="31">
        <v>4.743E-2</v>
      </c>
      <c r="N364" s="1"/>
      <c r="O364" s="1"/>
    </row>
    <row r="365" spans="1:15" ht="12.75" customHeight="1">
      <c r="A365" s="31">
        <v>355</v>
      </c>
      <c r="B365" s="31" t="s">
        <v>482</v>
      </c>
      <c r="C365" s="31">
        <v>5423.75</v>
      </c>
      <c r="D365" s="40">
        <v>5423.2833333333328</v>
      </c>
      <c r="E365" s="40">
        <v>5365.5166666666655</v>
      </c>
      <c r="F365" s="40">
        <v>5307.2833333333328</v>
      </c>
      <c r="G365" s="40">
        <v>5249.5166666666655</v>
      </c>
      <c r="H365" s="40">
        <v>5481.5166666666655</v>
      </c>
      <c r="I365" s="40">
        <v>5539.2833333333319</v>
      </c>
      <c r="J365" s="40">
        <v>5597.5166666666655</v>
      </c>
      <c r="K365" s="31">
        <v>5481.05</v>
      </c>
      <c r="L365" s="31">
        <v>5365.05</v>
      </c>
      <c r="M365" s="31">
        <v>6.6489999999999994E-2</v>
      </c>
      <c r="N365" s="1"/>
      <c r="O365" s="1"/>
    </row>
    <row r="366" spans="1:15" ht="12.75" customHeight="1">
      <c r="A366" s="31">
        <v>356</v>
      </c>
      <c r="B366" s="31" t="s">
        <v>476</v>
      </c>
      <c r="C366" s="31">
        <v>219.8</v>
      </c>
      <c r="D366" s="40">
        <v>221.93333333333331</v>
      </c>
      <c r="E366" s="40">
        <v>216.91666666666663</v>
      </c>
      <c r="F366" s="40">
        <v>214.03333333333333</v>
      </c>
      <c r="G366" s="40">
        <v>209.01666666666665</v>
      </c>
      <c r="H366" s="40">
        <v>224.81666666666661</v>
      </c>
      <c r="I366" s="40">
        <v>229.83333333333331</v>
      </c>
      <c r="J366" s="40">
        <v>232.71666666666658</v>
      </c>
      <c r="K366" s="31">
        <v>226.95</v>
      </c>
      <c r="L366" s="31">
        <v>219.05</v>
      </c>
      <c r="M366" s="31">
        <v>15.34933</v>
      </c>
      <c r="N366" s="1"/>
      <c r="O366" s="1"/>
    </row>
    <row r="367" spans="1:15" ht="12.75" customHeight="1">
      <c r="A367" s="31">
        <v>357</v>
      </c>
      <c r="B367" s="31" t="s">
        <v>477</v>
      </c>
      <c r="C367" s="31">
        <v>964.05</v>
      </c>
      <c r="D367" s="40">
        <v>952.01666666666677</v>
      </c>
      <c r="E367" s="40">
        <v>935.78333333333353</v>
      </c>
      <c r="F367" s="40">
        <v>907.51666666666677</v>
      </c>
      <c r="G367" s="40">
        <v>891.28333333333353</v>
      </c>
      <c r="H367" s="40">
        <v>980.28333333333353</v>
      </c>
      <c r="I367" s="40">
        <v>996.51666666666688</v>
      </c>
      <c r="J367" s="40">
        <v>1024.7833333333335</v>
      </c>
      <c r="K367" s="31">
        <v>968.25</v>
      </c>
      <c r="L367" s="31">
        <v>923.75</v>
      </c>
      <c r="M367" s="31">
        <v>1.18489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2313.65</v>
      </c>
      <c r="D368" s="40">
        <v>2335.6833333333334</v>
      </c>
      <c r="E368" s="40">
        <v>2278.9666666666667</v>
      </c>
      <c r="F368" s="40">
        <v>2244.2833333333333</v>
      </c>
      <c r="G368" s="40">
        <v>2187.5666666666666</v>
      </c>
      <c r="H368" s="40">
        <v>2370.3666666666668</v>
      </c>
      <c r="I368" s="40">
        <v>2427.0833333333339</v>
      </c>
      <c r="J368" s="40">
        <v>2461.7666666666669</v>
      </c>
      <c r="K368" s="31">
        <v>2392.4</v>
      </c>
      <c r="L368" s="31">
        <v>2301</v>
      </c>
      <c r="M368" s="31">
        <v>4.6159999999999997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2999.95</v>
      </c>
      <c r="D369" s="40">
        <v>2977.3166666666671</v>
      </c>
      <c r="E369" s="40">
        <v>2934.6333333333341</v>
      </c>
      <c r="F369" s="40">
        <v>2869.3166666666671</v>
      </c>
      <c r="G369" s="40">
        <v>2826.6333333333341</v>
      </c>
      <c r="H369" s="40">
        <v>3042.6333333333341</v>
      </c>
      <c r="I369" s="40">
        <v>3085.3166666666675</v>
      </c>
      <c r="J369" s="40">
        <v>3150.6333333333341</v>
      </c>
      <c r="K369" s="31">
        <v>3020</v>
      </c>
      <c r="L369" s="31">
        <v>2912</v>
      </c>
      <c r="M369" s="31">
        <v>2.1114600000000001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42.1</v>
      </c>
      <c r="D370" s="40">
        <v>41.933333333333337</v>
      </c>
      <c r="E370" s="40">
        <v>40.766666666666673</v>
      </c>
      <c r="F370" s="40">
        <v>39.433333333333337</v>
      </c>
      <c r="G370" s="40">
        <v>38.266666666666673</v>
      </c>
      <c r="H370" s="40">
        <v>43.266666666666673</v>
      </c>
      <c r="I370" s="40">
        <v>44.43333333333333</v>
      </c>
      <c r="J370" s="40">
        <v>45.766666666666673</v>
      </c>
      <c r="K370" s="31">
        <v>43.1</v>
      </c>
      <c r="L370" s="31">
        <v>40.6</v>
      </c>
      <c r="M370" s="31">
        <v>1467.81564</v>
      </c>
      <c r="N370" s="1"/>
      <c r="O370" s="1"/>
    </row>
    <row r="371" spans="1:15" ht="12.75" customHeight="1">
      <c r="A371" s="31">
        <v>361</v>
      </c>
      <c r="B371" s="31" t="s">
        <v>473</v>
      </c>
      <c r="C371" s="31">
        <v>482.85</v>
      </c>
      <c r="D371" s="40">
        <v>488.34999999999997</v>
      </c>
      <c r="E371" s="40">
        <v>473.49999999999994</v>
      </c>
      <c r="F371" s="40">
        <v>464.15</v>
      </c>
      <c r="G371" s="40">
        <v>449.29999999999995</v>
      </c>
      <c r="H371" s="40">
        <v>497.69999999999993</v>
      </c>
      <c r="I371" s="40">
        <v>512.54999999999995</v>
      </c>
      <c r="J371" s="40">
        <v>521.89999999999986</v>
      </c>
      <c r="K371" s="31">
        <v>503.2</v>
      </c>
      <c r="L371" s="31">
        <v>479</v>
      </c>
      <c r="M371" s="31">
        <v>3.4147500000000002</v>
      </c>
      <c r="N371" s="1"/>
      <c r="O371" s="1"/>
    </row>
    <row r="372" spans="1:15" ht="12.75" customHeight="1">
      <c r="A372" s="31">
        <v>362</v>
      </c>
      <c r="B372" s="31" t="s">
        <v>474</v>
      </c>
      <c r="C372" s="31">
        <v>324.39999999999998</v>
      </c>
      <c r="D372" s="40">
        <v>328.68333333333334</v>
      </c>
      <c r="E372" s="40">
        <v>318.7166666666667</v>
      </c>
      <c r="F372" s="40">
        <v>313.03333333333336</v>
      </c>
      <c r="G372" s="40">
        <v>303.06666666666672</v>
      </c>
      <c r="H372" s="40">
        <v>334.36666666666667</v>
      </c>
      <c r="I372" s="40">
        <v>344.33333333333326</v>
      </c>
      <c r="J372" s="40">
        <v>350.01666666666665</v>
      </c>
      <c r="K372" s="31">
        <v>338.65</v>
      </c>
      <c r="L372" s="31">
        <v>323</v>
      </c>
      <c r="M372" s="31">
        <v>1.82789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2261.4</v>
      </c>
      <c r="D373" s="40">
        <v>2256.35</v>
      </c>
      <c r="E373" s="40">
        <v>2201.4499999999998</v>
      </c>
      <c r="F373" s="40">
        <v>2141.5</v>
      </c>
      <c r="G373" s="40">
        <v>2086.6</v>
      </c>
      <c r="H373" s="40">
        <v>2316.2999999999997</v>
      </c>
      <c r="I373" s="40">
        <v>2371.2000000000003</v>
      </c>
      <c r="J373" s="40">
        <v>2431.1499999999996</v>
      </c>
      <c r="K373" s="31">
        <v>2311.25</v>
      </c>
      <c r="L373" s="31">
        <v>2196.4</v>
      </c>
      <c r="M373" s="31">
        <v>3.6694800000000001</v>
      </c>
      <c r="N373" s="1"/>
      <c r="O373" s="1"/>
    </row>
    <row r="374" spans="1:15" ht="12.75" customHeight="1">
      <c r="A374" s="31">
        <v>364</v>
      </c>
      <c r="B374" s="31" t="s">
        <v>478</v>
      </c>
      <c r="C374" s="31">
        <v>923.65</v>
      </c>
      <c r="D374" s="40">
        <v>919.58333333333337</v>
      </c>
      <c r="E374" s="40">
        <v>905.16666666666674</v>
      </c>
      <c r="F374" s="40">
        <v>886.68333333333339</v>
      </c>
      <c r="G374" s="40">
        <v>872.26666666666677</v>
      </c>
      <c r="H374" s="40">
        <v>938.06666666666672</v>
      </c>
      <c r="I374" s="40">
        <v>952.48333333333346</v>
      </c>
      <c r="J374" s="40">
        <v>970.9666666666667</v>
      </c>
      <c r="K374" s="31">
        <v>934</v>
      </c>
      <c r="L374" s="31">
        <v>901.1</v>
      </c>
      <c r="M374" s="31">
        <v>0.39887</v>
      </c>
      <c r="N374" s="1"/>
      <c r="O374" s="1"/>
    </row>
    <row r="375" spans="1:15" ht="12.75" customHeight="1">
      <c r="A375" s="31">
        <v>365</v>
      </c>
      <c r="B375" s="31" t="s">
        <v>479</v>
      </c>
      <c r="C375" s="31">
        <v>1686.2</v>
      </c>
      <c r="D375" s="40">
        <v>1685.4000000000003</v>
      </c>
      <c r="E375" s="40">
        <v>1660.9000000000005</v>
      </c>
      <c r="F375" s="40">
        <v>1635.6000000000001</v>
      </c>
      <c r="G375" s="40">
        <v>1611.1000000000004</v>
      </c>
      <c r="H375" s="40">
        <v>1710.7000000000007</v>
      </c>
      <c r="I375" s="40">
        <v>1735.2000000000003</v>
      </c>
      <c r="J375" s="40">
        <v>1760.5000000000009</v>
      </c>
      <c r="K375" s="31">
        <v>1709.9</v>
      </c>
      <c r="L375" s="31">
        <v>1660.1</v>
      </c>
      <c r="M375" s="31">
        <v>0.91644999999999999</v>
      </c>
      <c r="N375" s="1"/>
      <c r="O375" s="1"/>
    </row>
    <row r="376" spans="1:15" ht="12.75" customHeight="1">
      <c r="A376" s="31">
        <v>366</v>
      </c>
      <c r="B376" s="31" t="s">
        <v>1035</v>
      </c>
      <c r="C376" s="31">
        <v>165.8</v>
      </c>
      <c r="D376" s="40">
        <v>163.70000000000002</v>
      </c>
      <c r="E376" s="40">
        <v>160.15000000000003</v>
      </c>
      <c r="F376" s="40">
        <v>154.50000000000003</v>
      </c>
      <c r="G376" s="40">
        <v>150.95000000000005</v>
      </c>
      <c r="H376" s="40">
        <v>169.35000000000002</v>
      </c>
      <c r="I376" s="40">
        <v>172.90000000000003</v>
      </c>
      <c r="J376" s="40">
        <v>178.55</v>
      </c>
      <c r="K376" s="31">
        <v>167.25</v>
      </c>
      <c r="L376" s="31">
        <v>158.05000000000001</v>
      </c>
      <c r="M376" s="31">
        <v>7.3516300000000001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185.05</v>
      </c>
      <c r="D377" s="40">
        <v>185</v>
      </c>
      <c r="E377" s="40">
        <v>181.35</v>
      </c>
      <c r="F377" s="40">
        <v>177.65</v>
      </c>
      <c r="G377" s="40">
        <v>174</v>
      </c>
      <c r="H377" s="40">
        <v>188.7</v>
      </c>
      <c r="I377" s="40">
        <v>192.34999999999997</v>
      </c>
      <c r="J377" s="40">
        <v>196.04999999999998</v>
      </c>
      <c r="K377" s="31">
        <v>188.65</v>
      </c>
      <c r="L377" s="31">
        <v>181.3</v>
      </c>
      <c r="M377" s="31">
        <v>97.410269999999997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2212.6</v>
      </c>
      <c r="D378" s="40">
        <v>2227.2000000000003</v>
      </c>
      <c r="E378" s="40">
        <v>2175.4000000000005</v>
      </c>
      <c r="F378" s="40">
        <v>2138.2000000000003</v>
      </c>
      <c r="G378" s="40">
        <v>2086.4000000000005</v>
      </c>
      <c r="H378" s="40">
        <v>2264.4000000000005</v>
      </c>
      <c r="I378" s="40">
        <v>2316.2000000000007</v>
      </c>
      <c r="J378" s="40">
        <v>2353.4000000000005</v>
      </c>
      <c r="K378" s="31">
        <v>2279</v>
      </c>
      <c r="L378" s="31">
        <v>2190</v>
      </c>
      <c r="M378" s="31">
        <v>0.37661</v>
      </c>
      <c r="N378" s="1"/>
      <c r="O378" s="1"/>
    </row>
    <row r="379" spans="1:15" ht="12.75" customHeight="1">
      <c r="A379" s="31">
        <v>369</v>
      </c>
      <c r="B379" s="31" t="s">
        <v>1036</v>
      </c>
      <c r="C379" s="31">
        <v>333.45</v>
      </c>
      <c r="D379" s="40">
        <v>332.40000000000003</v>
      </c>
      <c r="E379" s="40">
        <v>326.55000000000007</v>
      </c>
      <c r="F379" s="40">
        <v>319.65000000000003</v>
      </c>
      <c r="G379" s="40">
        <v>313.80000000000007</v>
      </c>
      <c r="H379" s="40">
        <v>339.30000000000007</v>
      </c>
      <c r="I379" s="40">
        <v>345.15000000000009</v>
      </c>
      <c r="J379" s="40">
        <v>352.05000000000007</v>
      </c>
      <c r="K379" s="31">
        <v>338.25</v>
      </c>
      <c r="L379" s="31">
        <v>325.5</v>
      </c>
      <c r="M379" s="31">
        <v>2.1023000000000001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426.1</v>
      </c>
      <c r="D380" s="40">
        <v>424.73333333333335</v>
      </c>
      <c r="E380" s="40">
        <v>407.4666666666667</v>
      </c>
      <c r="F380" s="40">
        <v>388.83333333333337</v>
      </c>
      <c r="G380" s="40">
        <v>371.56666666666672</v>
      </c>
      <c r="H380" s="40">
        <v>443.36666666666667</v>
      </c>
      <c r="I380" s="40">
        <v>460.63333333333333</v>
      </c>
      <c r="J380" s="40">
        <v>479.26666666666665</v>
      </c>
      <c r="K380" s="31">
        <v>442</v>
      </c>
      <c r="L380" s="31">
        <v>406.1</v>
      </c>
      <c r="M380" s="31">
        <v>10.24883</v>
      </c>
      <c r="N380" s="1"/>
      <c r="O380" s="1"/>
    </row>
    <row r="381" spans="1:15" ht="12.75" customHeight="1">
      <c r="A381" s="31">
        <v>371</v>
      </c>
      <c r="B381" s="31" t="s">
        <v>480</v>
      </c>
      <c r="C381" s="31">
        <v>729.2</v>
      </c>
      <c r="D381" s="40">
        <v>720.91666666666663</v>
      </c>
      <c r="E381" s="40">
        <v>705.2833333333333</v>
      </c>
      <c r="F381" s="40">
        <v>681.36666666666667</v>
      </c>
      <c r="G381" s="40">
        <v>665.73333333333335</v>
      </c>
      <c r="H381" s="40">
        <v>744.83333333333326</v>
      </c>
      <c r="I381" s="40">
        <v>760.4666666666667</v>
      </c>
      <c r="J381" s="40">
        <v>784.38333333333321</v>
      </c>
      <c r="K381" s="31">
        <v>736.55</v>
      </c>
      <c r="L381" s="31">
        <v>697</v>
      </c>
      <c r="M381" s="31">
        <v>3.6197300000000001</v>
      </c>
      <c r="N381" s="1"/>
      <c r="O381" s="1"/>
    </row>
    <row r="382" spans="1:15" ht="12.75" customHeight="1">
      <c r="A382" s="31">
        <v>372</v>
      </c>
      <c r="B382" s="31" t="s">
        <v>481</v>
      </c>
      <c r="C382" s="31">
        <v>119.2</v>
      </c>
      <c r="D382" s="40">
        <v>120.46666666666665</v>
      </c>
      <c r="E382" s="40">
        <v>116.73333333333331</v>
      </c>
      <c r="F382" s="40">
        <v>114.26666666666665</v>
      </c>
      <c r="G382" s="40">
        <v>110.5333333333333</v>
      </c>
      <c r="H382" s="40">
        <v>122.93333333333331</v>
      </c>
      <c r="I382" s="40">
        <v>126.66666666666666</v>
      </c>
      <c r="J382" s="40">
        <v>129.13333333333333</v>
      </c>
      <c r="K382" s="31">
        <v>124.2</v>
      </c>
      <c r="L382" s="31">
        <v>118</v>
      </c>
      <c r="M382" s="31">
        <v>2.0863999999999998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1677.65</v>
      </c>
      <c r="D383" s="40">
        <v>1675.55</v>
      </c>
      <c r="E383" s="40">
        <v>1633.1</v>
      </c>
      <c r="F383" s="40">
        <v>1588.55</v>
      </c>
      <c r="G383" s="40">
        <v>1546.1</v>
      </c>
      <c r="H383" s="40">
        <v>1720.1</v>
      </c>
      <c r="I383" s="40">
        <v>1762.5500000000002</v>
      </c>
      <c r="J383" s="40">
        <v>1807.1</v>
      </c>
      <c r="K383" s="31">
        <v>1718</v>
      </c>
      <c r="L383" s="31">
        <v>1631</v>
      </c>
      <c r="M383" s="31">
        <v>6.2995400000000004</v>
      </c>
      <c r="N383" s="1"/>
      <c r="O383" s="1"/>
    </row>
    <row r="384" spans="1:15" ht="12.75" customHeight="1">
      <c r="A384" s="31">
        <v>374</v>
      </c>
      <c r="B384" s="31" t="s">
        <v>483</v>
      </c>
      <c r="C384" s="31">
        <v>866.35</v>
      </c>
      <c r="D384" s="40">
        <v>871.83333333333337</v>
      </c>
      <c r="E384" s="40">
        <v>844.66666666666674</v>
      </c>
      <c r="F384" s="40">
        <v>822.98333333333335</v>
      </c>
      <c r="G384" s="40">
        <v>795.81666666666672</v>
      </c>
      <c r="H384" s="40">
        <v>893.51666666666677</v>
      </c>
      <c r="I384" s="40">
        <v>920.68333333333351</v>
      </c>
      <c r="J384" s="40">
        <v>942.36666666666679</v>
      </c>
      <c r="K384" s="31">
        <v>899</v>
      </c>
      <c r="L384" s="31">
        <v>850.15</v>
      </c>
      <c r="M384" s="31">
        <v>0.69315000000000004</v>
      </c>
      <c r="N384" s="1"/>
      <c r="O384" s="1"/>
    </row>
    <row r="385" spans="1:15" ht="12.75" customHeight="1">
      <c r="A385" s="31">
        <v>375</v>
      </c>
      <c r="B385" s="31" t="s">
        <v>485</v>
      </c>
      <c r="C385" s="31">
        <v>1119.25</v>
      </c>
      <c r="D385" s="40">
        <v>1117.7333333333333</v>
      </c>
      <c r="E385" s="40">
        <v>1097.6666666666667</v>
      </c>
      <c r="F385" s="40">
        <v>1076.0833333333335</v>
      </c>
      <c r="G385" s="40">
        <v>1056.0166666666669</v>
      </c>
      <c r="H385" s="40">
        <v>1139.3166666666666</v>
      </c>
      <c r="I385" s="40">
        <v>1159.3833333333332</v>
      </c>
      <c r="J385" s="40">
        <v>1180.9666666666665</v>
      </c>
      <c r="K385" s="31">
        <v>1137.8</v>
      </c>
      <c r="L385" s="31">
        <v>1096.1500000000001</v>
      </c>
      <c r="M385" s="31">
        <v>4.0084600000000004</v>
      </c>
      <c r="N385" s="1"/>
      <c r="O385" s="1"/>
    </row>
    <row r="386" spans="1:15" ht="12.75" customHeight="1">
      <c r="A386" s="31">
        <v>376</v>
      </c>
      <c r="B386" s="31" t="s">
        <v>1037</v>
      </c>
      <c r="C386" s="31">
        <v>125.15</v>
      </c>
      <c r="D386" s="40">
        <v>125.35000000000001</v>
      </c>
      <c r="E386" s="40">
        <v>124.10000000000002</v>
      </c>
      <c r="F386" s="40">
        <v>123.05000000000001</v>
      </c>
      <c r="G386" s="40">
        <v>121.80000000000003</v>
      </c>
      <c r="H386" s="40">
        <v>126.40000000000002</v>
      </c>
      <c r="I386" s="40">
        <v>127.64999999999999</v>
      </c>
      <c r="J386" s="40">
        <v>128.70000000000002</v>
      </c>
      <c r="K386" s="31">
        <v>126.6</v>
      </c>
      <c r="L386" s="31">
        <v>124.3</v>
      </c>
      <c r="M386" s="31">
        <v>15.701269999999999</v>
      </c>
      <c r="N386" s="1"/>
      <c r="O386" s="1"/>
    </row>
    <row r="387" spans="1:15" ht="12.75" customHeight="1">
      <c r="A387" s="31">
        <v>377</v>
      </c>
      <c r="B387" s="31" t="s">
        <v>487</v>
      </c>
      <c r="C387" s="31">
        <v>227.6</v>
      </c>
      <c r="D387" s="40">
        <v>229.35</v>
      </c>
      <c r="E387" s="40">
        <v>223.35</v>
      </c>
      <c r="F387" s="40">
        <v>219.1</v>
      </c>
      <c r="G387" s="40">
        <v>213.1</v>
      </c>
      <c r="H387" s="40">
        <v>233.6</v>
      </c>
      <c r="I387" s="40">
        <v>239.6</v>
      </c>
      <c r="J387" s="40">
        <v>243.85</v>
      </c>
      <c r="K387" s="31">
        <v>235.35</v>
      </c>
      <c r="L387" s="31">
        <v>225.1</v>
      </c>
      <c r="M387" s="31">
        <v>12.574109999999999</v>
      </c>
      <c r="N387" s="1"/>
      <c r="O387" s="1"/>
    </row>
    <row r="388" spans="1:15" ht="12.75" customHeight="1">
      <c r="A388" s="31">
        <v>378</v>
      </c>
      <c r="B388" s="31" t="s">
        <v>488</v>
      </c>
      <c r="C388" s="31">
        <v>638.25</v>
      </c>
      <c r="D388" s="40">
        <v>638.05000000000007</v>
      </c>
      <c r="E388" s="40">
        <v>632.70000000000016</v>
      </c>
      <c r="F388" s="40">
        <v>627.15000000000009</v>
      </c>
      <c r="G388" s="40">
        <v>621.80000000000018</v>
      </c>
      <c r="H388" s="40">
        <v>643.60000000000014</v>
      </c>
      <c r="I388" s="40">
        <v>648.95000000000005</v>
      </c>
      <c r="J388" s="40">
        <v>654.50000000000011</v>
      </c>
      <c r="K388" s="31">
        <v>643.4</v>
      </c>
      <c r="L388" s="31">
        <v>632.5</v>
      </c>
      <c r="M388" s="31">
        <v>3.3332999999999999</v>
      </c>
      <c r="N388" s="1"/>
      <c r="O388" s="1"/>
    </row>
    <row r="389" spans="1:15" ht="12.75" customHeight="1">
      <c r="A389" s="31">
        <v>379</v>
      </c>
      <c r="B389" s="31" t="s">
        <v>489</v>
      </c>
      <c r="C389" s="31">
        <v>265.35000000000002</v>
      </c>
      <c r="D389" s="40">
        <v>263.9666666666667</v>
      </c>
      <c r="E389" s="40">
        <v>259.43333333333339</v>
      </c>
      <c r="F389" s="40">
        <v>253.51666666666671</v>
      </c>
      <c r="G389" s="40">
        <v>248.98333333333341</v>
      </c>
      <c r="H389" s="40">
        <v>269.88333333333338</v>
      </c>
      <c r="I389" s="40">
        <v>274.41666666666669</v>
      </c>
      <c r="J389" s="40">
        <v>280.33333333333337</v>
      </c>
      <c r="K389" s="31">
        <v>268.5</v>
      </c>
      <c r="L389" s="31">
        <v>258.05</v>
      </c>
      <c r="M389" s="31">
        <v>3.28125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1066.5</v>
      </c>
      <c r="D390" s="40">
        <v>1043.7666666666667</v>
      </c>
      <c r="E390" s="40">
        <v>1017.5333333333333</v>
      </c>
      <c r="F390" s="40">
        <v>968.56666666666661</v>
      </c>
      <c r="G390" s="40">
        <v>942.33333333333326</v>
      </c>
      <c r="H390" s="40">
        <v>1092.7333333333333</v>
      </c>
      <c r="I390" s="40">
        <v>1118.9666666666665</v>
      </c>
      <c r="J390" s="40">
        <v>1167.9333333333334</v>
      </c>
      <c r="K390" s="31">
        <v>1070</v>
      </c>
      <c r="L390" s="31">
        <v>994.8</v>
      </c>
      <c r="M390" s="31">
        <v>9.7030600000000007</v>
      </c>
      <c r="N390" s="1"/>
      <c r="O390" s="1"/>
    </row>
    <row r="391" spans="1:15" ht="12.75" customHeight="1">
      <c r="A391" s="31">
        <v>381</v>
      </c>
      <c r="B391" s="31" t="s">
        <v>491</v>
      </c>
      <c r="C391" s="31">
        <v>2142.5500000000002</v>
      </c>
      <c r="D391" s="40">
        <v>2159.85</v>
      </c>
      <c r="E391" s="40">
        <v>2104.6999999999998</v>
      </c>
      <c r="F391" s="40">
        <v>2066.85</v>
      </c>
      <c r="G391" s="40">
        <v>2011.6999999999998</v>
      </c>
      <c r="H391" s="40">
        <v>2197.6999999999998</v>
      </c>
      <c r="I391" s="40">
        <v>2252.8500000000004</v>
      </c>
      <c r="J391" s="40">
        <v>2290.6999999999998</v>
      </c>
      <c r="K391" s="31">
        <v>2215</v>
      </c>
      <c r="L391" s="31">
        <v>2122</v>
      </c>
      <c r="M391" s="31">
        <v>9.2999999999999999E-2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180.55</v>
      </c>
      <c r="D392" s="40">
        <v>179.88333333333333</v>
      </c>
      <c r="E392" s="40">
        <v>172.76666666666665</v>
      </c>
      <c r="F392" s="40">
        <v>164.98333333333332</v>
      </c>
      <c r="G392" s="40">
        <v>157.86666666666665</v>
      </c>
      <c r="H392" s="40">
        <v>187.66666666666666</v>
      </c>
      <c r="I392" s="40">
        <v>194.78333333333333</v>
      </c>
      <c r="J392" s="40">
        <v>202.56666666666666</v>
      </c>
      <c r="K392" s="31">
        <v>187</v>
      </c>
      <c r="L392" s="31">
        <v>172.1</v>
      </c>
      <c r="M392" s="31">
        <v>364.97919000000002</v>
      </c>
      <c r="N392" s="1"/>
      <c r="O392" s="1"/>
    </row>
    <row r="393" spans="1:15" ht="12.75" customHeight="1">
      <c r="A393" s="31">
        <v>383</v>
      </c>
      <c r="B393" s="31" t="s">
        <v>490</v>
      </c>
      <c r="C393" s="31">
        <v>76.650000000000006</v>
      </c>
      <c r="D393" s="40">
        <v>76.516666666666666</v>
      </c>
      <c r="E393" s="40">
        <v>75.633333333333326</v>
      </c>
      <c r="F393" s="40">
        <v>74.61666666666666</v>
      </c>
      <c r="G393" s="40">
        <v>73.73333333333332</v>
      </c>
      <c r="H393" s="40">
        <v>77.533333333333331</v>
      </c>
      <c r="I393" s="40">
        <v>78.416666666666686</v>
      </c>
      <c r="J393" s="40">
        <v>79.433333333333337</v>
      </c>
      <c r="K393" s="31">
        <v>77.400000000000006</v>
      </c>
      <c r="L393" s="31">
        <v>75.5</v>
      </c>
      <c r="M393" s="31">
        <v>13.91783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148.65</v>
      </c>
      <c r="D394" s="40">
        <v>149.11666666666667</v>
      </c>
      <c r="E394" s="40">
        <v>146.18333333333334</v>
      </c>
      <c r="F394" s="40">
        <v>143.71666666666667</v>
      </c>
      <c r="G394" s="40">
        <v>140.78333333333333</v>
      </c>
      <c r="H394" s="40">
        <v>151.58333333333334</v>
      </c>
      <c r="I394" s="40">
        <v>154.51666666666668</v>
      </c>
      <c r="J394" s="40">
        <v>156.98333333333335</v>
      </c>
      <c r="K394" s="31">
        <v>152.05000000000001</v>
      </c>
      <c r="L394" s="31">
        <v>146.65</v>
      </c>
      <c r="M394" s="31">
        <v>70.169759999999997</v>
      </c>
      <c r="N394" s="1"/>
      <c r="O394" s="1"/>
    </row>
    <row r="395" spans="1:15" ht="12.75" customHeight="1">
      <c r="A395" s="31">
        <v>385</v>
      </c>
      <c r="B395" s="31" t="s">
        <v>492</v>
      </c>
      <c r="C395" s="31">
        <v>143.69999999999999</v>
      </c>
      <c r="D395" s="40">
        <v>142.68333333333334</v>
      </c>
      <c r="E395" s="40">
        <v>140.56666666666666</v>
      </c>
      <c r="F395" s="40">
        <v>137.43333333333334</v>
      </c>
      <c r="G395" s="40">
        <v>135.31666666666666</v>
      </c>
      <c r="H395" s="40">
        <v>145.81666666666666</v>
      </c>
      <c r="I395" s="40">
        <v>147.93333333333334</v>
      </c>
      <c r="J395" s="40">
        <v>151.06666666666666</v>
      </c>
      <c r="K395" s="31">
        <v>144.80000000000001</v>
      </c>
      <c r="L395" s="31">
        <v>139.55000000000001</v>
      </c>
      <c r="M395" s="31">
        <v>5.3025200000000003</v>
      </c>
      <c r="N395" s="1"/>
      <c r="O395" s="1"/>
    </row>
    <row r="396" spans="1:15" ht="12.75" customHeight="1">
      <c r="A396" s="31">
        <v>386</v>
      </c>
      <c r="B396" s="31" t="s">
        <v>493</v>
      </c>
      <c r="C396" s="31">
        <v>1331</v>
      </c>
      <c r="D396" s="40">
        <v>1323.3333333333333</v>
      </c>
      <c r="E396" s="40">
        <v>1307.6666666666665</v>
      </c>
      <c r="F396" s="40">
        <v>1284.3333333333333</v>
      </c>
      <c r="G396" s="40">
        <v>1268.6666666666665</v>
      </c>
      <c r="H396" s="40">
        <v>1346.6666666666665</v>
      </c>
      <c r="I396" s="40">
        <v>1362.333333333333</v>
      </c>
      <c r="J396" s="40">
        <v>1385.6666666666665</v>
      </c>
      <c r="K396" s="31">
        <v>1339</v>
      </c>
      <c r="L396" s="31">
        <v>1300</v>
      </c>
      <c r="M396" s="31">
        <v>1.0515000000000001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2536.25</v>
      </c>
      <c r="D397" s="40">
        <v>2544.6999999999998</v>
      </c>
      <c r="E397" s="40">
        <v>2493.2499999999995</v>
      </c>
      <c r="F397" s="40">
        <v>2450.2499999999995</v>
      </c>
      <c r="G397" s="40">
        <v>2398.7999999999993</v>
      </c>
      <c r="H397" s="40">
        <v>2587.6999999999998</v>
      </c>
      <c r="I397" s="40">
        <v>2639.1500000000005</v>
      </c>
      <c r="J397" s="40">
        <v>2682.15</v>
      </c>
      <c r="K397" s="31">
        <v>2596.15</v>
      </c>
      <c r="L397" s="31">
        <v>2501.6999999999998</v>
      </c>
      <c r="M397" s="31">
        <v>65.685389999999998</v>
      </c>
      <c r="N397" s="1"/>
      <c r="O397" s="1"/>
    </row>
    <row r="398" spans="1:15" ht="12.75" customHeight="1">
      <c r="A398" s="31">
        <v>388</v>
      </c>
      <c r="B398" s="31" t="s">
        <v>1038</v>
      </c>
      <c r="C398" s="31">
        <v>344.9</v>
      </c>
      <c r="D398" s="40">
        <v>341.73333333333335</v>
      </c>
      <c r="E398" s="40">
        <v>335.4666666666667</v>
      </c>
      <c r="F398" s="40">
        <v>326.03333333333336</v>
      </c>
      <c r="G398" s="40">
        <v>319.76666666666671</v>
      </c>
      <c r="H398" s="40">
        <v>351.16666666666669</v>
      </c>
      <c r="I398" s="40">
        <v>357.43333333333334</v>
      </c>
      <c r="J398" s="40">
        <v>366.86666666666667</v>
      </c>
      <c r="K398" s="31">
        <v>348</v>
      </c>
      <c r="L398" s="31">
        <v>332.3</v>
      </c>
      <c r="M398" s="31">
        <v>0.54708999999999997</v>
      </c>
      <c r="N398" s="1"/>
      <c r="O398" s="1"/>
    </row>
    <row r="399" spans="1:15" ht="12.75" customHeight="1">
      <c r="A399" s="31">
        <v>389</v>
      </c>
      <c r="B399" s="31" t="s">
        <v>484</v>
      </c>
      <c r="C399" s="31">
        <v>283.25</v>
      </c>
      <c r="D399" s="40">
        <v>281</v>
      </c>
      <c r="E399" s="40">
        <v>277.25</v>
      </c>
      <c r="F399" s="40">
        <v>271.25</v>
      </c>
      <c r="G399" s="40">
        <v>267.5</v>
      </c>
      <c r="H399" s="40">
        <v>287</v>
      </c>
      <c r="I399" s="40">
        <v>290.75</v>
      </c>
      <c r="J399" s="40">
        <v>296.75</v>
      </c>
      <c r="K399" s="31">
        <v>284.75</v>
      </c>
      <c r="L399" s="31">
        <v>275</v>
      </c>
      <c r="M399" s="31">
        <v>2.8500700000000001</v>
      </c>
      <c r="N399" s="1"/>
      <c r="O399" s="1"/>
    </row>
    <row r="400" spans="1:15" ht="12.75" customHeight="1">
      <c r="A400" s="31">
        <v>390</v>
      </c>
      <c r="B400" s="31" t="s">
        <v>494</v>
      </c>
      <c r="C400" s="31">
        <v>1414.8</v>
      </c>
      <c r="D400" s="40">
        <v>1415.5666666666668</v>
      </c>
      <c r="E400" s="40">
        <v>1391.1333333333337</v>
      </c>
      <c r="F400" s="40">
        <v>1367.4666666666669</v>
      </c>
      <c r="G400" s="40">
        <v>1343.0333333333338</v>
      </c>
      <c r="H400" s="40">
        <v>1439.2333333333336</v>
      </c>
      <c r="I400" s="40">
        <v>1463.6666666666665</v>
      </c>
      <c r="J400" s="40">
        <v>1487.3333333333335</v>
      </c>
      <c r="K400" s="31">
        <v>1440</v>
      </c>
      <c r="L400" s="31">
        <v>1391.9</v>
      </c>
      <c r="M400" s="31">
        <v>0.4647</v>
      </c>
      <c r="N400" s="1"/>
      <c r="O400" s="1"/>
    </row>
    <row r="401" spans="1:15" ht="12.75" customHeight="1">
      <c r="A401" s="31">
        <v>391</v>
      </c>
      <c r="B401" s="31" t="s">
        <v>495</v>
      </c>
      <c r="C401" s="31">
        <v>1877.65</v>
      </c>
      <c r="D401" s="40">
        <v>1869.5333333333335</v>
      </c>
      <c r="E401" s="40">
        <v>1843.116666666667</v>
      </c>
      <c r="F401" s="40">
        <v>1808.5833333333335</v>
      </c>
      <c r="G401" s="40">
        <v>1782.166666666667</v>
      </c>
      <c r="H401" s="40">
        <v>1904.0666666666671</v>
      </c>
      <c r="I401" s="40">
        <v>1930.4833333333336</v>
      </c>
      <c r="J401" s="40">
        <v>1965.0166666666671</v>
      </c>
      <c r="K401" s="31">
        <v>1895.95</v>
      </c>
      <c r="L401" s="31">
        <v>1835</v>
      </c>
      <c r="M401" s="31">
        <v>1.6089199999999999</v>
      </c>
      <c r="N401" s="1"/>
      <c r="O401" s="1"/>
    </row>
    <row r="402" spans="1:15" ht="12.75" customHeight="1">
      <c r="A402" s="31">
        <v>392</v>
      </c>
      <c r="B402" s="31" t="s">
        <v>486</v>
      </c>
      <c r="C402" s="31">
        <v>35.299999999999997</v>
      </c>
      <c r="D402" s="40">
        <v>35.233333333333327</v>
      </c>
      <c r="E402" s="40">
        <v>33.566666666666656</v>
      </c>
      <c r="F402" s="40">
        <v>31.833333333333329</v>
      </c>
      <c r="G402" s="40">
        <v>30.166666666666657</v>
      </c>
      <c r="H402" s="40">
        <v>36.966666666666654</v>
      </c>
      <c r="I402" s="40">
        <v>38.633333333333326</v>
      </c>
      <c r="J402" s="40">
        <v>40.366666666666653</v>
      </c>
      <c r="K402" s="31">
        <v>36.9</v>
      </c>
      <c r="L402" s="31">
        <v>33.5</v>
      </c>
      <c r="M402" s="31">
        <v>142.26788999999999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115.1</v>
      </c>
      <c r="D403" s="40">
        <v>114.95</v>
      </c>
      <c r="E403" s="40">
        <v>112.95</v>
      </c>
      <c r="F403" s="40">
        <v>110.8</v>
      </c>
      <c r="G403" s="40">
        <v>108.8</v>
      </c>
      <c r="H403" s="40">
        <v>117.10000000000001</v>
      </c>
      <c r="I403" s="40">
        <v>119.10000000000001</v>
      </c>
      <c r="J403" s="40">
        <v>121.25000000000001</v>
      </c>
      <c r="K403" s="31">
        <v>116.95</v>
      </c>
      <c r="L403" s="31">
        <v>112.8</v>
      </c>
      <c r="M403" s="31">
        <v>482.66318999999999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8346.9</v>
      </c>
      <c r="D404" s="40">
        <v>8215.4333333333343</v>
      </c>
      <c r="E404" s="40">
        <v>8034.8666666666686</v>
      </c>
      <c r="F404" s="40">
        <v>7722.8333333333339</v>
      </c>
      <c r="G404" s="40">
        <v>7542.2666666666682</v>
      </c>
      <c r="H404" s="40">
        <v>8527.466666666669</v>
      </c>
      <c r="I404" s="40">
        <v>8708.0333333333347</v>
      </c>
      <c r="J404" s="40">
        <v>9020.0666666666693</v>
      </c>
      <c r="K404" s="31">
        <v>8396</v>
      </c>
      <c r="L404" s="31">
        <v>7903.4</v>
      </c>
      <c r="M404" s="31">
        <v>0.18479000000000001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1055.0999999999999</v>
      </c>
      <c r="D405" s="40">
        <v>1069.9833333333333</v>
      </c>
      <c r="E405" s="40">
        <v>1020.1666666666667</v>
      </c>
      <c r="F405" s="40">
        <v>985.23333333333335</v>
      </c>
      <c r="G405" s="40">
        <v>935.41666666666674</v>
      </c>
      <c r="H405" s="40">
        <v>1104.9166666666667</v>
      </c>
      <c r="I405" s="40">
        <v>1154.7333333333333</v>
      </c>
      <c r="J405" s="40">
        <v>1189.6666666666667</v>
      </c>
      <c r="K405" s="31">
        <v>1119.8</v>
      </c>
      <c r="L405" s="31">
        <v>1035.05</v>
      </c>
      <c r="M405" s="31">
        <v>53.289259999999999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1145.55</v>
      </c>
      <c r="D406" s="40">
        <v>1155.8833333333334</v>
      </c>
      <c r="E406" s="40">
        <v>1131.7666666666669</v>
      </c>
      <c r="F406" s="40">
        <v>1117.9833333333333</v>
      </c>
      <c r="G406" s="40">
        <v>1093.8666666666668</v>
      </c>
      <c r="H406" s="40">
        <v>1169.666666666667</v>
      </c>
      <c r="I406" s="40">
        <v>1193.7833333333333</v>
      </c>
      <c r="J406" s="40">
        <v>1207.5666666666671</v>
      </c>
      <c r="K406" s="31">
        <v>1180</v>
      </c>
      <c r="L406" s="31">
        <v>1142.0999999999999</v>
      </c>
      <c r="M406" s="31">
        <v>15.189399999999999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502.15</v>
      </c>
      <c r="D407" s="40">
        <v>501.06666666666661</v>
      </c>
      <c r="E407" s="40">
        <v>489.48333333333323</v>
      </c>
      <c r="F407" s="40">
        <v>476.81666666666661</v>
      </c>
      <c r="G407" s="40">
        <v>465.23333333333323</v>
      </c>
      <c r="H407" s="40">
        <v>513.73333333333323</v>
      </c>
      <c r="I407" s="40">
        <v>525.31666666666661</v>
      </c>
      <c r="J407" s="40">
        <v>537.98333333333323</v>
      </c>
      <c r="K407" s="31">
        <v>512.65</v>
      </c>
      <c r="L407" s="31">
        <v>488.4</v>
      </c>
      <c r="M407" s="31">
        <v>313.55892999999998</v>
      </c>
      <c r="N407" s="1"/>
      <c r="O407" s="1"/>
    </row>
    <row r="408" spans="1:15" ht="12.75" customHeight="1">
      <c r="A408" s="31">
        <v>398</v>
      </c>
      <c r="B408" s="31" t="s">
        <v>499</v>
      </c>
      <c r="C408" s="31">
        <v>7401.75</v>
      </c>
      <c r="D408" s="40">
        <v>7445.3833333333341</v>
      </c>
      <c r="E408" s="40">
        <v>7205.7666666666682</v>
      </c>
      <c r="F408" s="40">
        <v>7009.7833333333338</v>
      </c>
      <c r="G408" s="40">
        <v>6770.1666666666679</v>
      </c>
      <c r="H408" s="40">
        <v>7641.3666666666686</v>
      </c>
      <c r="I408" s="40">
        <v>7880.9833333333354</v>
      </c>
      <c r="J408" s="40">
        <v>8076.966666666669</v>
      </c>
      <c r="K408" s="31">
        <v>7685</v>
      </c>
      <c r="L408" s="31">
        <v>7249.4</v>
      </c>
      <c r="M408" s="31">
        <v>0.99927999999999995</v>
      </c>
      <c r="N408" s="1"/>
      <c r="O408" s="1"/>
    </row>
    <row r="409" spans="1:15" ht="12.75" customHeight="1">
      <c r="A409" s="31">
        <v>399</v>
      </c>
      <c r="B409" s="31" t="s">
        <v>500</v>
      </c>
      <c r="C409" s="31">
        <v>104.35</v>
      </c>
      <c r="D409" s="40">
        <v>104.09999999999998</v>
      </c>
      <c r="E409" s="40">
        <v>101.89999999999996</v>
      </c>
      <c r="F409" s="40">
        <v>99.449999999999989</v>
      </c>
      <c r="G409" s="40">
        <v>97.249999999999972</v>
      </c>
      <c r="H409" s="40">
        <v>106.54999999999995</v>
      </c>
      <c r="I409" s="40">
        <v>108.74999999999997</v>
      </c>
      <c r="J409" s="40">
        <v>111.19999999999995</v>
      </c>
      <c r="K409" s="31">
        <v>106.3</v>
      </c>
      <c r="L409" s="31">
        <v>101.65</v>
      </c>
      <c r="M409" s="31">
        <v>3.83182</v>
      </c>
      <c r="N409" s="1"/>
      <c r="O409" s="1"/>
    </row>
    <row r="410" spans="1:15" ht="12.75" customHeight="1">
      <c r="A410" s="31">
        <v>400</v>
      </c>
      <c r="B410" s="31" t="s">
        <v>505</v>
      </c>
      <c r="C410" s="31">
        <v>128.15</v>
      </c>
      <c r="D410" s="40">
        <v>128.15</v>
      </c>
      <c r="E410" s="40">
        <v>126.5</v>
      </c>
      <c r="F410" s="40">
        <v>124.85</v>
      </c>
      <c r="G410" s="40">
        <v>123.19999999999999</v>
      </c>
      <c r="H410" s="40">
        <v>129.80000000000001</v>
      </c>
      <c r="I410" s="40">
        <v>131.45000000000005</v>
      </c>
      <c r="J410" s="40">
        <v>133.10000000000002</v>
      </c>
      <c r="K410" s="31">
        <v>129.80000000000001</v>
      </c>
      <c r="L410" s="31">
        <v>126.5</v>
      </c>
      <c r="M410" s="31">
        <v>19.71162</v>
      </c>
      <c r="N410" s="1"/>
      <c r="O410" s="1"/>
    </row>
    <row r="411" spans="1:15" ht="12.75" customHeight="1">
      <c r="A411" s="31">
        <v>401</v>
      </c>
      <c r="B411" s="31" t="s">
        <v>501</v>
      </c>
      <c r="C411" s="31">
        <v>191.35</v>
      </c>
      <c r="D411" s="40">
        <v>194.88333333333333</v>
      </c>
      <c r="E411" s="40">
        <v>186.46666666666664</v>
      </c>
      <c r="F411" s="40">
        <v>181.58333333333331</v>
      </c>
      <c r="G411" s="40">
        <v>173.16666666666663</v>
      </c>
      <c r="H411" s="40">
        <v>199.76666666666665</v>
      </c>
      <c r="I411" s="40">
        <v>208.18333333333334</v>
      </c>
      <c r="J411" s="40">
        <v>213.06666666666666</v>
      </c>
      <c r="K411" s="31">
        <v>203.3</v>
      </c>
      <c r="L411" s="31">
        <v>190</v>
      </c>
      <c r="M411" s="31">
        <v>13.18871</v>
      </c>
      <c r="N411" s="1"/>
      <c r="O411" s="1"/>
    </row>
    <row r="412" spans="1:15" ht="12.75" customHeight="1">
      <c r="A412" s="31">
        <v>402</v>
      </c>
      <c r="B412" s="31" t="s">
        <v>503</v>
      </c>
      <c r="C412" s="31">
        <v>2470.9</v>
      </c>
      <c r="D412" s="40">
        <v>2459.7166666666667</v>
      </c>
      <c r="E412" s="40">
        <v>2417.8833333333332</v>
      </c>
      <c r="F412" s="40">
        <v>2364.8666666666663</v>
      </c>
      <c r="G412" s="40">
        <v>2323.0333333333328</v>
      </c>
      <c r="H412" s="40">
        <v>2512.7333333333336</v>
      </c>
      <c r="I412" s="40">
        <v>2554.5666666666666</v>
      </c>
      <c r="J412" s="40">
        <v>2607.5833333333339</v>
      </c>
      <c r="K412" s="31">
        <v>2501.5500000000002</v>
      </c>
      <c r="L412" s="31">
        <v>2406.6999999999998</v>
      </c>
      <c r="M412" s="31">
        <v>0.22338</v>
      </c>
      <c r="N412" s="1"/>
      <c r="O412" s="1"/>
    </row>
    <row r="413" spans="1:15" ht="12.75" customHeight="1">
      <c r="A413" s="31">
        <v>403</v>
      </c>
      <c r="B413" s="31" t="s">
        <v>502</v>
      </c>
      <c r="C413" s="31">
        <v>308.05</v>
      </c>
      <c r="D413" s="40">
        <v>306.65000000000003</v>
      </c>
      <c r="E413" s="40">
        <v>303.40000000000009</v>
      </c>
      <c r="F413" s="40">
        <v>298.75000000000006</v>
      </c>
      <c r="G413" s="40">
        <v>295.50000000000011</v>
      </c>
      <c r="H413" s="40">
        <v>311.30000000000007</v>
      </c>
      <c r="I413" s="40">
        <v>314.54999999999995</v>
      </c>
      <c r="J413" s="40">
        <v>319.20000000000005</v>
      </c>
      <c r="K413" s="31">
        <v>309.89999999999998</v>
      </c>
      <c r="L413" s="31">
        <v>302</v>
      </c>
      <c r="M413" s="31">
        <v>0.85362000000000005</v>
      </c>
      <c r="N413" s="1"/>
      <c r="O413" s="1"/>
    </row>
    <row r="414" spans="1:15" ht="12.75" customHeight="1">
      <c r="A414" s="31">
        <v>404</v>
      </c>
      <c r="B414" s="31" t="s">
        <v>504</v>
      </c>
      <c r="C414" s="31">
        <v>583.5</v>
      </c>
      <c r="D414" s="40">
        <v>590.19999999999993</v>
      </c>
      <c r="E414" s="40">
        <v>568.39999999999986</v>
      </c>
      <c r="F414" s="40">
        <v>553.29999999999995</v>
      </c>
      <c r="G414" s="40">
        <v>531.49999999999989</v>
      </c>
      <c r="H414" s="40">
        <v>605.29999999999984</v>
      </c>
      <c r="I414" s="40">
        <v>627.0999999999998</v>
      </c>
      <c r="J414" s="40">
        <v>642.19999999999982</v>
      </c>
      <c r="K414" s="31">
        <v>612</v>
      </c>
      <c r="L414" s="31">
        <v>575.1</v>
      </c>
      <c r="M414" s="31">
        <v>3.5411999999999999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28635.25</v>
      </c>
      <c r="D415" s="40">
        <v>28446.75</v>
      </c>
      <c r="E415" s="40">
        <v>27893.5</v>
      </c>
      <c r="F415" s="40">
        <v>27151.75</v>
      </c>
      <c r="G415" s="40">
        <v>26598.5</v>
      </c>
      <c r="H415" s="40">
        <v>29188.5</v>
      </c>
      <c r="I415" s="40">
        <v>29741.75</v>
      </c>
      <c r="J415" s="40">
        <v>30483.5</v>
      </c>
      <c r="K415" s="31">
        <v>29000</v>
      </c>
      <c r="L415" s="31">
        <v>27705</v>
      </c>
      <c r="M415" s="31">
        <v>0.35291</v>
      </c>
      <c r="N415" s="1"/>
      <c r="O415" s="1"/>
    </row>
    <row r="416" spans="1:15" ht="12.75" customHeight="1">
      <c r="A416" s="31">
        <v>406</v>
      </c>
      <c r="B416" s="31" t="s">
        <v>506</v>
      </c>
      <c r="C416" s="31">
        <v>2165.25</v>
      </c>
      <c r="D416" s="40">
        <v>2183.5833333333335</v>
      </c>
      <c r="E416" s="40">
        <v>2115.166666666667</v>
      </c>
      <c r="F416" s="40">
        <v>2065.0833333333335</v>
      </c>
      <c r="G416" s="40">
        <v>1996.666666666667</v>
      </c>
      <c r="H416" s="40">
        <v>2233.666666666667</v>
      </c>
      <c r="I416" s="40">
        <v>2302.0833333333339</v>
      </c>
      <c r="J416" s="40">
        <v>2352.166666666667</v>
      </c>
      <c r="K416" s="31">
        <v>2252</v>
      </c>
      <c r="L416" s="31">
        <v>2133.5</v>
      </c>
      <c r="M416" s="31">
        <v>0.32941999999999999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2186.65</v>
      </c>
      <c r="D417" s="40">
        <v>2173.9666666666667</v>
      </c>
      <c r="E417" s="40">
        <v>2139.3333333333335</v>
      </c>
      <c r="F417" s="40">
        <v>2092.0166666666669</v>
      </c>
      <c r="G417" s="40">
        <v>2057.3833333333337</v>
      </c>
      <c r="H417" s="40">
        <v>2221.2833333333333</v>
      </c>
      <c r="I417" s="40">
        <v>2255.9166666666665</v>
      </c>
      <c r="J417" s="40">
        <v>2303.2333333333331</v>
      </c>
      <c r="K417" s="31">
        <v>2208.6</v>
      </c>
      <c r="L417" s="31">
        <v>2126.65</v>
      </c>
      <c r="M417" s="31">
        <v>1.42622</v>
      </c>
      <c r="N417" s="1"/>
      <c r="O417" s="1"/>
    </row>
    <row r="418" spans="1:15" ht="12.75" customHeight="1">
      <c r="A418" s="31">
        <v>408</v>
      </c>
      <c r="B418" s="31" t="s">
        <v>496</v>
      </c>
      <c r="C418" s="31">
        <v>465.7</v>
      </c>
      <c r="D418" s="40">
        <v>461.83333333333331</v>
      </c>
      <c r="E418" s="40">
        <v>453.91666666666663</v>
      </c>
      <c r="F418" s="40">
        <v>442.13333333333333</v>
      </c>
      <c r="G418" s="40">
        <v>434.21666666666664</v>
      </c>
      <c r="H418" s="40">
        <v>473.61666666666662</v>
      </c>
      <c r="I418" s="40">
        <v>481.53333333333325</v>
      </c>
      <c r="J418" s="40">
        <v>493.31666666666661</v>
      </c>
      <c r="K418" s="31">
        <v>469.75</v>
      </c>
      <c r="L418" s="31">
        <v>450.05</v>
      </c>
      <c r="M418" s="31">
        <v>1.1369800000000001</v>
      </c>
      <c r="N418" s="1"/>
      <c r="O418" s="1"/>
    </row>
    <row r="419" spans="1:15" ht="12.75" customHeight="1">
      <c r="A419" s="31">
        <v>409</v>
      </c>
      <c r="B419" s="31" t="s">
        <v>497</v>
      </c>
      <c r="C419" s="31">
        <v>28.35</v>
      </c>
      <c r="D419" s="40">
        <v>28.350000000000005</v>
      </c>
      <c r="E419" s="40">
        <v>28.100000000000009</v>
      </c>
      <c r="F419" s="40">
        <v>27.850000000000005</v>
      </c>
      <c r="G419" s="40">
        <v>27.600000000000009</v>
      </c>
      <c r="H419" s="40">
        <v>28.600000000000009</v>
      </c>
      <c r="I419" s="40">
        <v>28.85</v>
      </c>
      <c r="J419" s="40">
        <v>29.100000000000009</v>
      </c>
      <c r="K419" s="31">
        <v>28.6</v>
      </c>
      <c r="L419" s="31">
        <v>28.1</v>
      </c>
      <c r="M419" s="31">
        <v>23.02929</v>
      </c>
      <c r="N419" s="1"/>
      <c r="O419" s="1"/>
    </row>
    <row r="420" spans="1:15" ht="12.75" customHeight="1">
      <c r="A420" s="31">
        <v>410</v>
      </c>
      <c r="B420" s="31" t="s">
        <v>498</v>
      </c>
      <c r="C420" s="31">
        <v>3320.9</v>
      </c>
      <c r="D420" s="40">
        <v>3257.4166666666665</v>
      </c>
      <c r="E420" s="40">
        <v>3120.7833333333328</v>
      </c>
      <c r="F420" s="40">
        <v>2920.6666666666665</v>
      </c>
      <c r="G420" s="40">
        <v>2784.0333333333328</v>
      </c>
      <c r="H420" s="40">
        <v>3457.5333333333328</v>
      </c>
      <c r="I420" s="40">
        <v>3594.166666666667</v>
      </c>
      <c r="J420" s="40">
        <v>3794.2833333333328</v>
      </c>
      <c r="K420" s="31">
        <v>3394.05</v>
      </c>
      <c r="L420" s="31">
        <v>3057.3</v>
      </c>
      <c r="M420" s="31">
        <v>0.65786</v>
      </c>
      <c r="N420" s="1"/>
      <c r="O420" s="1"/>
    </row>
    <row r="421" spans="1:15" ht="12.75" customHeight="1">
      <c r="A421" s="31">
        <v>411</v>
      </c>
      <c r="B421" s="31" t="s">
        <v>507</v>
      </c>
      <c r="C421" s="31">
        <v>770</v>
      </c>
      <c r="D421" s="40">
        <v>764.66666666666663</v>
      </c>
      <c r="E421" s="40">
        <v>752.33333333333326</v>
      </c>
      <c r="F421" s="40">
        <v>734.66666666666663</v>
      </c>
      <c r="G421" s="40">
        <v>722.33333333333326</v>
      </c>
      <c r="H421" s="40">
        <v>782.33333333333326</v>
      </c>
      <c r="I421" s="40">
        <v>794.66666666666652</v>
      </c>
      <c r="J421" s="40">
        <v>812.33333333333326</v>
      </c>
      <c r="K421" s="31">
        <v>777</v>
      </c>
      <c r="L421" s="31">
        <v>747</v>
      </c>
      <c r="M421" s="31">
        <v>2.8986100000000001</v>
      </c>
      <c r="N421" s="1"/>
      <c r="O421" s="1"/>
    </row>
    <row r="422" spans="1:15" ht="12.75" customHeight="1">
      <c r="A422" s="31">
        <v>412</v>
      </c>
      <c r="B422" s="31" t="s">
        <v>509</v>
      </c>
      <c r="C422" s="31">
        <v>1245.0999999999999</v>
      </c>
      <c r="D422" s="40">
        <v>1245.1166666666666</v>
      </c>
      <c r="E422" s="40">
        <v>1216.9833333333331</v>
      </c>
      <c r="F422" s="40">
        <v>1188.8666666666666</v>
      </c>
      <c r="G422" s="40">
        <v>1160.7333333333331</v>
      </c>
      <c r="H422" s="40">
        <v>1273.2333333333331</v>
      </c>
      <c r="I422" s="40">
        <v>1301.3666666666668</v>
      </c>
      <c r="J422" s="40">
        <v>1329.4833333333331</v>
      </c>
      <c r="K422" s="31">
        <v>1273.25</v>
      </c>
      <c r="L422" s="31">
        <v>1217</v>
      </c>
      <c r="M422" s="31">
        <v>1.0656099999999999</v>
      </c>
      <c r="N422" s="1"/>
      <c r="O422" s="1"/>
    </row>
    <row r="423" spans="1:15" ht="12.75" customHeight="1">
      <c r="A423" s="31">
        <v>413</v>
      </c>
      <c r="B423" s="31" t="s">
        <v>508</v>
      </c>
      <c r="C423" s="31">
        <v>2487.0500000000002</v>
      </c>
      <c r="D423" s="40">
        <v>2455.9</v>
      </c>
      <c r="E423" s="40">
        <v>2337.8000000000002</v>
      </c>
      <c r="F423" s="40">
        <v>2188.5500000000002</v>
      </c>
      <c r="G423" s="40">
        <v>2070.4500000000003</v>
      </c>
      <c r="H423" s="40">
        <v>2605.15</v>
      </c>
      <c r="I423" s="40">
        <v>2723.2499999999995</v>
      </c>
      <c r="J423" s="40">
        <v>2872.5</v>
      </c>
      <c r="K423" s="31">
        <v>2574</v>
      </c>
      <c r="L423" s="31">
        <v>2306.65</v>
      </c>
      <c r="M423" s="31">
        <v>0.82379000000000002</v>
      </c>
      <c r="N423" s="1"/>
      <c r="O423" s="1"/>
    </row>
    <row r="424" spans="1:15" ht="12.75" customHeight="1">
      <c r="A424" s="31">
        <v>414</v>
      </c>
      <c r="B424" s="31" t="s">
        <v>510</v>
      </c>
      <c r="C424" s="31">
        <v>836.4</v>
      </c>
      <c r="D424" s="40">
        <v>826.69999999999993</v>
      </c>
      <c r="E424" s="40">
        <v>809.49999999999989</v>
      </c>
      <c r="F424" s="40">
        <v>782.59999999999991</v>
      </c>
      <c r="G424" s="40">
        <v>765.39999999999986</v>
      </c>
      <c r="H424" s="40">
        <v>853.59999999999991</v>
      </c>
      <c r="I424" s="40">
        <v>870.8</v>
      </c>
      <c r="J424" s="40">
        <v>897.69999999999993</v>
      </c>
      <c r="K424" s="31">
        <v>843.9</v>
      </c>
      <c r="L424" s="31">
        <v>799.8</v>
      </c>
      <c r="M424" s="31">
        <v>3.03992</v>
      </c>
      <c r="N424" s="1"/>
      <c r="O424" s="1"/>
    </row>
    <row r="425" spans="1:15" ht="12.75" customHeight="1">
      <c r="A425" s="31">
        <v>415</v>
      </c>
      <c r="B425" s="31" t="s">
        <v>511</v>
      </c>
      <c r="C425" s="31">
        <v>510.3</v>
      </c>
      <c r="D425" s="40">
        <v>512.55000000000007</v>
      </c>
      <c r="E425" s="40">
        <v>502.75000000000011</v>
      </c>
      <c r="F425" s="40">
        <v>495.20000000000005</v>
      </c>
      <c r="G425" s="40">
        <v>485.40000000000009</v>
      </c>
      <c r="H425" s="40">
        <v>520.10000000000014</v>
      </c>
      <c r="I425" s="40">
        <v>529.90000000000009</v>
      </c>
      <c r="J425" s="40">
        <v>537.45000000000016</v>
      </c>
      <c r="K425" s="31">
        <v>522.35</v>
      </c>
      <c r="L425" s="31">
        <v>505</v>
      </c>
      <c r="M425" s="31">
        <v>0.35483999999999999</v>
      </c>
      <c r="N425" s="1"/>
      <c r="O425" s="1"/>
    </row>
    <row r="426" spans="1:15" ht="12.75" customHeight="1">
      <c r="A426" s="31">
        <v>416</v>
      </c>
      <c r="B426" s="31" t="s">
        <v>519</v>
      </c>
      <c r="C426" s="31">
        <v>262.5</v>
      </c>
      <c r="D426" s="40">
        <v>265.90000000000003</v>
      </c>
      <c r="E426" s="40">
        <v>257.60000000000008</v>
      </c>
      <c r="F426" s="40">
        <v>252.70000000000005</v>
      </c>
      <c r="G426" s="40">
        <v>244.40000000000009</v>
      </c>
      <c r="H426" s="40">
        <v>270.80000000000007</v>
      </c>
      <c r="I426" s="40">
        <v>279.10000000000002</v>
      </c>
      <c r="J426" s="40">
        <v>284.00000000000006</v>
      </c>
      <c r="K426" s="31">
        <v>274.2</v>
      </c>
      <c r="L426" s="31">
        <v>261</v>
      </c>
      <c r="M426" s="31">
        <v>4.1510999999999996</v>
      </c>
      <c r="N426" s="1"/>
      <c r="O426" s="1"/>
    </row>
    <row r="427" spans="1:15" ht="12.75" customHeight="1">
      <c r="A427" s="31">
        <v>417</v>
      </c>
      <c r="B427" s="31" t="s">
        <v>512</v>
      </c>
      <c r="C427" s="31">
        <v>70.8</v>
      </c>
      <c r="D427" s="40">
        <v>70.766666666666666</v>
      </c>
      <c r="E427" s="40">
        <v>69.583333333333329</v>
      </c>
      <c r="F427" s="40">
        <v>68.36666666666666</v>
      </c>
      <c r="G427" s="40">
        <v>67.183333333333323</v>
      </c>
      <c r="H427" s="40">
        <v>71.983333333333334</v>
      </c>
      <c r="I427" s="40">
        <v>73.166666666666671</v>
      </c>
      <c r="J427" s="40">
        <v>74.38333333333334</v>
      </c>
      <c r="K427" s="31">
        <v>71.95</v>
      </c>
      <c r="L427" s="31">
        <v>69.55</v>
      </c>
      <c r="M427" s="31">
        <v>42.622700000000002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2117.3000000000002</v>
      </c>
      <c r="D428" s="40">
        <v>2124.4666666666667</v>
      </c>
      <c r="E428" s="40">
        <v>2079.9333333333334</v>
      </c>
      <c r="F428" s="40">
        <v>2042.5666666666666</v>
      </c>
      <c r="G428" s="40">
        <v>1998.0333333333333</v>
      </c>
      <c r="H428" s="40">
        <v>2161.8333333333335</v>
      </c>
      <c r="I428" s="40">
        <v>2206.3666666666672</v>
      </c>
      <c r="J428" s="40">
        <v>2243.7333333333336</v>
      </c>
      <c r="K428" s="31">
        <v>2169</v>
      </c>
      <c r="L428" s="31">
        <v>2087.1</v>
      </c>
      <c r="M428" s="31">
        <v>12.184609999999999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1436.2</v>
      </c>
      <c r="D429" s="40">
        <v>1453.7333333333333</v>
      </c>
      <c r="E429" s="40">
        <v>1407.4666666666667</v>
      </c>
      <c r="F429" s="40">
        <v>1378.7333333333333</v>
      </c>
      <c r="G429" s="40">
        <v>1332.4666666666667</v>
      </c>
      <c r="H429" s="40">
        <v>1482.4666666666667</v>
      </c>
      <c r="I429" s="40">
        <v>1528.7333333333336</v>
      </c>
      <c r="J429" s="40">
        <v>1557.4666666666667</v>
      </c>
      <c r="K429" s="31">
        <v>1500</v>
      </c>
      <c r="L429" s="31">
        <v>1425</v>
      </c>
      <c r="M429" s="31">
        <v>13.94463</v>
      </c>
      <c r="N429" s="1"/>
      <c r="O429" s="1"/>
    </row>
    <row r="430" spans="1:15" ht="12.75" customHeight="1">
      <c r="A430" s="31">
        <v>420</v>
      </c>
      <c r="B430" s="31" t="s">
        <v>516</v>
      </c>
      <c r="C430" s="31">
        <v>534.75</v>
      </c>
      <c r="D430" s="40">
        <v>532.15</v>
      </c>
      <c r="E430" s="40">
        <v>519.79999999999995</v>
      </c>
      <c r="F430" s="40">
        <v>504.85</v>
      </c>
      <c r="G430" s="40">
        <v>492.5</v>
      </c>
      <c r="H430" s="40">
        <v>547.09999999999991</v>
      </c>
      <c r="I430" s="40">
        <v>559.45000000000005</v>
      </c>
      <c r="J430" s="40">
        <v>574.39999999999986</v>
      </c>
      <c r="K430" s="31">
        <v>544.5</v>
      </c>
      <c r="L430" s="31">
        <v>517.20000000000005</v>
      </c>
      <c r="M430" s="31">
        <v>7.3014099999999997</v>
      </c>
      <c r="N430" s="1"/>
      <c r="O430" s="1"/>
    </row>
    <row r="431" spans="1:15" ht="12.75" customHeight="1">
      <c r="A431" s="31">
        <v>421</v>
      </c>
      <c r="B431" s="31" t="s">
        <v>513</v>
      </c>
      <c r="C431" s="31">
        <v>99.8</v>
      </c>
      <c r="D431" s="40">
        <v>99.600000000000009</v>
      </c>
      <c r="E431" s="40">
        <v>97.200000000000017</v>
      </c>
      <c r="F431" s="40">
        <v>94.600000000000009</v>
      </c>
      <c r="G431" s="40">
        <v>92.200000000000017</v>
      </c>
      <c r="H431" s="40">
        <v>102.20000000000002</v>
      </c>
      <c r="I431" s="40">
        <v>104.60000000000002</v>
      </c>
      <c r="J431" s="40">
        <v>107.20000000000002</v>
      </c>
      <c r="K431" s="31">
        <v>102</v>
      </c>
      <c r="L431" s="31">
        <v>97</v>
      </c>
      <c r="M431" s="31">
        <v>3.11911</v>
      </c>
      <c r="N431" s="1"/>
      <c r="O431" s="1"/>
    </row>
    <row r="432" spans="1:15" ht="12.75" customHeight="1">
      <c r="A432" s="31">
        <v>422</v>
      </c>
      <c r="B432" s="31" t="s">
        <v>515</v>
      </c>
      <c r="C432" s="31">
        <v>273.85000000000002</v>
      </c>
      <c r="D432" s="40">
        <v>271.86666666666667</v>
      </c>
      <c r="E432" s="40">
        <v>266.23333333333335</v>
      </c>
      <c r="F432" s="40">
        <v>258.61666666666667</v>
      </c>
      <c r="G432" s="40">
        <v>252.98333333333335</v>
      </c>
      <c r="H432" s="40">
        <v>279.48333333333335</v>
      </c>
      <c r="I432" s="40">
        <v>285.11666666666667</v>
      </c>
      <c r="J432" s="40">
        <v>292.73333333333335</v>
      </c>
      <c r="K432" s="31">
        <v>277.5</v>
      </c>
      <c r="L432" s="31">
        <v>264.25</v>
      </c>
      <c r="M432" s="31">
        <v>5.0825800000000001</v>
      </c>
      <c r="N432" s="1"/>
      <c r="O432" s="1"/>
    </row>
    <row r="433" spans="1:15" ht="12.75" customHeight="1">
      <c r="A433" s="31">
        <v>423</v>
      </c>
      <c r="B433" s="31" t="s">
        <v>517</v>
      </c>
      <c r="C433" s="31">
        <v>568.5</v>
      </c>
      <c r="D433" s="40">
        <v>568.25</v>
      </c>
      <c r="E433" s="40">
        <v>550.5</v>
      </c>
      <c r="F433" s="40">
        <v>532.5</v>
      </c>
      <c r="G433" s="40">
        <v>514.75</v>
      </c>
      <c r="H433" s="40">
        <v>586.25</v>
      </c>
      <c r="I433" s="40">
        <v>604</v>
      </c>
      <c r="J433" s="40">
        <v>622</v>
      </c>
      <c r="K433" s="31">
        <v>586</v>
      </c>
      <c r="L433" s="31">
        <v>550.25</v>
      </c>
      <c r="M433" s="31">
        <v>3.2086100000000002</v>
      </c>
      <c r="N433" s="1"/>
      <c r="O433" s="1"/>
    </row>
    <row r="434" spans="1:15" ht="12.75" customHeight="1">
      <c r="A434" s="31">
        <v>424</v>
      </c>
      <c r="B434" s="31" t="s">
        <v>518</v>
      </c>
      <c r="C434" s="31">
        <v>376.2</v>
      </c>
      <c r="D434" s="40">
        <v>382.73333333333335</v>
      </c>
      <c r="E434" s="40">
        <v>368.4666666666667</v>
      </c>
      <c r="F434" s="40">
        <v>360.73333333333335</v>
      </c>
      <c r="G434" s="40">
        <v>346.4666666666667</v>
      </c>
      <c r="H434" s="40">
        <v>390.4666666666667</v>
      </c>
      <c r="I434" s="40">
        <v>404.73333333333335</v>
      </c>
      <c r="J434" s="40">
        <v>412.4666666666667</v>
      </c>
      <c r="K434" s="31">
        <v>397</v>
      </c>
      <c r="L434" s="31">
        <v>375</v>
      </c>
      <c r="M434" s="31">
        <v>4.6460999999999997</v>
      </c>
      <c r="N434" s="1"/>
      <c r="O434" s="1"/>
    </row>
    <row r="435" spans="1:15" ht="12.75" customHeight="1">
      <c r="A435" s="31">
        <v>425</v>
      </c>
      <c r="B435" s="31" t="s">
        <v>520</v>
      </c>
      <c r="C435" s="31">
        <v>2390.0500000000002</v>
      </c>
      <c r="D435" s="40">
        <v>2399.6833333333334</v>
      </c>
      <c r="E435" s="40">
        <v>2351.416666666667</v>
      </c>
      <c r="F435" s="40">
        <v>2312.7833333333338</v>
      </c>
      <c r="G435" s="40">
        <v>2264.5166666666673</v>
      </c>
      <c r="H435" s="40">
        <v>2438.3166666666666</v>
      </c>
      <c r="I435" s="40">
        <v>2486.583333333333</v>
      </c>
      <c r="J435" s="40">
        <v>2525.2166666666662</v>
      </c>
      <c r="K435" s="31">
        <v>2447.9499999999998</v>
      </c>
      <c r="L435" s="31">
        <v>2361.0500000000002</v>
      </c>
      <c r="M435" s="31">
        <v>0.17019999999999999</v>
      </c>
      <c r="N435" s="1"/>
      <c r="O435" s="1"/>
    </row>
    <row r="436" spans="1:15" ht="12.75" customHeight="1">
      <c r="A436" s="31">
        <v>426</v>
      </c>
      <c r="B436" s="31" t="s">
        <v>521</v>
      </c>
      <c r="C436" s="31">
        <v>835.5</v>
      </c>
      <c r="D436" s="40">
        <v>830.70000000000016</v>
      </c>
      <c r="E436" s="40">
        <v>816.25000000000034</v>
      </c>
      <c r="F436" s="40">
        <v>797.00000000000023</v>
      </c>
      <c r="G436" s="40">
        <v>782.55000000000041</v>
      </c>
      <c r="H436" s="40">
        <v>849.95000000000027</v>
      </c>
      <c r="I436" s="40">
        <v>864.40000000000009</v>
      </c>
      <c r="J436" s="40">
        <v>883.6500000000002</v>
      </c>
      <c r="K436" s="31">
        <v>845.15</v>
      </c>
      <c r="L436" s="31">
        <v>811.45</v>
      </c>
      <c r="M436" s="31">
        <v>0.51027999999999996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795</v>
      </c>
      <c r="D437" s="40">
        <v>796.9666666666667</v>
      </c>
      <c r="E437" s="40">
        <v>777.38333333333344</v>
      </c>
      <c r="F437" s="40">
        <v>759.76666666666677</v>
      </c>
      <c r="G437" s="40">
        <v>740.18333333333351</v>
      </c>
      <c r="H437" s="40">
        <v>814.58333333333337</v>
      </c>
      <c r="I437" s="40">
        <v>834.16666666666663</v>
      </c>
      <c r="J437" s="40">
        <v>851.7833333333333</v>
      </c>
      <c r="K437" s="31">
        <v>816.55</v>
      </c>
      <c r="L437" s="31">
        <v>779.35</v>
      </c>
      <c r="M437" s="31">
        <v>43.21416</v>
      </c>
      <c r="N437" s="1"/>
      <c r="O437" s="1"/>
    </row>
    <row r="438" spans="1:15" ht="12.75" customHeight="1">
      <c r="A438" s="31">
        <v>428</v>
      </c>
      <c r="B438" s="31" t="s">
        <v>522</v>
      </c>
      <c r="C438" s="31">
        <v>460.45</v>
      </c>
      <c r="D438" s="40">
        <v>461.3</v>
      </c>
      <c r="E438" s="40">
        <v>450.6</v>
      </c>
      <c r="F438" s="40">
        <v>440.75</v>
      </c>
      <c r="G438" s="40">
        <v>430.05</v>
      </c>
      <c r="H438" s="40">
        <v>471.15000000000003</v>
      </c>
      <c r="I438" s="40">
        <v>481.84999999999997</v>
      </c>
      <c r="J438" s="40">
        <v>491.70000000000005</v>
      </c>
      <c r="K438" s="31">
        <v>472</v>
      </c>
      <c r="L438" s="31">
        <v>451.45</v>
      </c>
      <c r="M438" s="31">
        <v>3.91689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561</v>
      </c>
      <c r="D439" s="40">
        <v>558.7833333333333</v>
      </c>
      <c r="E439" s="40">
        <v>542.56666666666661</v>
      </c>
      <c r="F439" s="40">
        <v>524.13333333333333</v>
      </c>
      <c r="G439" s="40">
        <v>507.91666666666663</v>
      </c>
      <c r="H439" s="40">
        <v>577.21666666666658</v>
      </c>
      <c r="I439" s="40">
        <v>593.43333333333328</v>
      </c>
      <c r="J439" s="40">
        <v>611.86666666666656</v>
      </c>
      <c r="K439" s="31">
        <v>575</v>
      </c>
      <c r="L439" s="31">
        <v>540.35</v>
      </c>
      <c r="M439" s="31">
        <v>47.054969999999997</v>
      </c>
      <c r="N439" s="1"/>
      <c r="O439" s="1"/>
    </row>
    <row r="440" spans="1:15" ht="12.75" customHeight="1">
      <c r="A440" s="31">
        <v>430</v>
      </c>
      <c r="B440" s="31" t="s">
        <v>525</v>
      </c>
      <c r="C440" s="31">
        <v>626.15</v>
      </c>
      <c r="D440" s="40">
        <v>629.05000000000007</v>
      </c>
      <c r="E440" s="40">
        <v>618.10000000000014</v>
      </c>
      <c r="F440" s="40">
        <v>610.05000000000007</v>
      </c>
      <c r="G440" s="40">
        <v>599.10000000000014</v>
      </c>
      <c r="H440" s="40">
        <v>637.10000000000014</v>
      </c>
      <c r="I440" s="40">
        <v>648.05000000000018</v>
      </c>
      <c r="J440" s="40">
        <v>656.10000000000014</v>
      </c>
      <c r="K440" s="31">
        <v>640</v>
      </c>
      <c r="L440" s="31">
        <v>621</v>
      </c>
      <c r="M440" s="31">
        <v>0.58731999999999995</v>
      </c>
      <c r="N440" s="1"/>
      <c r="O440" s="1"/>
    </row>
    <row r="441" spans="1:15" ht="12.75" customHeight="1">
      <c r="A441" s="31">
        <v>431</v>
      </c>
      <c r="B441" s="31" t="s">
        <v>523</v>
      </c>
      <c r="C441" s="31">
        <v>344.3</v>
      </c>
      <c r="D441" s="40">
        <v>350.48333333333329</v>
      </c>
      <c r="E441" s="40">
        <v>334.96666666666658</v>
      </c>
      <c r="F441" s="40">
        <v>325.63333333333327</v>
      </c>
      <c r="G441" s="40">
        <v>310.11666666666656</v>
      </c>
      <c r="H441" s="40">
        <v>359.81666666666661</v>
      </c>
      <c r="I441" s="40">
        <v>375.33333333333337</v>
      </c>
      <c r="J441" s="40">
        <v>384.66666666666663</v>
      </c>
      <c r="K441" s="31">
        <v>366</v>
      </c>
      <c r="L441" s="31">
        <v>341.15</v>
      </c>
      <c r="M441" s="31">
        <v>3.5482499999999999</v>
      </c>
      <c r="N441" s="1"/>
      <c r="O441" s="1"/>
    </row>
    <row r="442" spans="1:15" ht="12.75" customHeight="1">
      <c r="A442" s="31">
        <v>432</v>
      </c>
      <c r="B442" s="31" t="s">
        <v>524</v>
      </c>
      <c r="C442" s="31">
        <v>2328.9499999999998</v>
      </c>
      <c r="D442" s="40">
        <v>2309.8166666666666</v>
      </c>
      <c r="E442" s="40">
        <v>2244.6333333333332</v>
      </c>
      <c r="F442" s="40">
        <v>2160.3166666666666</v>
      </c>
      <c r="G442" s="40">
        <v>2095.1333333333332</v>
      </c>
      <c r="H442" s="40">
        <v>2394.1333333333332</v>
      </c>
      <c r="I442" s="40">
        <v>2459.3166666666666</v>
      </c>
      <c r="J442" s="40">
        <v>2543.6333333333332</v>
      </c>
      <c r="K442" s="31">
        <v>2375</v>
      </c>
      <c r="L442" s="31">
        <v>2225.5</v>
      </c>
      <c r="M442" s="31">
        <v>0.80391999999999997</v>
      </c>
      <c r="N442" s="1"/>
      <c r="O442" s="1"/>
    </row>
    <row r="443" spans="1:15" ht="12.75" customHeight="1">
      <c r="A443" s="31">
        <v>433</v>
      </c>
      <c r="B443" s="31" t="s">
        <v>526</v>
      </c>
      <c r="C443" s="31">
        <v>508.6</v>
      </c>
      <c r="D443" s="40">
        <v>508.56666666666661</v>
      </c>
      <c r="E443" s="40">
        <v>497.13333333333321</v>
      </c>
      <c r="F443" s="40">
        <v>485.66666666666663</v>
      </c>
      <c r="G443" s="40">
        <v>474.23333333333323</v>
      </c>
      <c r="H443" s="40">
        <v>520.03333333333319</v>
      </c>
      <c r="I443" s="40">
        <v>531.46666666666658</v>
      </c>
      <c r="J443" s="40">
        <v>542.93333333333317</v>
      </c>
      <c r="K443" s="31">
        <v>520</v>
      </c>
      <c r="L443" s="31">
        <v>497.1</v>
      </c>
      <c r="M443" s="31">
        <v>1.84477</v>
      </c>
      <c r="N443" s="1"/>
      <c r="O443" s="1"/>
    </row>
    <row r="444" spans="1:15" ht="12.75" customHeight="1">
      <c r="A444" s="31">
        <v>434</v>
      </c>
      <c r="B444" s="31" t="s">
        <v>527</v>
      </c>
      <c r="C444" s="31">
        <v>6.75</v>
      </c>
      <c r="D444" s="40">
        <v>6.7166666666666659</v>
      </c>
      <c r="E444" s="40">
        <v>6.5833333333333321</v>
      </c>
      <c r="F444" s="40">
        <v>6.4166666666666661</v>
      </c>
      <c r="G444" s="40">
        <v>6.2833333333333323</v>
      </c>
      <c r="H444" s="40">
        <v>6.883333333333332</v>
      </c>
      <c r="I444" s="40">
        <v>7.0166666666666666</v>
      </c>
      <c r="J444" s="40">
        <v>7.1833333333333318</v>
      </c>
      <c r="K444" s="31">
        <v>6.85</v>
      </c>
      <c r="L444" s="31">
        <v>6.55</v>
      </c>
      <c r="M444" s="31">
        <v>172.82984999999999</v>
      </c>
      <c r="N444" s="1"/>
      <c r="O444" s="1"/>
    </row>
    <row r="445" spans="1:15" ht="12.75" customHeight="1">
      <c r="A445" s="31">
        <v>435</v>
      </c>
      <c r="B445" s="31" t="s">
        <v>514</v>
      </c>
      <c r="C445" s="31">
        <v>434.45</v>
      </c>
      <c r="D445" s="40">
        <v>426.96666666666664</v>
      </c>
      <c r="E445" s="40">
        <v>413.0333333333333</v>
      </c>
      <c r="F445" s="40">
        <v>391.61666666666667</v>
      </c>
      <c r="G445" s="40">
        <v>377.68333333333334</v>
      </c>
      <c r="H445" s="40">
        <v>448.38333333333327</v>
      </c>
      <c r="I445" s="40">
        <v>462.31666666666655</v>
      </c>
      <c r="J445" s="40">
        <v>483.73333333333323</v>
      </c>
      <c r="K445" s="31">
        <v>440.9</v>
      </c>
      <c r="L445" s="31">
        <v>405.55</v>
      </c>
      <c r="M445" s="31">
        <v>23.178640000000001</v>
      </c>
      <c r="N445" s="1"/>
      <c r="O445" s="1"/>
    </row>
    <row r="446" spans="1:15" ht="12.75" customHeight="1">
      <c r="A446" s="31">
        <v>436</v>
      </c>
      <c r="B446" s="31" t="s">
        <v>528</v>
      </c>
      <c r="C446" s="31">
        <v>1034.95</v>
      </c>
      <c r="D446" s="40">
        <v>1040.3999999999999</v>
      </c>
      <c r="E446" s="40">
        <v>1015.7999999999997</v>
      </c>
      <c r="F446" s="40">
        <v>996.64999999999986</v>
      </c>
      <c r="G446" s="40">
        <v>972.04999999999973</v>
      </c>
      <c r="H446" s="40">
        <v>1059.5499999999997</v>
      </c>
      <c r="I446" s="40">
        <v>1084.1499999999996</v>
      </c>
      <c r="J446" s="40">
        <v>1103.2999999999997</v>
      </c>
      <c r="K446" s="31">
        <v>1065</v>
      </c>
      <c r="L446" s="31">
        <v>1021.25</v>
      </c>
      <c r="M446" s="31">
        <v>0.47258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540.79999999999995</v>
      </c>
      <c r="D447" s="40">
        <v>539.56666666666672</v>
      </c>
      <c r="E447" s="40">
        <v>531.78333333333342</v>
      </c>
      <c r="F447" s="40">
        <v>522.76666666666665</v>
      </c>
      <c r="G447" s="40">
        <v>514.98333333333335</v>
      </c>
      <c r="H447" s="40">
        <v>548.58333333333348</v>
      </c>
      <c r="I447" s="40">
        <v>556.36666666666679</v>
      </c>
      <c r="J447" s="40">
        <v>565.38333333333355</v>
      </c>
      <c r="K447" s="31">
        <v>547.35</v>
      </c>
      <c r="L447" s="31">
        <v>530.54999999999995</v>
      </c>
      <c r="M447" s="31">
        <v>3.8856199999999999</v>
      </c>
      <c r="N447" s="1"/>
      <c r="O447" s="1"/>
    </row>
    <row r="448" spans="1:15" ht="12.75" customHeight="1">
      <c r="A448" s="31">
        <v>438</v>
      </c>
      <c r="B448" s="31" t="s">
        <v>533</v>
      </c>
      <c r="C448" s="31">
        <v>1220.7</v>
      </c>
      <c r="D448" s="40">
        <v>1258.4666666666665</v>
      </c>
      <c r="E448" s="40">
        <v>1182.9333333333329</v>
      </c>
      <c r="F448" s="40">
        <v>1145.1666666666665</v>
      </c>
      <c r="G448" s="40">
        <v>1069.633333333333</v>
      </c>
      <c r="H448" s="40">
        <v>1296.2333333333329</v>
      </c>
      <c r="I448" s="40">
        <v>1371.7666666666662</v>
      </c>
      <c r="J448" s="40">
        <v>1409.5333333333328</v>
      </c>
      <c r="K448" s="31">
        <v>1334</v>
      </c>
      <c r="L448" s="31">
        <v>1220.7</v>
      </c>
      <c r="M448" s="31">
        <v>6.3341900000000004</v>
      </c>
      <c r="N448" s="1"/>
      <c r="O448" s="1"/>
    </row>
    <row r="449" spans="1:15" ht="12.75" customHeight="1">
      <c r="A449" s="31">
        <v>439</v>
      </c>
      <c r="B449" s="31" t="s">
        <v>534</v>
      </c>
      <c r="C449" s="31">
        <v>16517.55</v>
      </c>
      <c r="D449" s="40">
        <v>17034.05</v>
      </c>
      <c r="E449" s="40">
        <v>15918.099999999999</v>
      </c>
      <c r="F449" s="40">
        <v>15318.649999999998</v>
      </c>
      <c r="G449" s="40">
        <v>14202.699999999997</v>
      </c>
      <c r="H449" s="40">
        <v>17633.5</v>
      </c>
      <c r="I449" s="40">
        <v>18749.450000000004</v>
      </c>
      <c r="J449" s="40">
        <v>19348.900000000001</v>
      </c>
      <c r="K449" s="31">
        <v>18150</v>
      </c>
      <c r="L449" s="31">
        <v>16434.599999999999</v>
      </c>
      <c r="M449" s="31">
        <v>1.205E-2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901.35</v>
      </c>
      <c r="D450" s="40">
        <v>902.61666666666667</v>
      </c>
      <c r="E450" s="40">
        <v>875.23333333333335</v>
      </c>
      <c r="F450" s="40">
        <v>849.11666666666667</v>
      </c>
      <c r="G450" s="40">
        <v>821.73333333333335</v>
      </c>
      <c r="H450" s="40">
        <v>928.73333333333335</v>
      </c>
      <c r="I450" s="40">
        <v>956.11666666666679</v>
      </c>
      <c r="J450" s="40">
        <v>982.23333333333335</v>
      </c>
      <c r="K450" s="31">
        <v>930</v>
      </c>
      <c r="L450" s="31">
        <v>876.5</v>
      </c>
      <c r="M450" s="31">
        <v>43.25902</v>
      </c>
      <c r="N450" s="1"/>
      <c r="O450" s="1"/>
    </row>
    <row r="451" spans="1:15" ht="12.75" customHeight="1">
      <c r="A451" s="31">
        <v>441</v>
      </c>
      <c r="B451" s="31" t="s">
        <v>535</v>
      </c>
      <c r="C451" s="31">
        <v>207.9</v>
      </c>
      <c r="D451" s="40">
        <v>207.9</v>
      </c>
      <c r="E451" s="40">
        <v>203.8</v>
      </c>
      <c r="F451" s="40">
        <v>199.70000000000002</v>
      </c>
      <c r="G451" s="40">
        <v>195.60000000000002</v>
      </c>
      <c r="H451" s="40">
        <v>212</v>
      </c>
      <c r="I451" s="40">
        <v>216.09999999999997</v>
      </c>
      <c r="J451" s="40">
        <v>220.2</v>
      </c>
      <c r="K451" s="31">
        <v>212</v>
      </c>
      <c r="L451" s="31">
        <v>203.8</v>
      </c>
      <c r="M451" s="31">
        <v>15.00093</v>
      </c>
      <c r="N451" s="1"/>
      <c r="O451" s="1"/>
    </row>
    <row r="452" spans="1:15" ht="12.75" customHeight="1">
      <c r="A452" s="31">
        <v>442</v>
      </c>
      <c r="B452" s="31" t="s">
        <v>536</v>
      </c>
      <c r="C452" s="31">
        <v>1307.4000000000001</v>
      </c>
      <c r="D452" s="40">
        <v>1311.2333333333333</v>
      </c>
      <c r="E452" s="40">
        <v>1289.5166666666667</v>
      </c>
      <c r="F452" s="40">
        <v>1271.6333333333332</v>
      </c>
      <c r="G452" s="40">
        <v>1249.9166666666665</v>
      </c>
      <c r="H452" s="40">
        <v>1329.1166666666668</v>
      </c>
      <c r="I452" s="40">
        <v>1350.8333333333335</v>
      </c>
      <c r="J452" s="40">
        <v>1368.7166666666669</v>
      </c>
      <c r="K452" s="31">
        <v>1332.95</v>
      </c>
      <c r="L452" s="31">
        <v>1293.3499999999999</v>
      </c>
      <c r="M452" s="31">
        <v>2.97187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809.5</v>
      </c>
      <c r="D453" s="40">
        <v>807.38333333333333</v>
      </c>
      <c r="E453" s="40">
        <v>796.26666666666665</v>
      </c>
      <c r="F453" s="40">
        <v>783.0333333333333</v>
      </c>
      <c r="G453" s="40">
        <v>771.91666666666663</v>
      </c>
      <c r="H453" s="40">
        <v>820.61666666666667</v>
      </c>
      <c r="I453" s="40">
        <v>831.73333333333323</v>
      </c>
      <c r="J453" s="40">
        <v>844.9666666666667</v>
      </c>
      <c r="K453" s="31">
        <v>818.5</v>
      </c>
      <c r="L453" s="31">
        <v>794.15</v>
      </c>
      <c r="M453" s="31">
        <v>22.20844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5872.3</v>
      </c>
      <c r="D454" s="40">
        <v>5837.4333333333334</v>
      </c>
      <c r="E454" s="40">
        <v>5734.8666666666668</v>
      </c>
      <c r="F454" s="40">
        <v>5597.4333333333334</v>
      </c>
      <c r="G454" s="40">
        <v>5494.8666666666668</v>
      </c>
      <c r="H454" s="40">
        <v>5974.8666666666668</v>
      </c>
      <c r="I454" s="40">
        <v>6077.4333333333343</v>
      </c>
      <c r="J454" s="40">
        <v>6214.8666666666668</v>
      </c>
      <c r="K454" s="31">
        <v>5940</v>
      </c>
      <c r="L454" s="31">
        <v>5700</v>
      </c>
      <c r="M454" s="31">
        <v>1.3123499999999999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483.7</v>
      </c>
      <c r="D455" s="40">
        <v>481</v>
      </c>
      <c r="E455" s="40">
        <v>470.4</v>
      </c>
      <c r="F455" s="40">
        <v>457.09999999999997</v>
      </c>
      <c r="G455" s="40">
        <v>446.49999999999994</v>
      </c>
      <c r="H455" s="40">
        <v>494.3</v>
      </c>
      <c r="I455" s="40">
        <v>504.90000000000003</v>
      </c>
      <c r="J455" s="40">
        <v>518.20000000000005</v>
      </c>
      <c r="K455" s="31">
        <v>491.6</v>
      </c>
      <c r="L455" s="31">
        <v>467.7</v>
      </c>
      <c r="M455" s="31">
        <v>310.54342000000003</v>
      </c>
      <c r="N455" s="1"/>
      <c r="O455" s="1"/>
    </row>
    <row r="456" spans="1:15" ht="12.75" customHeight="1">
      <c r="A456" s="31">
        <v>446</v>
      </c>
      <c r="B456" s="31" t="s">
        <v>537</v>
      </c>
      <c r="C456" s="31">
        <v>246</v>
      </c>
      <c r="D456" s="40">
        <v>247.33333333333334</v>
      </c>
      <c r="E456" s="40">
        <v>237.31666666666666</v>
      </c>
      <c r="F456" s="40">
        <v>228.63333333333333</v>
      </c>
      <c r="G456" s="40">
        <v>218.61666666666665</v>
      </c>
      <c r="H456" s="40">
        <v>256.01666666666665</v>
      </c>
      <c r="I456" s="40">
        <v>266.03333333333342</v>
      </c>
      <c r="J456" s="40">
        <v>274.7166666666667</v>
      </c>
      <c r="K456" s="31">
        <v>257.35000000000002</v>
      </c>
      <c r="L456" s="31">
        <v>238.65</v>
      </c>
      <c r="M456" s="31">
        <v>81.893249999999995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214.3</v>
      </c>
      <c r="D457" s="40">
        <v>211.13333333333333</v>
      </c>
      <c r="E457" s="40">
        <v>204.56666666666666</v>
      </c>
      <c r="F457" s="40">
        <v>194.83333333333334</v>
      </c>
      <c r="G457" s="40">
        <v>188.26666666666668</v>
      </c>
      <c r="H457" s="40">
        <v>220.86666666666665</v>
      </c>
      <c r="I457" s="40">
        <v>227.43333333333331</v>
      </c>
      <c r="J457" s="40">
        <v>237.16666666666663</v>
      </c>
      <c r="K457" s="31">
        <v>217.7</v>
      </c>
      <c r="L457" s="31">
        <v>201.4</v>
      </c>
      <c r="M457" s="31">
        <v>1150.32835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1315.95</v>
      </c>
      <c r="D458" s="40">
        <v>1313.2166666666667</v>
      </c>
      <c r="E458" s="40">
        <v>1292.7333333333333</v>
      </c>
      <c r="F458" s="40">
        <v>1269.5166666666667</v>
      </c>
      <c r="G458" s="40">
        <v>1249.0333333333333</v>
      </c>
      <c r="H458" s="40">
        <v>1336.4333333333334</v>
      </c>
      <c r="I458" s="40">
        <v>1356.916666666667</v>
      </c>
      <c r="J458" s="40">
        <v>1380.1333333333334</v>
      </c>
      <c r="K458" s="31">
        <v>1333.7</v>
      </c>
      <c r="L458" s="31">
        <v>1290</v>
      </c>
      <c r="M458" s="31">
        <v>79.147599999999997</v>
      </c>
      <c r="N458" s="1"/>
      <c r="O458" s="1"/>
    </row>
    <row r="459" spans="1:15" ht="12.75" customHeight="1">
      <c r="A459" s="31">
        <v>449</v>
      </c>
      <c r="B459" s="31" t="s">
        <v>1039</v>
      </c>
      <c r="C459" s="31">
        <v>843.85</v>
      </c>
      <c r="D459" s="40">
        <v>847.58333333333337</v>
      </c>
      <c r="E459" s="40">
        <v>836.26666666666677</v>
      </c>
      <c r="F459" s="40">
        <v>828.68333333333339</v>
      </c>
      <c r="G459" s="40">
        <v>817.36666666666679</v>
      </c>
      <c r="H459" s="40">
        <v>855.16666666666674</v>
      </c>
      <c r="I459" s="40">
        <v>866.48333333333335</v>
      </c>
      <c r="J459" s="40">
        <v>874.06666666666672</v>
      </c>
      <c r="K459" s="31">
        <v>858.9</v>
      </c>
      <c r="L459" s="31">
        <v>840</v>
      </c>
      <c r="M459" s="31">
        <v>0.23293</v>
      </c>
      <c r="N459" s="1"/>
      <c r="O459" s="1"/>
    </row>
    <row r="460" spans="1:15" ht="12.75" customHeight="1">
      <c r="A460" s="31">
        <v>450</v>
      </c>
      <c r="B460" s="31" t="s">
        <v>529</v>
      </c>
      <c r="C460" s="31">
        <v>1831.25</v>
      </c>
      <c r="D460" s="40">
        <v>1817.5166666666667</v>
      </c>
      <c r="E460" s="40">
        <v>1772.1333333333332</v>
      </c>
      <c r="F460" s="40">
        <v>1713.0166666666667</v>
      </c>
      <c r="G460" s="40">
        <v>1667.6333333333332</v>
      </c>
      <c r="H460" s="40">
        <v>1876.6333333333332</v>
      </c>
      <c r="I460" s="40">
        <v>1922.0166666666669</v>
      </c>
      <c r="J460" s="40">
        <v>1981.1333333333332</v>
      </c>
      <c r="K460" s="31">
        <v>1862.9</v>
      </c>
      <c r="L460" s="31">
        <v>1758.4</v>
      </c>
      <c r="M460" s="31">
        <v>1.22035</v>
      </c>
      <c r="N460" s="1"/>
      <c r="O460" s="1"/>
    </row>
    <row r="461" spans="1:15" ht="12.75" customHeight="1">
      <c r="A461" s="31">
        <v>451</v>
      </c>
      <c r="B461" s="31" t="s">
        <v>530</v>
      </c>
      <c r="C461" s="31">
        <v>748.85</v>
      </c>
      <c r="D461" s="40">
        <v>744.88333333333333</v>
      </c>
      <c r="E461" s="40">
        <v>729.81666666666661</v>
      </c>
      <c r="F461" s="40">
        <v>710.7833333333333</v>
      </c>
      <c r="G461" s="40">
        <v>695.71666666666658</v>
      </c>
      <c r="H461" s="40">
        <v>763.91666666666663</v>
      </c>
      <c r="I461" s="40">
        <v>778.98333333333346</v>
      </c>
      <c r="J461" s="40">
        <v>798.01666666666665</v>
      </c>
      <c r="K461" s="31">
        <v>759.95</v>
      </c>
      <c r="L461" s="31">
        <v>725.85</v>
      </c>
      <c r="M461" s="31">
        <v>0.27995999999999999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3397.75</v>
      </c>
      <c r="D462" s="40">
        <v>3414.9</v>
      </c>
      <c r="E462" s="40">
        <v>3368.8</v>
      </c>
      <c r="F462" s="40">
        <v>3339.85</v>
      </c>
      <c r="G462" s="40">
        <v>3293.75</v>
      </c>
      <c r="H462" s="40">
        <v>3443.8500000000004</v>
      </c>
      <c r="I462" s="40">
        <v>3489.95</v>
      </c>
      <c r="J462" s="40">
        <v>3518.9000000000005</v>
      </c>
      <c r="K462" s="31">
        <v>3461</v>
      </c>
      <c r="L462" s="31">
        <v>3385.95</v>
      </c>
      <c r="M462" s="31">
        <v>39.60501</v>
      </c>
      <c r="N462" s="1"/>
      <c r="O462" s="1"/>
    </row>
    <row r="463" spans="1:15" ht="12.75" customHeight="1">
      <c r="A463" s="31">
        <v>453</v>
      </c>
      <c r="B463" s="31" t="s">
        <v>538</v>
      </c>
      <c r="C463" s="31">
        <v>4478.75</v>
      </c>
      <c r="D463" s="40">
        <v>4516.0666666666666</v>
      </c>
      <c r="E463" s="40">
        <v>4419.4833333333336</v>
      </c>
      <c r="F463" s="40">
        <v>4360.2166666666672</v>
      </c>
      <c r="G463" s="40">
        <v>4263.6333333333341</v>
      </c>
      <c r="H463" s="40">
        <v>4575.333333333333</v>
      </c>
      <c r="I463" s="40">
        <v>4671.916666666667</v>
      </c>
      <c r="J463" s="40">
        <v>4731.1833333333325</v>
      </c>
      <c r="K463" s="31">
        <v>4612.6499999999996</v>
      </c>
      <c r="L463" s="31">
        <v>4456.8</v>
      </c>
      <c r="M463" s="31">
        <v>0.11169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1477.85</v>
      </c>
      <c r="D464" s="40">
        <v>1496.1333333333332</v>
      </c>
      <c r="E464" s="40">
        <v>1449.5166666666664</v>
      </c>
      <c r="F464" s="40">
        <v>1421.1833333333332</v>
      </c>
      <c r="G464" s="40">
        <v>1374.5666666666664</v>
      </c>
      <c r="H464" s="40">
        <v>1524.4666666666665</v>
      </c>
      <c r="I464" s="40">
        <v>1571.0833333333333</v>
      </c>
      <c r="J464" s="40">
        <v>1599.4166666666665</v>
      </c>
      <c r="K464" s="31">
        <v>1542.75</v>
      </c>
      <c r="L464" s="31">
        <v>1467.8</v>
      </c>
      <c r="M464" s="31">
        <v>37.954949999999997</v>
      </c>
      <c r="N464" s="1"/>
      <c r="O464" s="1"/>
    </row>
    <row r="465" spans="1:15" ht="12.75" customHeight="1">
      <c r="A465" s="31">
        <v>455</v>
      </c>
      <c r="B465" s="31" t="s">
        <v>540</v>
      </c>
      <c r="C465" s="31">
        <v>1378.35</v>
      </c>
      <c r="D465" s="40">
        <v>1367.3333333333333</v>
      </c>
      <c r="E465" s="40">
        <v>1339.9666666666665</v>
      </c>
      <c r="F465" s="40">
        <v>1301.5833333333333</v>
      </c>
      <c r="G465" s="40">
        <v>1274.2166666666665</v>
      </c>
      <c r="H465" s="40">
        <v>1405.7166666666665</v>
      </c>
      <c r="I465" s="40">
        <v>1433.0833333333333</v>
      </c>
      <c r="J465" s="40">
        <v>1471.4666666666665</v>
      </c>
      <c r="K465" s="31">
        <v>1394.7</v>
      </c>
      <c r="L465" s="31">
        <v>1328.95</v>
      </c>
      <c r="M465" s="31">
        <v>1.32064</v>
      </c>
      <c r="N465" s="1"/>
      <c r="O465" s="1"/>
    </row>
    <row r="466" spans="1:15" ht="12.75" customHeight="1">
      <c r="A466" s="31">
        <v>456</v>
      </c>
      <c r="B466" s="31" t="s">
        <v>541</v>
      </c>
      <c r="C466" s="31">
        <v>1139.6500000000001</v>
      </c>
      <c r="D466" s="40">
        <v>1136.2166666666667</v>
      </c>
      <c r="E466" s="40">
        <v>1099.5333333333333</v>
      </c>
      <c r="F466" s="40">
        <v>1059.4166666666665</v>
      </c>
      <c r="G466" s="40">
        <v>1022.7333333333331</v>
      </c>
      <c r="H466" s="40">
        <v>1176.3333333333335</v>
      </c>
      <c r="I466" s="40">
        <v>1213.0166666666669</v>
      </c>
      <c r="J466" s="40">
        <v>1253.1333333333337</v>
      </c>
      <c r="K466" s="31">
        <v>1172.9000000000001</v>
      </c>
      <c r="L466" s="31">
        <v>1096.0999999999999</v>
      </c>
      <c r="M466" s="31">
        <v>0.37459999999999999</v>
      </c>
      <c r="N466" s="1"/>
      <c r="O466" s="1"/>
    </row>
    <row r="467" spans="1:15" ht="12.75" customHeight="1">
      <c r="A467" s="31">
        <v>457</v>
      </c>
      <c r="B467" s="31" t="s">
        <v>545</v>
      </c>
      <c r="C467" s="31">
        <v>1396.5</v>
      </c>
      <c r="D467" s="40">
        <v>1391.0833333333333</v>
      </c>
      <c r="E467" s="40">
        <v>1371.4166666666665</v>
      </c>
      <c r="F467" s="40">
        <v>1346.3333333333333</v>
      </c>
      <c r="G467" s="40">
        <v>1326.6666666666665</v>
      </c>
      <c r="H467" s="40">
        <v>1416.1666666666665</v>
      </c>
      <c r="I467" s="40">
        <v>1435.833333333333</v>
      </c>
      <c r="J467" s="40">
        <v>1460.9166666666665</v>
      </c>
      <c r="K467" s="31">
        <v>1410.75</v>
      </c>
      <c r="L467" s="31">
        <v>1366</v>
      </c>
      <c r="M467" s="31">
        <v>0.36631999999999998</v>
      </c>
      <c r="N467" s="1"/>
      <c r="O467" s="1"/>
    </row>
    <row r="468" spans="1:15" ht="12.75" customHeight="1">
      <c r="A468" s="31">
        <v>458</v>
      </c>
      <c r="B468" s="31" t="s">
        <v>542</v>
      </c>
      <c r="C468" s="31">
        <v>1797.95</v>
      </c>
      <c r="D468" s="40">
        <v>1780.9833333333333</v>
      </c>
      <c r="E468" s="40">
        <v>1746.9666666666667</v>
      </c>
      <c r="F468" s="40">
        <v>1695.9833333333333</v>
      </c>
      <c r="G468" s="40">
        <v>1661.9666666666667</v>
      </c>
      <c r="H468" s="40">
        <v>1831.9666666666667</v>
      </c>
      <c r="I468" s="40">
        <v>1865.9833333333336</v>
      </c>
      <c r="J468" s="40">
        <v>1916.9666666666667</v>
      </c>
      <c r="K468" s="31">
        <v>1815</v>
      </c>
      <c r="L468" s="31">
        <v>1730</v>
      </c>
      <c r="M468" s="31">
        <v>0.26998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2383.5500000000002</v>
      </c>
      <c r="D469" s="40">
        <v>2378.0333333333333</v>
      </c>
      <c r="E469" s="40">
        <v>2352.0666666666666</v>
      </c>
      <c r="F469" s="40">
        <v>2320.5833333333335</v>
      </c>
      <c r="G469" s="40">
        <v>2294.6166666666668</v>
      </c>
      <c r="H469" s="40">
        <v>2409.5166666666664</v>
      </c>
      <c r="I469" s="40">
        <v>2435.4833333333327</v>
      </c>
      <c r="J469" s="40">
        <v>2466.9666666666662</v>
      </c>
      <c r="K469" s="31">
        <v>2404</v>
      </c>
      <c r="L469" s="31">
        <v>2346.5500000000002</v>
      </c>
      <c r="M469" s="31">
        <v>14.50019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2860.4</v>
      </c>
      <c r="D470" s="40">
        <v>2839.4666666666667</v>
      </c>
      <c r="E470" s="40">
        <v>2788.9333333333334</v>
      </c>
      <c r="F470" s="40">
        <v>2717.4666666666667</v>
      </c>
      <c r="G470" s="40">
        <v>2666.9333333333334</v>
      </c>
      <c r="H470" s="40">
        <v>2910.9333333333334</v>
      </c>
      <c r="I470" s="40">
        <v>2961.4666666666672</v>
      </c>
      <c r="J470" s="40">
        <v>3032.9333333333334</v>
      </c>
      <c r="K470" s="31">
        <v>2890</v>
      </c>
      <c r="L470" s="31">
        <v>2768</v>
      </c>
      <c r="M470" s="31">
        <v>1.6888700000000001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499.95</v>
      </c>
      <c r="D471" s="40">
        <v>498.48333333333335</v>
      </c>
      <c r="E471" s="40">
        <v>485.4666666666667</v>
      </c>
      <c r="F471" s="40">
        <v>470.98333333333335</v>
      </c>
      <c r="G471" s="40">
        <v>457.9666666666667</v>
      </c>
      <c r="H471" s="40">
        <v>512.9666666666667</v>
      </c>
      <c r="I471" s="40">
        <v>525.98333333333335</v>
      </c>
      <c r="J471" s="40">
        <v>540.4666666666667</v>
      </c>
      <c r="K471" s="31">
        <v>511.5</v>
      </c>
      <c r="L471" s="31">
        <v>484</v>
      </c>
      <c r="M471" s="31">
        <v>13.083489999999999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1003.15</v>
      </c>
      <c r="D472" s="40">
        <v>1010.25</v>
      </c>
      <c r="E472" s="40">
        <v>982.40000000000009</v>
      </c>
      <c r="F472" s="40">
        <v>961.65000000000009</v>
      </c>
      <c r="G472" s="40">
        <v>933.80000000000018</v>
      </c>
      <c r="H472" s="40">
        <v>1031</v>
      </c>
      <c r="I472" s="40">
        <v>1058.8499999999999</v>
      </c>
      <c r="J472" s="40">
        <v>1079.5999999999999</v>
      </c>
      <c r="K472" s="31">
        <v>1038.0999999999999</v>
      </c>
      <c r="L472" s="31">
        <v>989.5</v>
      </c>
      <c r="M472" s="31">
        <v>4.4657999999999998</v>
      </c>
      <c r="N472" s="1"/>
      <c r="O472" s="1"/>
    </row>
    <row r="473" spans="1:15" ht="12.75" customHeight="1">
      <c r="A473" s="31">
        <v>463</v>
      </c>
      <c r="B473" s="31" t="s">
        <v>543</v>
      </c>
      <c r="C473" s="31">
        <v>37.950000000000003</v>
      </c>
      <c r="D473" s="40">
        <v>37.583333333333336</v>
      </c>
      <c r="E473" s="40">
        <v>36.166666666666671</v>
      </c>
      <c r="F473" s="40">
        <v>34.383333333333333</v>
      </c>
      <c r="G473" s="40">
        <v>32.966666666666669</v>
      </c>
      <c r="H473" s="40">
        <v>39.366666666666674</v>
      </c>
      <c r="I473" s="40">
        <v>40.783333333333346</v>
      </c>
      <c r="J473" s="40">
        <v>42.566666666666677</v>
      </c>
      <c r="K473" s="31">
        <v>39</v>
      </c>
      <c r="L473" s="31">
        <v>35.799999999999997</v>
      </c>
      <c r="M473" s="31">
        <v>312.52600999999999</v>
      </c>
      <c r="N473" s="1"/>
      <c r="O473" s="1"/>
    </row>
    <row r="474" spans="1:15" ht="12.75" customHeight="1">
      <c r="A474" s="31">
        <v>464</v>
      </c>
      <c r="B474" s="31" t="s">
        <v>544</v>
      </c>
      <c r="C474" s="31">
        <v>191.8</v>
      </c>
      <c r="D474" s="40">
        <v>186.91666666666666</v>
      </c>
      <c r="E474" s="40">
        <v>177.0333333333333</v>
      </c>
      <c r="F474" s="40">
        <v>162.26666666666665</v>
      </c>
      <c r="G474" s="40">
        <v>152.3833333333333</v>
      </c>
      <c r="H474" s="40">
        <v>201.68333333333331</v>
      </c>
      <c r="I474" s="40">
        <v>211.56666666666669</v>
      </c>
      <c r="J474" s="40">
        <v>226.33333333333331</v>
      </c>
      <c r="K474" s="31">
        <v>196.8</v>
      </c>
      <c r="L474" s="31">
        <v>172.15</v>
      </c>
      <c r="M474" s="31">
        <v>65.319940000000003</v>
      </c>
      <c r="N474" s="1"/>
      <c r="O474" s="1"/>
    </row>
    <row r="475" spans="1:15" ht="12.75" customHeight="1">
      <c r="A475" s="31">
        <v>465</v>
      </c>
      <c r="B475" s="31" t="s">
        <v>531</v>
      </c>
      <c r="C475" s="31">
        <v>10937.05</v>
      </c>
      <c r="D475" s="40">
        <v>10879.033333333333</v>
      </c>
      <c r="E475" s="40">
        <v>10658.066666666666</v>
      </c>
      <c r="F475" s="40">
        <v>10379.083333333332</v>
      </c>
      <c r="G475" s="40">
        <v>10158.116666666665</v>
      </c>
      <c r="H475" s="40">
        <v>11158.016666666666</v>
      </c>
      <c r="I475" s="40">
        <v>11378.983333333334</v>
      </c>
      <c r="J475" s="40">
        <v>11657.966666666667</v>
      </c>
      <c r="K475" s="31">
        <v>11100</v>
      </c>
      <c r="L475" s="31">
        <v>10600.05</v>
      </c>
      <c r="M475" s="31">
        <v>0.43058999999999997</v>
      </c>
      <c r="N475" s="1"/>
      <c r="O475" s="1"/>
    </row>
    <row r="476" spans="1:15" ht="12.75" customHeight="1">
      <c r="A476" s="31">
        <v>466</v>
      </c>
      <c r="B476" s="31" t="s">
        <v>1040</v>
      </c>
      <c r="C476" s="31">
        <v>52.6</v>
      </c>
      <c r="D476" s="40">
        <v>52.883333333333326</v>
      </c>
      <c r="E476" s="40">
        <v>50.516666666666652</v>
      </c>
      <c r="F476" s="40">
        <v>48.433333333333323</v>
      </c>
      <c r="G476" s="40">
        <v>46.066666666666649</v>
      </c>
      <c r="H476" s="40">
        <v>54.966666666666654</v>
      </c>
      <c r="I476" s="40">
        <v>57.333333333333329</v>
      </c>
      <c r="J476" s="40">
        <v>59.416666666666657</v>
      </c>
      <c r="K476" s="31">
        <v>55.25</v>
      </c>
      <c r="L476" s="31">
        <v>50.8</v>
      </c>
      <c r="M476" s="31">
        <v>62.687579999999997</v>
      </c>
      <c r="N476" s="1"/>
      <c r="O476" s="1"/>
    </row>
    <row r="477" spans="1:15" ht="12.75" customHeight="1">
      <c r="A477" s="31">
        <v>467</v>
      </c>
      <c r="B477" s="31" t="s">
        <v>532</v>
      </c>
      <c r="C477" s="31">
        <v>41.55</v>
      </c>
      <c r="D477" s="40">
        <v>41.249999999999993</v>
      </c>
      <c r="E477" s="40">
        <v>40.599999999999987</v>
      </c>
      <c r="F477" s="40">
        <v>39.649999999999991</v>
      </c>
      <c r="G477" s="40">
        <v>38.999999999999986</v>
      </c>
      <c r="H477" s="40">
        <v>42.199999999999989</v>
      </c>
      <c r="I477" s="40">
        <v>42.849999999999994</v>
      </c>
      <c r="J477" s="40">
        <v>43.79999999999999</v>
      </c>
      <c r="K477" s="31">
        <v>41.9</v>
      </c>
      <c r="L477" s="31">
        <v>40.299999999999997</v>
      </c>
      <c r="M477" s="31">
        <v>68.557980000000001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662.55</v>
      </c>
      <c r="D478" s="40">
        <v>660.83333333333337</v>
      </c>
      <c r="E478" s="40">
        <v>639.9666666666667</v>
      </c>
      <c r="F478" s="40">
        <v>617.38333333333333</v>
      </c>
      <c r="G478" s="40">
        <v>596.51666666666665</v>
      </c>
      <c r="H478" s="40">
        <v>683.41666666666674</v>
      </c>
      <c r="I478" s="40">
        <v>704.2833333333333</v>
      </c>
      <c r="J478" s="40">
        <v>726.86666666666679</v>
      </c>
      <c r="K478" s="31">
        <v>681.7</v>
      </c>
      <c r="L478" s="31">
        <v>638.25</v>
      </c>
      <c r="M478" s="31">
        <v>60.698279999999997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1658.55</v>
      </c>
      <c r="D479" s="40">
        <v>1654.7666666666667</v>
      </c>
      <c r="E479" s="40">
        <v>1603.7833333333333</v>
      </c>
      <c r="F479" s="40">
        <v>1549.0166666666667</v>
      </c>
      <c r="G479" s="40">
        <v>1498.0333333333333</v>
      </c>
      <c r="H479" s="40">
        <v>1709.5333333333333</v>
      </c>
      <c r="I479" s="40">
        <v>1760.5166666666664</v>
      </c>
      <c r="J479" s="40">
        <v>1815.2833333333333</v>
      </c>
      <c r="K479" s="31">
        <v>1705.75</v>
      </c>
      <c r="L479" s="31">
        <v>1600</v>
      </c>
      <c r="M479" s="31">
        <v>6.5174200000000004</v>
      </c>
      <c r="N479" s="1"/>
      <c r="O479" s="1"/>
    </row>
    <row r="480" spans="1:15" ht="12.75" customHeight="1">
      <c r="A480" s="31">
        <v>470</v>
      </c>
      <c r="B480" s="31" t="s">
        <v>546</v>
      </c>
      <c r="C480" s="31">
        <v>14.4</v>
      </c>
      <c r="D480" s="40">
        <v>14.5</v>
      </c>
      <c r="E480" s="40">
        <v>14.25</v>
      </c>
      <c r="F480" s="40">
        <v>14.1</v>
      </c>
      <c r="G480" s="40">
        <v>13.85</v>
      </c>
      <c r="H480" s="40">
        <v>14.65</v>
      </c>
      <c r="I480" s="40">
        <v>14.9</v>
      </c>
      <c r="J480" s="40">
        <v>15.05</v>
      </c>
      <c r="K480" s="31">
        <v>14.75</v>
      </c>
      <c r="L480" s="31">
        <v>14.35</v>
      </c>
      <c r="M480" s="31">
        <v>110.62644</v>
      </c>
      <c r="N480" s="1"/>
      <c r="O480" s="1"/>
    </row>
    <row r="481" spans="1:15" ht="12.75" customHeight="1">
      <c r="A481" s="31">
        <v>471</v>
      </c>
      <c r="B481" s="31" t="s">
        <v>547</v>
      </c>
      <c r="C481" s="31">
        <v>565.45000000000005</v>
      </c>
      <c r="D481" s="40">
        <v>560.66666666666663</v>
      </c>
      <c r="E481" s="40">
        <v>551.38333333333321</v>
      </c>
      <c r="F481" s="40">
        <v>537.31666666666661</v>
      </c>
      <c r="G481" s="40">
        <v>528.03333333333319</v>
      </c>
      <c r="H481" s="40">
        <v>574.73333333333323</v>
      </c>
      <c r="I481" s="40">
        <v>584.01666666666677</v>
      </c>
      <c r="J481" s="40">
        <v>598.08333333333326</v>
      </c>
      <c r="K481" s="31">
        <v>569.95000000000005</v>
      </c>
      <c r="L481" s="31">
        <v>546.6</v>
      </c>
      <c r="M481" s="31">
        <v>2.1215000000000002</v>
      </c>
      <c r="N481" s="1"/>
      <c r="O481" s="1"/>
    </row>
    <row r="482" spans="1:15" ht="12.75" customHeight="1">
      <c r="A482" s="31">
        <v>472</v>
      </c>
      <c r="B482" s="31" t="s">
        <v>549</v>
      </c>
      <c r="C482" s="31">
        <v>179.95</v>
      </c>
      <c r="D482" s="40">
        <v>171.61666666666667</v>
      </c>
      <c r="E482" s="40">
        <v>160.23333333333335</v>
      </c>
      <c r="F482" s="40">
        <v>140.51666666666668</v>
      </c>
      <c r="G482" s="40">
        <v>129.13333333333335</v>
      </c>
      <c r="H482" s="40">
        <v>191.33333333333334</v>
      </c>
      <c r="I482" s="40">
        <v>202.71666666666667</v>
      </c>
      <c r="J482" s="40">
        <v>222.43333333333334</v>
      </c>
      <c r="K482" s="31">
        <v>183</v>
      </c>
      <c r="L482" s="31">
        <v>151.9</v>
      </c>
      <c r="M482" s="31">
        <v>111.61320000000001</v>
      </c>
      <c r="N482" s="1"/>
      <c r="O482" s="1"/>
    </row>
    <row r="483" spans="1:15" ht="12.75" customHeight="1">
      <c r="A483" s="31">
        <v>473</v>
      </c>
      <c r="B483" s="31" t="s">
        <v>550</v>
      </c>
      <c r="C483" s="31">
        <v>22.25</v>
      </c>
      <c r="D483" s="40">
        <v>22.05</v>
      </c>
      <c r="E483" s="40">
        <v>21.1</v>
      </c>
      <c r="F483" s="40">
        <v>19.95</v>
      </c>
      <c r="G483" s="40">
        <v>19</v>
      </c>
      <c r="H483" s="40">
        <v>23.200000000000003</v>
      </c>
      <c r="I483" s="40">
        <v>24.15</v>
      </c>
      <c r="J483" s="40">
        <v>25.300000000000004</v>
      </c>
      <c r="K483" s="31">
        <v>23</v>
      </c>
      <c r="L483" s="31">
        <v>20.9</v>
      </c>
      <c r="M483" s="31">
        <v>121.75484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7636.05</v>
      </c>
      <c r="D484" s="40">
        <v>7556.3499999999995</v>
      </c>
      <c r="E484" s="40">
        <v>7422.6999999999989</v>
      </c>
      <c r="F484" s="40">
        <v>7209.3499999999995</v>
      </c>
      <c r="G484" s="40">
        <v>7075.6999999999989</v>
      </c>
      <c r="H484" s="40">
        <v>7769.6999999999989</v>
      </c>
      <c r="I484" s="40">
        <v>7903.3499999999985</v>
      </c>
      <c r="J484" s="40">
        <v>8116.6999999999989</v>
      </c>
      <c r="K484" s="31">
        <v>7690</v>
      </c>
      <c r="L484" s="31">
        <v>7343</v>
      </c>
      <c r="M484" s="31">
        <v>6.5927699999999998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46.15</v>
      </c>
      <c r="D485" s="40">
        <v>46.233333333333327</v>
      </c>
      <c r="E485" s="40">
        <v>44.316666666666656</v>
      </c>
      <c r="F485" s="40">
        <v>42.483333333333327</v>
      </c>
      <c r="G485" s="40">
        <v>40.566666666666656</v>
      </c>
      <c r="H485" s="40">
        <v>48.066666666666656</v>
      </c>
      <c r="I485" s="40">
        <v>49.983333333333327</v>
      </c>
      <c r="J485" s="40">
        <v>51.816666666666656</v>
      </c>
      <c r="K485" s="31">
        <v>48.15</v>
      </c>
      <c r="L485" s="31">
        <v>44.4</v>
      </c>
      <c r="M485" s="31">
        <v>254.82508999999999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740.2</v>
      </c>
      <c r="D486" s="40">
        <v>734.25</v>
      </c>
      <c r="E486" s="40">
        <v>722.5</v>
      </c>
      <c r="F486" s="40">
        <v>704.8</v>
      </c>
      <c r="G486" s="40">
        <v>693.05</v>
      </c>
      <c r="H486" s="40">
        <v>751.95</v>
      </c>
      <c r="I486" s="40">
        <v>763.7</v>
      </c>
      <c r="J486" s="40">
        <v>781.40000000000009</v>
      </c>
      <c r="K486" s="31">
        <v>746</v>
      </c>
      <c r="L486" s="31">
        <v>716.55</v>
      </c>
      <c r="M486" s="31">
        <v>34.480370000000001</v>
      </c>
      <c r="N486" s="1"/>
      <c r="O486" s="1"/>
    </row>
    <row r="487" spans="1:15" ht="12.75" customHeight="1">
      <c r="A487" s="31">
        <v>477</v>
      </c>
      <c r="B487" s="31" t="s">
        <v>548</v>
      </c>
      <c r="C487" s="31">
        <v>1035.5</v>
      </c>
      <c r="D487" s="40">
        <v>1030.75</v>
      </c>
      <c r="E487" s="40">
        <v>1009.8499999999999</v>
      </c>
      <c r="F487" s="40">
        <v>984.19999999999993</v>
      </c>
      <c r="G487" s="40">
        <v>963.29999999999984</v>
      </c>
      <c r="H487" s="40">
        <v>1056.4000000000001</v>
      </c>
      <c r="I487" s="40">
        <v>1077.3000000000002</v>
      </c>
      <c r="J487" s="40">
        <v>1102.95</v>
      </c>
      <c r="K487" s="31">
        <v>1051.6500000000001</v>
      </c>
      <c r="L487" s="31">
        <v>1005.1</v>
      </c>
      <c r="M487" s="31">
        <v>1.91808</v>
      </c>
      <c r="N487" s="1"/>
      <c r="O487" s="1"/>
    </row>
    <row r="488" spans="1:15" ht="12.75" customHeight="1">
      <c r="A488" s="31">
        <v>478</v>
      </c>
      <c r="B488" s="31" t="s">
        <v>553</v>
      </c>
      <c r="C488" s="31">
        <v>574.65</v>
      </c>
      <c r="D488" s="40">
        <v>590.2166666666667</v>
      </c>
      <c r="E488" s="40">
        <v>555.43333333333339</v>
      </c>
      <c r="F488" s="40">
        <v>536.2166666666667</v>
      </c>
      <c r="G488" s="40">
        <v>501.43333333333339</v>
      </c>
      <c r="H488" s="40">
        <v>609.43333333333339</v>
      </c>
      <c r="I488" s="40">
        <v>644.2166666666667</v>
      </c>
      <c r="J488" s="40">
        <v>663.43333333333339</v>
      </c>
      <c r="K488" s="31">
        <v>625</v>
      </c>
      <c r="L488" s="31">
        <v>571</v>
      </c>
      <c r="M488" s="31">
        <v>5.0682299999999998</v>
      </c>
      <c r="N488" s="1"/>
      <c r="O488" s="1"/>
    </row>
    <row r="489" spans="1:15" ht="12.75" customHeight="1">
      <c r="A489" s="31">
        <v>479</v>
      </c>
      <c r="B489" s="31" t="s">
        <v>554</v>
      </c>
      <c r="C489" s="31">
        <v>36.799999999999997</v>
      </c>
      <c r="D489" s="40">
        <v>36.949999999999996</v>
      </c>
      <c r="E489" s="40">
        <v>36.099999999999994</v>
      </c>
      <c r="F489" s="40">
        <v>35.4</v>
      </c>
      <c r="G489" s="40">
        <v>34.549999999999997</v>
      </c>
      <c r="H489" s="40">
        <v>37.649999999999991</v>
      </c>
      <c r="I489" s="40">
        <v>38.5</v>
      </c>
      <c r="J489" s="40">
        <v>39.199999999999989</v>
      </c>
      <c r="K489" s="31">
        <v>37.799999999999997</v>
      </c>
      <c r="L489" s="31">
        <v>36.25</v>
      </c>
      <c r="M489" s="31">
        <v>20.649899999999999</v>
      </c>
      <c r="N489" s="1"/>
      <c r="O489" s="1"/>
    </row>
    <row r="490" spans="1:15" ht="12.75" customHeight="1">
      <c r="A490" s="31">
        <v>480</v>
      </c>
      <c r="B490" s="31" t="s">
        <v>555</v>
      </c>
      <c r="C490" s="31">
        <v>1309.45</v>
      </c>
      <c r="D490" s="40">
        <v>1331.1333333333332</v>
      </c>
      <c r="E490" s="40">
        <v>1273.2666666666664</v>
      </c>
      <c r="F490" s="40">
        <v>1237.0833333333333</v>
      </c>
      <c r="G490" s="40">
        <v>1179.2166666666665</v>
      </c>
      <c r="H490" s="40">
        <v>1367.3166666666664</v>
      </c>
      <c r="I490" s="40">
        <v>1425.1833333333332</v>
      </c>
      <c r="J490" s="40">
        <v>1461.3666666666663</v>
      </c>
      <c r="K490" s="31">
        <v>1389</v>
      </c>
      <c r="L490" s="31">
        <v>1294.95</v>
      </c>
      <c r="M490" s="31">
        <v>0.57123999999999997</v>
      </c>
      <c r="N490" s="1"/>
      <c r="O490" s="1"/>
    </row>
    <row r="491" spans="1:15" ht="12.75" customHeight="1">
      <c r="A491" s="31">
        <v>481</v>
      </c>
      <c r="B491" s="31" t="s">
        <v>557</v>
      </c>
      <c r="C491" s="31">
        <v>294.25</v>
      </c>
      <c r="D491" s="40">
        <v>292.25</v>
      </c>
      <c r="E491" s="40">
        <v>287.2</v>
      </c>
      <c r="F491" s="40">
        <v>280.14999999999998</v>
      </c>
      <c r="G491" s="40">
        <v>275.09999999999997</v>
      </c>
      <c r="H491" s="40">
        <v>299.3</v>
      </c>
      <c r="I491" s="40">
        <v>304.34999999999997</v>
      </c>
      <c r="J491" s="40">
        <v>311.40000000000003</v>
      </c>
      <c r="K491" s="31">
        <v>297.3</v>
      </c>
      <c r="L491" s="31">
        <v>285.2</v>
      </c>
      <c r="M491" s="31">
        <v>1.4463999999999999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849.35</v>
      </c>
      <c r="D492" s="40">
        <v>837.85</v>
      </c>
      <c r="E492" s="40">
        <v>821.5</v>
      </c>
      <c r="F492" s="40">
        <v>793.65</v>
      </c>
      <c r="G492" s="40">
        <v>777.3</v>
      </c>
      <c r="H492" s="40">
        <v>865.7</v>
      </c>
      <c r="I492" s="40">
        <v>882.05000000000018</v>
      </c>
      <c r="J492" s="40">
        <v>909.90000000000009</v>
      </c>
      <c r="K492" s="31">
        <v>854.2</v>
      </c>
      <c r="L492" s="31">
        <v>810</v>
      </c>
      <c r="M492" s="31">
        <v>10.84029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304</v>
      </c>
      <c r="D493" s="40">
        <v>303.84999999999997</v>
      </c>
      <c r="E493" s="40">
        <v>296.54999999999995</v>
      </c>
      <c r="F493" s="40">
        <v>289.09999999999997</v>
      </c>
      <c r="G493" s="40">
        <v>281.79999999999995</v>
      </c>
      <c r="H493" s="40">
        <v>311.29999999999995</v>
      </c>
      <c r="I493" s="40">
        <v>318.60000000000002</v>
      </c>
      <c r="J493" s="40">
        <v>326.04999999999995</v>
      </c>
      <c r="K493" s="31">
        <v>311.14999999999998</v>
      </c>
      <c r="L493" s="31">
        <v>296.39999999999998</v>
      </c>
      <c r="M493" s="31">
        <v>194.18592000000001</v>
      </c>
      <c r="N493" s="1"/>
      <c r="O493" s="1"/>
    </row>
    <row r="494" spans="1:15" ht="12.75" customHeight="1">
      <c r="A494" s="31">
        <v>484</v>
      </c>
      <c r="B494" s="31" t="s">
        <v>558</v>
      </c>
      <c r="C494" s="31">
        <v>2726.5</v>
      </c>
      <c r="D494" s="40">
        <v>2732.1833333333329</v>
      </c>
      <c r="E494" s="40">
        <v>2689.3666666666659</v>
      </c>
      <c r="F494" s="40">
        <v>2652.2333333333331</v>
      </c>
      <c r="G494" s="40">
        <v>2609.4166666666661</v>
      </c>
      <c r="H494" s="40">
        <v>2769.3166666666657</v>
      </c>
      <c r="I494" s="40">
        <v>2812.1333333333323</v>
      </c>
      <c r="J494" s="40">
        <v>2849.2666666666655</v>
      </c>
      <c r="K494" s="31">
        <v>2775</v>
      </c>
      <c r="L494" s="31">
        <v>2695.05</v>
      </c>
      <c r="M494" s="31">
        <v>0.37831999999999999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256.89999999999998</v>
      </c>
      <c r="D495" s="40">
        <v>256.63333333333333</v>
      </c>
      <c r="E495" s="40">
        <v>251.26666666666665</v>
      </c>
      <c r="F495" s="40">
        <v>245.63333333333333</v>
      </c>
      <c r="G495" s="40">
        <v>240.26666666666665</v>
      </c>
      <c r="H495" s="40">
        <v>262.26666666666665</v>
      </c>
      <c r="I495" s="40">
        <v>267.63333333333333</v>
      </c>
      <c r="J495" s="40">
        <v>273.26666666666665</v>
      </c>
      <c r="K495" s="31">
        <v>262</v>
      </c>
      <c r="L495" s="31">
        <v>251</v>
      </c>
      <c r="M495" s="31">
        <v>7.56107</v>
      </c>
      <c r="N495" s="1"/>
      <c r="O495" s="1"/>
    </row>
    <row r="496" spans="1:15" ht="12.75" customHeight="1">
      <c r="A496" s="31">
        <v>486</v>
      </c>
      <c r="B496" s="31" t="s">
        <v>559</v>
      </c>
      <c r="C496" s="31">
        <v>1911.9</v>
      </c>
      <c r="D496" s="40">
        <v>1920.9333333333334</v>
      </c>
      <c r="E496" s="40">
        <v>1881.9666666666667</v>
      </c>
      <c r="F496" s="40">
        <v>1852.0333333333333</v>
      </c>
      <c r="G496" s="40">
        <v>1813.0666666666666</v>
      </c>
      <c r="H496" s="40">
        <v>1950.8666666666668</v>
      </c>
      <c r="I496" s="40">
        <v>1989.8333333333335</v>
      </c>
      <c r="J496" s="40">
        <v>2019.7666666666669</v>
      </c>
      <c r="K496" s="31">
        <v>1959.9</v>
      </c>
      <c r="L496" s="31">
        <v>1891</v>
      </c>
      <c r="M496" s="31">
        <v>0.36387999999999998</v>
      </c>
      <c r="N496" s="1"/>
      <c r="O496" s="1"/>
    </row>
    <row r="497" spans="1:15" ht="12.75" customHeight="1">
      <c r="A497" s="31">
        <v>487</v>
      </c>
      <c r="B497" s="31" t="s">
        <v>552</v>
      </c>
      <c r="C497" s="31">
        <v>543.29999999999995</v>
      </c>
      <c r="D497" s="40">
        <v>537.53333333333342</v>
      </c>
      <c r="E497" s="40">
        <v>522.46666666666681</v>
      </c>
      <c r="F497" s="40">
        <v>501.63333333333344</v>
      </c>
      <c r="G497" s="40">
        <v>486.56666666666683</v>
      </c>
      <c r="H497" s="40">
        <v>558.36666666666679</v>
      </c>
      <c r="I497" s="40">
        <v>573.43333333333339</v>
      </c>
      <c r="J497" s="40">
        <v>594.26666666666677</v>
      </c>
      <c r="K497" s="31">
        <v>552.6</v>
      </c>
      <c r="L497" s="31">
        <v>516.70000000000005</v>
      </c>
      <c r="M497" s="31">
        <v>5.4552300000000002</v>
      </c>
      <c r="N497" s="1"/>
      <c r="O497" s="1"/>
    </row>
    <row r="498" spans="1:15" ht="12.75" customHeight="1">
      <c r="A498" s="31">
        <v>488</v>
      </c>
      <c r="B498" s="31" t="s">
        <v>551</v>
      </c>
      <c r="C498" s="31">
        <v>4062.1</v>
      </c>
      <c r="D498" s="40">
        <v>4054.0333333333333</v>
      </c>
      <c r="E498" s="40">
        <v>3928.0666666666666</v>
      </c>
      <c r="F498" s="40">
        <v>3794.0333333333333</v>
      </c>
      <c r="G498" s="40">
        <v>3668.0666666666666</v>
      </c>
      <c r="H498" s="40">
        <v>4188.0666666666666</v>
      </c>
      <c r="I498" s="40">
        <v>4314.0333333333328</v>
      </c>
      <c r="J498" s="40">
        <v>4448.0666666666666</v>
      </c>
      <c r="K498" s="31">
        <v>4180</v>
      </c>
      <c r="L498" s="31">
        <v>3920</v>
      </c>
      <c r="M498" s="31">
        <v>0.21643999999999999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1204.55</v>
      </c>
      <c r="D499" s="40">
        <v>1190.1999999999998</v>
      </c>
      <c r="E499" s="40">
        <v>1157.5499999999997</v>
      </c>
      <c r="F499" s="40">
        <v>1110.55</v>
      </c>
      <c r="G499" s="40">
        <v>1077.8999999999999</v>
      </c>
      <c r="H499" s="40">
        <v>1237.1999999999996</v>
      </c>
      <c r="I499" s="40">
        <v>1269.8499999999997</v>
      </c>
      <c r="J499" s="40">
        <v>1316.8499999999995</v>
      </c>
      <c r="K499" s="31">
        <v>1222.8499999999999</v>
      </c>
      <c r="L499" s="31">
        <v>1143.2</v>
      </c>
      <c r="M499" s="31">
        <v>25.168530000000001</v>
      </c>
      <c r="N499" s="1"/>
      <c r="O499" s="1"/>
    </row>
    <row r="500" spans="1:15" ht="12.75" customHeight="1">
      <c r="A500" s="31">
        <v>490</v>
      </c>
      <c r="B500" s="31" t="s">
        <v>556</v>
      </c>
      <c r="C500" s="31">
        <v>1946.05</v>
      </c>
      <c r="D500" s="40">
        <v>1977.1000000000001</v>
      </c>
      <c r="E500" s="40">
        <v>1904.2500000000005</v>
      </c>
      <c r="F500" s="40">
        <v>1862.4500000000003</v>
      </c>
      <c r="G500" s="40">
        <v>1789.6000000000006</v>
      </c>
      <c r="H500" s="40">
        <v>2018.9000000000003</v>
      </c>
      <c r="I500" s="40">
        <v>2091.75</v>
      </c>
      <c r="J500" s="40">
        <v>2133.5500000000002</v>
      </c>
      <c r="K500" s="31">
        <v>2049.9499999999998</v>
      </c>
      <c r="L500" s="31">
        <v>1935.3</v>
      </c>
      <c r="M500" s="31">
        <v>2.3844599999999998</v>
      </c>
      <c r="N500" s="1"/>
      <c r="O500" s="1"/>
    </row>
    <row r="501" spans="1:15" ht="12.75" customHeight="1">
      <c r="A501" s="31">
        <v>491</v>
      </c>
      <c r="B501" s="31" t="s">
        <v>560</v>
      </c>
      <c r="C501" s="31">
        <v>7438.25</v>
      </c>
      <c r="D501" s="40">
        <v>7463.6833333333334</v>
      </c>
      <c r="E501" s="40">
        <v>7327.3666666666668</v>
      </c>
      <c r="F501" s="40">
        <v>7216.4833333333336</v>
      </c>
      <c r="G501" s="40">
        <v>7080.166666666667</v>
      </c>
      <c r="H501" s="40">
        <v>7574.5666666666666</v>
      </c>
      <c r="I501" s="40">
        <v>7710.8833333333341</v>
      </c>
      <c r="J501" s="40">
        <v>7821.7666666666664</v>
      </c>
      <c r="K501" s="31">
        <v>7600</v>
      </c>
      <c r="L501" s="31">
        <v>7352.8</v>
      </c>
      <c r="M501" s="31">
        <v>4.512E-2</v>
      </c>
      <c r="N501" s="1"/>
      <c r="O501" s="1"/>
    </row>
    <row r="502" spans="1:15" ht="12.75" customHeight="1">
      <c r="A502" s="31">
        <v>492</v>
      </c>
      <c r="B502" s="31" t="s">
        <v>561</v>
      </c>
      <c r="C502" s="31">
        <v>133.5</v>
      </c>
      <c r="D502" s="40">
        <v>130.33333333333334</v>
      </c>
      <c r="E502" s="40">
        <v>126.26666666666668</v>
      </c>
      <c r="F502" s="40">
        <v>119.03333333333333</v>
      </c>
      <c r="G502" s="40">
        <v>114.96666666666667</v>
      </c>
      <c r="H502" s="40">
        <v>137.56666666666669</v>
      </c>
      <c r="I502" s="40">
        <v>141.63333333333335</v>
      </c>
      <c r="J502" s="40">
        <v>148.8666666666667</v>
      </c>
      <c r="K502" s="31">
        <v>134.4</v>
      </c>
      <c r="L502" s="31">
        <v>123.1</v>
      </c>
      <c r="M502" s="31">
        <v>17.362359999999999</v>
      </c>
      <c r="N502" s="1"/>
      <c r="O502" s="1"/>
    </row>
    <row r="503" spans="1:15" ht="12.75" customHeight="1">
      <c r="A503" s="31">
        <v>493</v>
      </c>
      <c r="B503" s="31" t="s">
        <v>562</v>
      </c>
      <c r="C503" s="31">
        <v>137.69999999999999</v>
      </c>
      <c r="D503" s="40">
        <v>138.21666666666667</v>
      </c>
      <c r="E503" s="40">
        <v>135.63333333333333</v>
      </c>
      <c r="F503" s="40">
        <v>133.56666666666666</v>
      </c>
      <c r="G503" s="40">
        <v>130.98333333333332</v>
      </c>
      <c r="H503" s="40">
        <v>140.28333333333333</v>
      </c>
      <c r="I503" s="40">
        <v>142.86666666666665</v>
      </c>
      <c r="J503" s="40">
        <v>144.93333333333334</v>
      </c>
      <c r="K503" s="31">
        <v>140.80000000000001</v>
      </c>
      <c r="L503" s="31">
        <v>136.15</v>
      </c>
      <c r="M503" s="31">
        <v>20.283159999999999</v>
      </c>
      <c r="N503" s="1"/>
      <c r="O503" s="1"/>
    </row>
    <row r="504" spans="1:15" ht="12.75" customHeight="1">
      <c r="A504" s="31">
        <v>494</v>
      </c>
      <c r="B504" s="31" t="s">
        <v>563</v>
      </c>
      <c r="C504" s="31">
        <v>580.29999999999995</v>
      </c>
      <c r="D504" s="40">
        <v>576.51666666666665</v>
      </c>
      <c r="E504" s="40">
        <v>563.0333333333333</v>
      </c>
      <c r="F504" s="40">
        <v>545.76666666666665</v>
      </c>
      <c r="G504" s="40">
        <v>532.2833333333333</v>
      </c>
      <c r="H504" s="40">
        <v>593.7833333333333</v>
      </c>
      <c r="I504" s="40">
        <v>607.26666666666665</v>
      </c>
      <c r="J504" s="40">
        <v>624.5333333333333</v>
      </c>
      <c r="K504" s="31">
        <v>590</v>
      </c>
      <c r="L504" s="31">
        <v>559.25</v>
      </c>
      <c r="M504" s="31">
        <v>1.2360100000000001</v>
      </c>
      <c r="N504" s="1"/>
      <c r="O504" s="1"/>
    </row>
    <row r="505" spans="1:15" ht="12.75" customHeight="1">
      <c r="A505" s="31">
        <v>495</v>
      </c>
      <c r="B505" s="31" t="s">
        <v>282</v>
      </c>
      <c r="C505" s="31">
        <v>2212.3000000000002</v>
      </c>
      <c r="D505" s="40">
        <v>2232.5833333333335</v>
      </c>
      <c r="E505" s="40">
        <v>2174.0666666666671</v>
      </c>
      <c r="F505" s="40">
        <v>2135.8333333333335</v>
      </c>
      <c r="G505" s="40">
        <v>2077.3166666666671</v>
      </c>
      <c r="H505" s="40">
        <v>2270.8166666666671</v>
      </c>
      <c r="I505" s="40">
        <v>2329.3333333333335</v>
      </c>
      <c r="J505" s="40">
        <v>2367.5666666666671</v>
      </c>
      <c r="K505" s="31">
        <v>2291.1</v>
      </c>
      <c r="L505" s="31">
        <v>2194.35</v>
      </c>
      <c r="M505" s="31">
        <v>1.58788</v>
      </c>
      <c r="N505" s="1"/>
      <c r="O505" s="1"/>
    </row>
    <row r="506" spans="1:15" ht="12.75" customHeight="1">
      <c r="A506" s="31">
        <v>496</v>
      </c>
      <c r="B506" s="473" t="s">
        <v>214</v>
      </c>
      <c r="C506" s="473">
        <v>646.75</v>
      </c>
      <c r="D506" s="474">
        <v>650.13333333333333</v>
      </c>
      <c r="E506" s="474">
        <v>640.86666666666667</v>
      </c>
      <c r="F506" s="474">
        <v>634.98333333333335</v>
      </c>
      <c r="G506" s="474">
        <v>625.7166666666667</v>
      </c>
      <c r="H506" s="474">
        <v>656.01666666666665</v>
      </c>
      <c r="I506" s="474">
        <v>665.2833333333333</v>
      </c>
      <c r="J506" s="474">
        <v>671.16666666666663</v>
      </c>
      <c r="K506" s="473">
        <v>659.4</v>
      </c>
      <c r="L506" s="473">
        <v>644.25</v>
      </c>
      <c r="M506" s="473">
        <v>67.613169999999997</v>
      </c>
      <c r="N506" s="1"/>
      <c r="O506" s="1"/>
    </row>
    <row r="507" spans="1:15" ht="12.75" customHeight="1">
      <c r="A507" s="33">
        <v>497</v>
      </c>
      <c r="B507" s="475" t="s">
        <v>564</v>
      </c>
      <c r="C507" s="439">
        <v>426.95</v>
      </c>
      <c r="D507" s="485">
        <v>425.56666666666666</v>
      </c>
      <c r="E507" s="485">
        <v>419.63333333333333</v>
      </c>
      <c r="F507" s="485">
        <v>412.31666666666666</v>
      </c>
      <c r="G507" s="485">
        <v>406.38333333333333</v>
      </c>
      <c r="H507" s="485">
        <v>432.88333333333333</v>
      </c>
      <c r="I507" s="485">
        <v>438.81666666666661</v>
      </c>
      <c r="J507" s="485">
        <v>446.13333333333333</v>
      </c>
      <c r="K507" s="439">
        <v>431.5</v>
      </c>
      <c r="L507" s="439">
        <v>418.25</v>
      </c>
      <c r="M507" s="439">
        <v>3.64656</v>
      </c>
      <c r="N507" s="1"/>
      <c r="O507" s="1"/>
    </row>
    <row r="508" spans="1:15" ht="12.75" customHeight="1">
      <c r="A508" s="33">
        <v>498</v>
      </c>
      <c r="B508" s="475" t="s">
        <v>283</v>
      </c>
      <c r="C508" s="439">
        <v>12.8</v>
      </c>
      <c r="D508" s="485">
        <v>12.800000000000002</v>
      </c>
      <c r="E508" s="485">
        <v>12.550000000000004</v>
      </c>
      <c r="F508" s="485">
        <v>12.300000000000002</v>
      </c>
      <c r="G508" s="485">
        <v>12.050000000000004</v>
      </c>
      <c r="H508" s="485">
        <v>13.050000000000004</v>
      </c>
      <c r="I508" s="485">
        <v>13.3</v>
      </c>
      <c r="J508" s="485">
        <v>13.550000000000004</v>
      </c>
      <c r="K508" s="439">
        <v>13.05</v>
      </c>
      <c r="L508" s="439">
        <v>12.55</v>
      </c>
      <c r="M508" s="439">
        <v>1051.43336</v>
      </c>
      <c r="N508" s="1"/>
      <c r="O508" s="1"/>
    </row>
    <row r="509" spans="1:15" ht="12.75" customHeight="1">
      <c r="A509" s="33">
        <v>499</v>
      </c>
      <c r="B509" s="475" t="s">
        <v>215</v>
      </c>
      <c r="C509" s="439">
        <v>300.95</v>
      </c>
      <c r="D509" s="485">
        <v>302.5333333333333</v>
      </c>
      <c r="E509" s="485">
        <v>295.41666666666663</v>
      </c>
      <c r="F509" s="485">
        <v>289.88333333333333</v>
      </c>
      <c r="G509" s="485">
        <v>282.76666666666665</v>
      </c>
      <c r="H509" s="485">
        <v>308.06666666666661</v>
      </c>
      <c r="I509" s="485">
        <v>315.18333333333328</v>
      </c>
      <c r="J509" s="485">
        <v>320.71666666666658</v>
      </c>
      <c r="K509" s="439">
        <v>309.64999999999998</v>
      </c>
      <c r="L509" s="439">
        <v>297</v>
      </c>
      <c r="M509" s="439">
        <v>146.79306</v>
      </c>
      <c r="N509" s="1"/>
      <c r="O509" s="1"/>
    </row>
    <row r="510" spans="1:15" ht="12.75" customHeight="1">
      <c r="A510" s="33">
        <v>500</v>
      </c>
      <c r="B510" s="438" t="s">
        <v>565</v>
      </c>
      <c r="C510" s="439">
        <v>461.65</v>
      </c>
      <c r="D510" s="485">
        <v>463.39999999999992</v>
      </c>
      <c r="E510" s="485">
        <v>451.09999999999985</v>
      </c>
      <c r="F510" s="485">
        <v>440.54999999999995</v>
      </c>
      <c r="G510" s="485">
        <v>428.24999999999989</v>
      </c>
      <c r="H510" s="485">
        <v>473.94999999999982</v>
      </c>
      <c r="I510" s="485">
        <v>486.24999999999989</v>
      </c>
      <c r="J510" s="485">
        <v>496.79999999999978</v>
      </c>
      <c r="K510" s="439">
        <v>475.7</v>
      </c>
      <c r="L510" s="439">
        <v>452.85</v>
      </c>
      <c r="M510" s="439">
        <v>6.3791700000000002</v>
      </c>
      <c r="N510" s="1"/>
      <c r="O510" s="1"/>
    </row>
    <row r="511" spans="1:15" ht="12.75" customHeight="1">
      <c r="A511" s="438">
        <v>501</v>
      </c>
      <c r="B511" s="439" t="s">
        <v>566</v>
      </c>
      <c r="C511" s="485">
        <v>2054.5</v>
      </c>
      <c r="D511" s="485">
        <v>2066.7000000000003</v>
      </c>
      <c r="E511" s="485">
        <v>2018.8000000000006</v>
      </c>
      <c r="F511" s="485">
        <v>1983.1000000000004</v>
      </c>
      <c r="G511" s="485">
        <v>1935.2000000000007</v>
      </c>
      <c r="H511" s="485">
        <v>2102.4000000000005</v>
      </c>
      <c r="I511" s="485">
        <v>2150.3000000000002</v>
      </c>
      <c r="J511" s="439">
        <v>2186.0000000000005</v>
      </c>
      <c r="K511" s="439">
        <v>2114.6</v>
      </c>
      <c r="L511" s="439">
        <v>2031</v>
      </c>
      <c r="M511" s="438">
        <v>0.61580000000000001</v>
      </c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6" t="s">
        <v>568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216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0" t="s">
        <v>222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 t="s">
        <v>223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0" t="s">
        <v>224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225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227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228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229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230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36"/>
      <c r="B5" s="537"/>
      <c r="C5" s="536"/>
      <c r="D5" s="537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569</v>
      </c>
      <c r="B7" s="538" t="s">
        <v>570</v>
      </c>
      <c r="C7" s="537"/>
      <c r="D7" s="7">
        <f>Main!B10</f>
        <v>44501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571</v>
      </c>
      <c r="B9" s="88" t="s">
        <v>572</v>
      </c>
      <c r="C9" s="88" t="s">
        <v>573</v>
      </c>
      <c r="D9" s="88" t="s">
        <v>574</v>
      </c>
      <c r="E9" s="88" t="s">
        <v>575</v>
      </c>
      <c r="F9" s="88" t="s">
        <v>576</v>
      </c>
      <c r="G9" s="88" t="s">
        <v>577</v>
      </c>
      <c r="H9" s="88" t="s">
        <v>578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44498</v>
      </c>
      <c r="B10" s="32">
        <v>543377</v>
      </c>
      <c r="C10" s="31" t="s">
        <v>1074</v>
      </c>
      <c r="D10" s="31" t="s">
        <v>1060</v>
      </c>
      <c r="E10" s="31" t="s">
        <v>579</v>
      </c>
      <c r="F10" s="90">
        <v>50000</v>
      </c>
      <c r="G10" s="32">
        <v>7.15</v>
      </c>
      <c r="H10" s="32" t="s">
        <v>314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44498</v>
      </c>
      <c r="B11" s="32">
        <v>543377</v>
      </c>
      <c r="C11" s="31" t="s">
        <v>1074</v>
      </c>
      <c r="D11" s="31" t="s">
        <v>1060</v>
      </c>
      <c r="E11" s="31" t="s">
        <v>580</v>
      </c>
      <c r="F11" s="90">
        <v>40000</v>
      </c>
      <c r="G11" s="32">
        <v>7.04</v>
      </c>
      <c r="H11" s="32" t="s">
        <v>314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44498</v>
      </c>
      <c r="B12" s="32">
        <v>540718</v>
      </c>
      <c r="C12" s="31" t="s">
        <v>1075</v>
      </c>
      <c r="D12" s="31" t="s">
        <v>1076</v>
      </c>
      <c r="E12" s="31" t="s">
        <v>579</v>
      </c>
      <c r="F12" s="90">
        <v>18000</v>
      </c>
      <c r="G12" s="32">
        <v>26.5</v>
      </c>
      <c r="H12" s="32" t="s">
        <v>314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44498</v>
      </c>
      <c r="B13" s="32">
        <v>532386</v>
      </c>
      <c r="C13" s="31" t="s">
        <v>1077</v>
      </c>
      <c r="D13" s="31" t="s">
        <v>1078</v>
      </c>
      <c r="E13" s="31" t="s">
        <v>579</v>
      </c>
      <c r="F13" s="90">
        <v>158900</v>
      </c>
      <c r="G13" s="32">
        <v>31.78</v>
      </c>
      <c r="H13" s="32" t="s">
        <v>314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44498</v>
      </c>
      <c r="B14" s="32">
        <v>540268</v>
      </c>
      <c r="C14" s="31" t="s">
        <v>1079</v>
      </c>
      <c r="D14" s="31" t="s">
        <v>1067</v>
      </c>
      <c r="E14" s="31" t="s">
        <v>580</v>
      </c>
      <c r="F14" s="90">
        <v>500000</v>
      </c>
      <c r="G14" s="32">
        <v>126.98</v>
      </c>
      <c r="H14" s="32" t="s">
        <v>314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44498</v>
      </c>
      <c r="B15" s="32">
        <v>540268</v>
      </c>
      <c r="C15" s="31" t="s">
        <v>1079</v>
      </c>
      <c r="D15" s="31" t="s">
        <v>1080</v>
      </c>
      <c r="E15" s="31" t="s">
        <v>579</v>
      </c>
      <c r="F15" s="90">
        <v>500000</v>
      </c>
      <c r="G15" s="32">
        <v>126.98</v>
      </c>
      <c r="H15" s="32" t="s">
        <v>314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44498</v>
      </c>
      <c r="B16" s="32">
        <v>500236</v>
      </c>
      <c r="C16" s="31" t="s">
        <v>972</v>
      </c>
      <c r="D16" s="31" t="s">
        <v>973</v>
      </c>
      <c r="E16" s="31" t="s">
        <v>580</v>
      </c>
      <c r="F16" s="90">
        <v>800000</v>
      </c>
      <c r="G16" s="32">
        <v>6.05</v>
      </c>
      <c r="H16" s="32" t="s">
        <v>314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44498</v>
      </c>
      <c r="B17" s="32">
        <v>505283</v>
      </c>
      <c r="C17" s="31" t="s">
        <v>1081</v>
      </c>
      <c r="D17" s="31" t="s">
        <v>1082</v>
      </c>
      <c r="E17" s="31" t="s">
        <v>580</v>
      </c>
      <c r="F17" s="90">
        <v>500000</v>
      </c>
      <c r="G17" s="32">
        <v>400</v>
      </c>
      <c r="H17" s="32" t="s">
        <v>314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44498</v>
      </c>
      <c r="B18" s="32">
        <v>539814</v>
      </c>
      <c r="C18" s="31" t="s">
        <v>1083</v>
      </c>
      <c r="D18" s="31" t="s">
        <v>1084</v>
      </c>
      <c r="E18" s="31" t="s">
        <v>580</v>
      </c>
      <c r="F18" s="90">
        <v>35841</v>
      </c>
      <c r="G18" s="32">
        <v>21.46</v>
      </c>
      <c r="H18" s="32" t="s">
        <v>314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44498</v>
      </c>
      <c r="B19" s="32">
        <v>534422</v>
      </c>
      <c r="C19" s="31" t="s">
        <v>1085</v>
      </c>
      <c r="D19" s="31" t="s">
        <v>1086</v>
      </c>
      <c r="E19" s="31" t="s">
        <v>580</v>
      </c>
      <c r="F19" s="90">
        <v>55590</v>
      </c>
      <c r="G19" s="32">
        <v>16.649999999999999</v>
      </c>
      <c r="H19" s="32" t="s">
        <v>314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44498</v>
      </c>
      <c r="B20" s="32">
        <v>513721</v>
      </c>
      <c r="C20" s="31" t="s">
        <v>1087</v>
      </c>
      <c r="D20" s="31" t="s">
        <v>1088</v>
      </c>
      <c r="E20" s="31" t="s">
        <v>580</v>
      </c>
      <c r="F20" s="90">
        <v>31000</v>
      </c>
      <c r="G20" s="32">
        <v>13.61</v>
      </c>
      <c r="H20" s="32" t="s">
        <v>314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44498</v>
      </c>
      <c r="B21" s="32">
        <v>530557</v>
      </c>
      <c r="C21" s="31" t="s">
        <v>1089</v>
      </c>
      <c r="D21" s="31" t="s">
        <v>1090</v>
      </c>
      <c r="E21" s="31" t="s">
        <v>579</v>
      </c>
      <c r="F21" s="90">
        <v>947788</v>
      </c>
      <c r="G21" s="32">
        <v>2.58</v>
      </c>
      <c r="H21" s="32" t="s">
        <v>314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44498</v>
      </c>
      <c r="B22" s="32">
        <v>530557</v>
      </c>
      <c r="C22" s="31" t="s">
        <v>1089</v>
      </c>
      <c r="D22" s="31" t="s">
        <v>1063</v>
      </c>
      <c r="E22" s="31" t="s">
        <v>579</v>
      </c>
      <c r="F22" s="90">
        <v>1176572</v>
      </c>
      <c r="G22" s="32">
        <v>2.5299999999999998</v>
      </c>
      <c r="H22" s="32" t="s">
        <v>314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44498</v>
      </c>
      <c r="B23" s="32">
        <v>509040</v>
      </c>
      <c r="C23" s="31" t="s">
        <v>1091</v>
      </c>
      <c r="D23" s="31" t="s">
        <v>1092</v>
      </c>
      <c r="E23" s="31" t="s">
        <v>579</v>
      </c>
      <c r="F23" s="90">
        <v>15675</v>
      </c>
      <c r="G23" s="32">
        <v>46.9</v>
      </c>
      <c r="H23" s="32" t="s">
        <v>314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44498</v>
      </c>
      <c r="B24" s="32">
        <v>540243</v>
      </c>
      <c r="C24" s="31" t="s">
        <v>1093</v>
      </c>
      <c r="D24" s="31" t="s">
        <v>1094</v>
      </c>
      <c r="E24" s="31" t="s">
        <v>580</v>
      </c>
      <c r="F24" s="90">
        <v>146718</v>
      </c>
      <c r="G24" s="32">
        <v>45.21</v>
      </c>
      <c r="H24" s="32" t="s">
        <v>314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44498</v>
      </c>
      <c r="B25" s="32">
        <v>540243</v>
      </c>
      <c r="C25" s="31" t="s">
        <v>1093</v>
      </c>
      <c r="D25" s="31" t="s">
        <v>1095</v>
      </c>
      <c r="E25" s="31" t="s">
        <v>579</v>
      </c>
      <c r="F25" s="90">
        <v>11000</v>
      </c>
      <c r="G25" s="32">
        <v>45</v>
      </c>
      <c r="H25" s="32" t="s">
        <v>314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44498</v>
      </c>
      <c r="B26" s="32">
        <v>540243</v>
      </c>
      <c r="C26" s="31" t="s">
        <v>1093</v>
      </c>
      <c r="D26" s="31" t="s">
        <v>1096</v>
      </c>
      <c r="E26" s="31" t="s">
        <v>579</v>
      </c>
      <c r="F26" s="90">
        <v>79615</v>
      </c>
      <c r="G26" s="32">
        <v>45</v>
      </c>
      <c r="H26" s="32" t="s">
        <v>314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44498</v>
      </c>
      <c r="B27" s="32">
        <v>540243</v>
      </c>
      <c r="C27" s="31" t="s">
        <v>1093</v>
      </c>
      <c r="D27" s="31" t="s">
        <v>1097</v>
      </c>
      <c r="E27" s="31" t="s">
        <v>579</v>
      </c>
      <c r="F27" s="90">
        <v>31406</v>
      </c>
      <c r="G27" s="32">
        <v>45</v>
      </c>
      <c r="H27" s="32" t="s">
        <v>314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44498</v>
      </c>
      <c r="B28" s="32">
        <v>540198</v>
      </c>
      <c r="C28" s="31" t="s">
        <v>1098</v>
      </c>
      <c r="D28" s="31" t="s">
        <v>1099</v>
      </c>
      <c r="E28" s="31" t="s">
        <v>579</v>
      </c>
      <c r="F28" s="90">
        <v>500</v>
      </c>
      <c r="G28" s="32">
        <v>43</v>
      </c>
      <c r="H28" s="32" t="s">
        <v>314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44498</v>
      </c>
      <c r="B29" s="32">
        <v>540198</v>
      </c>
      <c r="C29" s="31" t="s">
        <v>1098</v>
      </c>
      <c r="D29" s="31" t="s">
        <v>1099</v>
      </c>
      <c r="E29" s="31" t="s">
        <v>580</v>
      </c>
      <c r="F29" s="90">
        <v>45661</v>
      </c>
      <c r="G29" s="32">
        <v>41.75</v>
      </c>
      <c r="H29" s="32" t="s">
        <v>314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44498</v>
      </c>
      <c r="B30" s="32">
        <v>538860</v>
      </c>
      <c r="C30" s="31" t="s">
        <v>1041</v>
      </c>
      <c r="D30" s="31" t="s">
        <v>1042</v>
      </c>
      <c r="E30" s="31" t="s">
        <v>579</v>
      </c>
      <c r="F30" s="90">
        <v>514000</v>
      </c>
      <c r="G30" s="32">
        <v>0.4</v>
      </c>
      <c r="H30" s="32" t="s">
        <v>314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44498</v>
      </c>
      <c r="B31" s="32">
        <v>512217</v>
      </c>
      <c r="C31" s="31" t="s">
        <v>1100</v>
      </c>
      <c r="D31" s="31" t="s">
        <v>1101</v>
      </c>
      <c r="E31" s="31" t="s">
        <v>580</v>
      </c>
      <c r="F31" s="90">
        <v>34502</v>
      </c>
      <c r="G31" s="32">
        <v>6.09</v>
      </c>
      <c r="H31" s="32" t="s">
        <v>314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44498</v>
      </c>
      <c r="B32" s="32">
        <v>539673</v>
      </c>
      <c r="C32" s="31" t="s">
        <v>1102</v>
      </c>
      <c r="D32" s="31" t="s">
        <v>1103</v>
      </c>
      <c r="E32" s="31" t="s">
        <v>580</v>
      </c>
      <c r="F32" s="90">
        <v>31491</v>
      </c>
      <c r="G32" s="32">
        <v>14.29</v>
      </c>
      <c r="H32" s="32" t="s">
        <v>314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44498</v>
      </c>
      <c r="B33" s="32">
        <v>539673</v>
      </c>
      <c r="C33" s="31" t="s">
        <v>1102</v>
      </c>
      <c r="D33" s="31" t="s">
        <v>1104</v>
      </c>
      <c r="E33" s="31" t="s">
        <v>579</v>
      </c>
      <c r="F33" s="90">
        <v>18239</v>
      </c>
      <c r="G33" s="32">
        <v>14.27</v>
      </c>
      <c r="H33" s="32" t="s">
        <v>314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44498</v>
      </c>
      <c r="B34" s="32">
        <v>570005</v>
      </c>
      <c r="C34" s="31" t="s">
        <v>1062</v>
      </c>
      <c r="D34" s="31" t="s">
        <v>1063</v>
      </c>
      <c r="E34" s="31" t="s">
        <v>580</v>
      </c>
      <c r="F34" s="90">
        <v>425005</v>
      </c>
      <c r="G34" s="32">
        <v>10.7</v>
      </c>
      <c r="H34" s="32" t="s">
        <v>314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44498</v>
      </c>
      <c r="B35" s="32">
        <v>540079</v>
      </c>
      <c r="C35" s="31" t="s">
        <v>1105</v>
      </c>
      <c r="D35" s="31" t="s">
        <v>1106</v>
      </c>
      <c r="E35" s="31" t="s">
        <v>580</v>
      </c>
      <c r="F35" s="90">
        <v>30000</v>
      </c>
      <c r="G35" s="32">
        <v>27</v>
      </c>
      <c r="H35" s="32" t="s">
        <v>314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44498</v>
      </c>
      <c r="B36" s="32">
        <v>540079</v>
      </c>
      <c r="C36" s="31" t="s">
        <v>1105</v>
      </c>
      <c r="D36" s="31" t="s">
        <v>1107</v>
      </c>
      <c r="E36" s="31" t="s">
        <v>579</v>
      </c>
      <c r="F36" s="90">
        <v>42000</v>
      </c>
      <c r="G36" s="32">
        <v>27</v>
      </c>
      <c r="H36" s="32" t="s">
        <v>314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44498</v>
      </c>
      <c r="B37" s="32">
        <v>540738</v>
      </c>
      <c r="C37" s="31" t="s">
        <v>1108</v>
      </c>
      <c r="D37" s="31" t="s">
        <v>1109</v>
      </c>
      <c r="E37" s="31" t="s">
        <v>580</v>
      </c>
      <c r="F37" s="90">
        <v>60000</v>
      </c>
      <c r="G37" s="32">
        <v>47.5</v>
      </c>
      <c r="H37" s="32" t="s">
        <v>314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44498</v>
      </c>
      <c r="B38" s="32">
        <v>540823</v>
      </c>
      <c r="C38" s="31" t="s">
        <v>1110</v>
      </c>
      <c r="D38" s="31" t="s">
        <v>1111</v>
      </c>
      <c r="E38" s="31" t="s">
        <v>580</v>
      </c>
      <c r="F38" s="90">
        <v>25731</v>
      </c>
      <c r="G38" s="32">
        <v>39.450000000000003</v>
      </c>
      <c r="H38" s="32" t="s">
        <v>314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44498</v>
      </c>
      <c r="B39" s="32" t="s">
        <v>1112</v>
      </c>
      <c r="C39" s="31" t="s">
        <v>1113</v>
      </c>
      <c r="D39" s="31" t="s">
        <v>1114</v>
      </c>
      <c r="E39" s="31" t="s">
        <v>579</v>
      </c>
      <c r="F39" s="90">
        <v>124000</v>
      </c>
      <c r="G39" s="32">
        <v>24.04</v>
      </c>
      <c r="H39" s="32" t="s">
        <v>1003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44498</v>
      </c>
      <c r="B40" s="32" t="s">
        <v>1115</v>
      </c>
      <c r="C40" s="31" t="s">
        <v>1116</v>
      </c>
      <c r="D40" s="31" t="s">
        <v>1117</v>
      </c>
      <c r="E40" s="31" t="s">
        <v>579</v>
      </c>
      <c r="F40" s="90">
        <v>50000</v>
      </c>
      <c r="G40" s="32">
        <v>1476.25</v>
      </c>
      <c r="H40" s="32" t="s">
        <v>1003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44498</v>
      </c>
      <c r="B41" s="32" t="s">
        <v>1064</v>
      </c>
      <c r="C41" s="31" t="s">
        <v>1065</v>
      </c>
      <c r="D41" s="31" t="s">
        <v>1066</v>
      </c>
      <c r="E41" s="31" t="s">
        <v>579</v>
      </c>
      <c r="F41" s="90">
        <v>13200</v>
      </c>
      <c r="G41" s="32">
        <v>122.37</v>
      </c>
      <c r="H41" s="32" t="s">
        <v>1003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44498</v>
      </c>
      <c r="B42" s="32" t="s">
        <v>137</v>
      </c>
      <c r="C42" s="31" t="s">
        <v>1118</v>
      </c>
      <c r="D42" s="31" t="s">
        <v>1119</v>
      </c>
      <c r="E42" s="31" t="s">
        <v>579</v>
      </c>
      <c r="F42" s="90">
        <v>4322967</v>
      </c>
      <c r="G42" s="32">
        <v>813.14</v>
      </c>
      <c r="H42" s="32" t="s">
        <v>1003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44498</v>
      </c>
      <c r="B43" s="32" t="s">
        <v>1068</v>
      </c>
      <c r="C43" s="31" t="s">
        <v>1069</v>
      </c>
      <c r="D43" s="31" t="s">
        <v>1070</v>
      </c>
      <c r="E43" s="31" t="s">
        <v>579</v>
      </c>
      <c r="F43" s="90">
        <v>1006900</v>
      </c>
      <c r="G43" s="32">
        <v>7.37</v>
      </c>
      <c r="H43" s="32" t="s">
        <v>1003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44498</v>
      </c>
      <c r="B44" s="32" t="s">
        <v>1068</v>
      </c>
      <c r="C44" s="31" t="s">
        <v>1069</v>
      </c>
      <c r="D44" s="31" t="s">
        <v>1120</v>
      </c>
      <c r="E44" s="31" t="s">
        <v>579</v>
      </c>
      <c r="F44" s="90">
        <v>748085</v>
      </c>
      <c r="G44" s="32">
        <v>7.33</v>
      </c>
      <c r="H44" s="32" t="s">
        <v>1003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44498</v>
      </c>
      <c r="B45" s="32" t="s">
        <v>1121</v>
      </c>
      <c r="C45" s="31" t="s">
        <v>1122</v>
      </c>
      <c r="D45" s="31" t="s">
        <v>1123</v>
      </c>
      <c r="E45" s="31" t="s">
        <v>579</v>
      </c>
      <c r="F45" s="90">
        <v>111000</v>
      </c>
      <c r="G45" s="32">
        <v>45</v>
      </c>
      <c r="H45" s="32" t="s">
        <v>1003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44498</v>
      </c>
      <c r="B46" s="32" t="s">
        <v>1124</v>
      </c>
      <c r="C46" s="31" t="s">
        <v>1125</v>
      </c>
      <c r="D46" s="31" t="s">
        <v>1126</v>
      </c>
      <c r="E46" s="31" t="s">
        <v>579</v>
      </c>
      <c r="F46" s="90">
        <v>490000</v>
      </c>
      <c r="G46" s="32">
        <v>34.93</v>
      </c>
      <c r="H46" s="32" t="s">
        <v>1003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44498</v>
      </c>
      <c r="B47" s="32" t="s">
        <v>1127</v>
      </c>
      <c r="C47" s="31" t="s">
        <v>1128</v>
      </c>
      <c r="D47" s="31" t="s">
        <v>1129</v>
      </c>
      <c r="E47" s="31" t="s">
        <v>579</v>
      </c>
      <c r="F47" s="90">
        <v>369272</v>
      </c>
      <c r="G47" s="32">
        <v>395.12</v>
      </c>
      <c r="H47" s="32" t="s">
        <v>1003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44498</v>
      </c>
      <c r="B48" s="32" t="s">
        <v>1127</v>
      </c>
      <c r="C48" s="31" t="s">
        <v>1128</v>
      </c>
      <c r="D48" s="31" t="s">
        <v>1063</v>
      </c>
      <c r="E48" s="31" t="s">
        <v>579</v>
      </c>
      <c r="F48" s="90">
        <v>726697</v>
      </c>
      <c r="G48" s="32">
        <v>379.4</v>
      </c>
      <c r="H48" s="32" t="s">
        <v>1003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44498</v>
      </c>
      <c r="B49" s="32" t="s">
        <v>1130</v>
      </c>
      <c r="C49" s="31" t="s">
        <v>1131</v>
      </c>
      <c r="D49" s="31" t="s">
        <v>1132</v>
      </c>
      <c r="E49" s="31" t="s">
        <v>579</v>
      </c>
      <c r="F49" s="90">
        <v>235000</v>
      </c>
      <c r="G49" s="32">
        <v>246.41</v>
      </c>
      <c r="H49" s="32" t="s">
        <v>1003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44498</v>
      </c>
      <c r="B50" s="32" t="s">
        <v>1133</v>
      </c>
      <c r="C50" s="31" t="s">
        <v>1134</v>
      </c>
      <c r="D50" s="31" t="s">
        <v>1135</v>
      </c>
      <c r="E50" s="31" t="s">
        <v>579</v>
      </c>
      <c r="F50" s="90">
        <v>574551</v>
      </c>
      <c r="G50" s="32">
        <v>79.03</v>
      </c>
      <c r="H50" s="32" t="s">
        <v>1003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44498</v>
      </c>
      <c r="B51" s="32" t="s">
        <v>1133</v>
      </c>
      <c r="C51" s="31" t="s">
        <v>1134</v>
      </c>
      <c r="D51" s="31" t="s">
        <v>1063</v>
      </c>
      <c r="E51" s="31" t="s">
        <v>579</v>
      </c>
      <c r="F51" s="90">
        <v>323632</v>
      </c>
      <c r="G51" s="32">
        <v>79.040000000000006</v>
      </c>
      <c r="H51" s="32" t="s">
        <v>1003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44498</v>
      </c>
      <c r="B52" s="32" t="s">
        <v>1136</v>
      </c>
      <c r="C52" s="31" t="s">
        <v>1137</v>
      </c>
      <c r="D52" s="31" t="s">
        <v>1138</v>
      </c>
      <c r="E52" s="31" t="s">
        <v>579</v>
      </c>
      <c r="F52" s="90">
        <v>742000</v>
      </c>
      <c r="G52" s="32">
        <v>57.9</v>
      </c>
      <c r="H52" s="32" t="s">
        <v>1003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44498</v>
      </c>
      <c r="B53" s="32" t="s">
        <v>1139</v>
      </c>
      <c r="C53" s="31" t="s">
        <v>1140</v>
      </c>
      <c r="D53" s="31" t="s">
        <v>1141</v>
      </c>
      <c r="E53" s="31" t="s">
        <v>579</v>
      </c>
      <c r="F53" s="90">
        <v>200000</v>
      </c>
      <c r="G53" s="32">
        <v>10.15</v>
      </c>
      <c r="H53" s="32" t="s">
        <v>1003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44498</v>
      </c>
      <c r="B54" s="32" t="s">
        <v>549</v>
      </c>
      <c r="C54" s="31" t="s">
        <v>1142</v>
      </c>
      <c r="D54" s="31" t="s">
        <v>1143</v>
      </c>
      <c r="E54" s="31" t="s">
        <v>579</v>
      </c>
      <c r="F54" s="90">
        <v>694606</v>
      </c>
      <c r="G54" s="32">
        <v>175.77</v>
      </c>
      <c r="H54" s="32" t="s">
        <v>1003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44498</v>
      </c>
      <c r="B55" s="32" t="s">
        <v>1144</v>
      </c>
      <c r="C55" s="31" t="s">
        <v>1145</v>
      </c>
      <c r="D55" s="31" t="s">
        <v>1146</v>
      </c>
      <c r="E55" s="31" t="s">
        <v>580</v>
      </c>
      <c r="F55" s="90">
        <v>53217</v>
      </c>
      <c r="G55" s="32">
        <v>54.35</v>
      </c>
      <c r="H55" s="32" t="s">
        <v>1003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44498</v>
      </c>
      <c r="B56" s="32" t="s">
        <v>1112</v>
      </c>
      <c r="C56" s="31" t="s">
        <v>1113</v>
      </c>
      <c r="D56" s="31" t="s">
        <v>1147</v>
      </c>
      <c r="E56" s="31" t="s">
        <v>580</v>
      </c>
      <c r="F56" s="90">
        <v>252000</v>
      </c>
      <c r="G56" s="32">
        <v>24</v>
      </c>
      <c r="H56" s="32" t="s">
        <v>1003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44498</v>
      </c>
      <c r="B57" s="32" t="s">
        <v>1148</v>
      </c>
      <c r="C57" s="31" t="s">
        <v>1149</v>
      </c>
      <c r="D57" s="31" t="s">
        <v>1150</v>
      </c>
      <c r="E57" s="31" t="s">
        <v>580</v>
      </c>
      <c r="F57" s="90">
        <v>54000</v>
      </c>
      <c r="G57" s="32">
        <v>35.32</v>
      </c>
      <c r="H57" s="32" t="s">
        <v>1003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44498</v>
      </c>
      <c r="B58" s="32" t="s">
        <v>1064</v>
      </c>
      <c r="C58" s="31" t="s">
        <v>1065</v>
      </c>
      <c r="D58" s="31" t="s">
        <v>1066</v>
      </c>
      <c r="E58" s="31" t="s">
        <v>580</v>
      </c>
      <c r="F58" s="90">
        <v>4800</v>
      </c>
      <c r="G58" s="32">
        <v>127.03</v>
      </c>
      <c r="H58" s="32" t="s">
        <v>1003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44498</v>
      </c>
      <c r="B59" s="32" t="s">
        <v>137</v>
      </c>
      <c r="C59" s="31" t="s">
        <v>1118</v>
      </c>
      <c r="D59" s="31" t="s">
        <v>1119</v>
      </c>
      <c r="E59" s="31" t="s">
        <v>580</v>
      </c>
      <c r="F59" s="90">
        <v>4231733</v>
      </c>
      <c r="G59" s="32">
        <v>813.72</v>
      </c>
      <c r="H59" s="32" t="s">
        <v>1003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44498</v>
      </c>
      <c r="B60" s="32" t="s">
        <v>1068</v>
      </c>
      <c r="C60" s="31" t="s">
        <v>1069</v>
      </c>
      <c r="D60" s="31" t="s">
        <v>1120</v>
      </c>
      <c r="E60" s="31" t="s">
        <v>580</v>
      </c>
      <c r="F60" s="90">
        <v>734859</v>
      </c>
      <c r="G60" s="32">
        <v>7.37</v>
      </c>
      <c r="H60" s="32" t="s">
        <v>1003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44498</v>
      </c>
      <c r="B61" s="32" t="s">
        <v>1068</v>
      </c>
      <c r="C61" s="31" t="s">
        <v>1069</v>
      </c>
      <c r="D61" s="31" t="s">
        <v>1070</v>
      </c>
      <c r="E61" s="31" t="s">
        <v>580</v>
      </c>
      <c r="F61" s="90">
        <v>1000900</v>
      </c>
      <c r="G61" s="32">
        <v>7.3</v>
      </c>
      <c r="H61" s="32" t="s">
        <v>1003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44498</v>
      </c>
      <c r="B62" s="32" t="s">
        <v>1151</v>
      </c>
      <c r="C62" s="20" t="s">
        <v>1152</v>
      </c>
      <c r="D62" s="20" t="s">
        <v>1061</v>
      </c>
      <c r="E62" s="31" t="s">
        <v>580</v>
      </c>
      <c r="F62" s="90">
        <v>125438</v>
      </c>
      <c r="G62" s="32">
        <v>6.25</v>
      </c>
      <c r="H62" s="32" t="s">
        <v>1003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44498</v>
      </c>
      <c r="B63" s="32" t="s">
        <v>1127</v>
      </c>
      <c r="C63" s="31" t="s">
        <v>1128</v>
      </c>
      <c r="D63" s="31" t="s">
        <v>1129</v>
      </c>
      <c r="E63" s="31" t="s">
        <v>580</v>
      </c>
      <c r="F63" s="90">
        <v>359272</v>
      </c>
      <c r="G63" s="32">
        <v>390.23</v>
      </c>
      <c r="H63" s="32" t="s">
        <v>1003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44498</v>
      </c>
      <c r="B64" s="32" t="s">
        <v>1127</v>
      </c>
      <c r="C64" s="31" t="s">
        <v>1128</v>
      </c>
      <c r="D64" s="31" t="s">
        <v>1063</v>
      </c>
      <c r="E64" s="31" t="s">
        <v>580</v>
      </c>
      <c r="F64" s="90">
        <v>691697</v>
      </c>
      <c r="G64" s="32">
        <v>382.87</v>
      </c>
      <c r="H64" s="32" t="s">
        <v>1003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44498</v>
      </c>
      <c r="B65" s="32" t="s">
        <v>1133</v>
      </c>
      <c r="C65" s="31" t="s">
        <v>1134</v>
      </c>
      <c r="D65" s="31" t="s">
        <v>1063</v>
      </c>
      <c r="E65" s="31" t="s">
        <v>580</v>
      </c>
      <c r="F65" s="90">
        <v>312520</v>
      </c>
      <c r="G65" s="32">
        <v>78.92</v>
      </c>
      <c r="H65" s="32" t="s">
        <v>1003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44498</v>
      </c>
      <c r="B66" s="32" t="s">
        <v>1133</v>
      </c>
      <c r="C66" s="31" t="s">
        <v>1134</v>
      </c>
      <c r="D66" s="31" t="s">
        <v>1135</v>
      </c>
      <c r="E66" s="31" t="s">
        <v>580</v>
      </c>
      <c r="F66" s="90">
        <v>574551</v>
      </c>
      <c r="G66" s="32">
        <v>79.319999999999993</v>
      </c>
      <c r="H66" s="32" t="s">
        <v>1003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44498</v>
      </c>
      <c r="B67" s="32" t="s">
        <v>1136</v>
      </c>
      <c r="C67" s="31" t="s">
        <v>1137</v>
      </c>
      <c r="D67" s="31" t="s">
        <v>1153</v>
      </c>
      <c r="E67" s="31" t="s">
        <v>580</v>
      </c>
      <c r="F67" s="90">
        <v>227362</v>
      </c>
      <c r="G67" s="32">
        <v>57.9</v>
      </c>
      <c r="H67" s="32" t="s">
        <v>1003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44498</v>
      </c>
      <c r="B68" s="32" t="s">
        <v>1136</v>
      </c>
      <c r="C68" s="31" t="s">
        <v>1137</v>
      </c>
      <c r="D68" s="31" t="s">
        <v>1135</v>
      </c>
      <c r="E68" s="31" t="s">
        <v>580</v>
      </c>
      <c r="F68" s="90">
        <v>164900</v>
      </c>
      <c r="G68" s="32">
        <v>57.9</v>
      </c>
      <c r="H68" s="32" t="s">
        <v>1003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44498</v>
      </c>
      <c r="B69" s="32" t="s">
        <v>1136</v>
      </c>
      <c r="C69" s="31" t="s">
        <v>1137</v>
      </c>
      <c r="D69" s="31" t="s">
        <v>1154</v>
      </c>
      <c r="E69" s="31" t="s">
        <v>580</v>
      </c>
      <c r="F69" s="90">
        <v>212803</v>
      </c>
      <c r="G69" s="32">
        <v>57.9</v>
      </c>
      <c r="H69" s="32" t="s">
        <v>1003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44498</v>
      </c>
      <c r="B70" s="32" t="s">
        <v>1155</v>
      </c>
      <c r="C70" s="31" t="s">
        <v>1156</v>
      </c>
      <c r="D70" s="31" t="s">
        <v>1157</v>
      </c>
      <c r="E70" s="31" t="s">
        <v>580</v>
      </c>
      <c r="F70" s="90">
        <v>3130816</v>
      </c>
      <c r="G70" s="32">
        <v>3.7</v>
      </c>
      <c r="H70" s="32" t="s">
        <v>1003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44498</v>
      </c>
      <c r="B71" s="32" t="s">
        <v>549</v>
      </c>
      <c r="C71" s="31" t="s">
        <v>1142</v>
      </c>
      <c r="D71" s="31" t="s">
        <v>1143</v>
      </c>
      <c r="E71" s="31" t="s">
        <v>580</v>
      </c>
      <c r="F71" s="90">
        <v>693189</v>
      </c>
      <c r="G71" s="32">
        <v>176.67</v>
      </c>
      <c r="H71" s="32" t="s">
        <v>1003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44498</v>
      </c>
      <c r="B72" s="32" t="s">
        <v>1158</v>
      </c>
      <c r="C72" s="31" t="s">
        <v>1159</v>
      </c>
      <c r="D72" s="31" t="s">
        <v>1160</v>
      </c>
      <c r="E72" s="31" t="s">
        <v>580</v>
      </c>
      <c r="F72" s="90">
        <v>175832</v>
      </c>
      <c r="G72" s="32">
        <v>63.86</v>
      </c>
      <c r="H72" s="32" t="s">
        <v>1003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/>
      <c r="B73" s="32"/>
      <c r="C73" s="31"/>
      <c r="D73" s="31"/>
      <c r="E73" s="31"/>
      <c r="F73" s="90"/>
      <c r="G73" s="32"/>
      <c r="H73" s="32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/>
      <c r="B74" s="32"/>
      <c r="C74" s="31"/>
      <c r="D74" s="31"/>
      <c r="E74" s="31"/>
      <c r="F74" s="90"/>
      <c r="G74" s="32"/>
      <c r="H74" s="32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/>
      <c r="B75" s="32"/>
      <c r="C75" s="31"/>
      <c r="D75" s="31"/>
      <c r="E75" s="31"/>
      <c r="F75" s="90"/>
      <c r="G75" s="32"/>
      <c r="H75" s="32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/>
      <c r="B76" s="32"/>
      <c r="C76" s="31"/>
      <c r="D76" s="31"/>
      <c r="E76" s="31"/>
      <c r="F76" s="90"/>
      <c r="G76" s="32"/>
      <c r="H76" s="32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/>
      <c r="B77" s="32"/>
      <c r="C77" s="31"/>
      <c r="D77" s="31"/>
      <c r="E77" s="31"/>
      <c r="F77" s="90"/>
      <c r="G77" s="32"/>
      <c r="H77" s="32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/>
      <c r="B78" s="32"/>
      <c r="C78" s="31"/>
      <c r="D78" s="31"/>
      <c r="E78" s="31"/>
      <c r="F78" s="90"/>
      <c r="G78" s="32"/>
      <c r="H78" s="32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/>
      <c r="B79" s="32"/>
      <c r="C79" s="31"/>
      <c r="D79" s="31"/>
      <c r="E79" s="31"/>
      <c r="F79" s="90"/>
      <c r="G79" s="32"/>
      <c r="H79" s="32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/>
      <c r="B80" s="32"/>
      <c r="C80" s="31"/>
      <c r="D80" s="31"/>
      <c r="E80" s="31"/>
      <c r="F80" s="90"/>
      <c r="G80" s="32"/>
      <c r="H80" s="32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/>
      <c r="B81" s="32"/>
      <c r="C81" s="31"/>
      <c r="D81" s="31"/>
      <c r="E81" s="31"/>
      <c r="F81" s="90"/>
      <c r="G81" s="32"/>
      <c r="H81" s="32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/>
      <c r="B82" s="32"/>
      <c r="C82" s="31"/>
      <c r="D82" s="31"/>
      <c r="E82" s="31"/>
      <c r="F82" s="90"/>
      <c r="G82" s="32"/>
      <c r="H82" s="32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/>
      <c r="B83" s="32"/>
      <c r="C83" s="31"/>
      <c r="D83" s="31"/>
      <c r="E83" s="31"/>
      <c r="F83" s="90"/>
      <c r="G83" s="32"/>
      <c r="H83" s="32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/>
      <c r="B84" s="32"/>
      <c r="C84" s="31"/>
      <c r="D84" s="31"/>
      <c r="E84" s="31"/>
      <c r="F84" s="90"/>
      <c r="G84" s="32"/>
      <c r="H84" s="32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/>
      <c r="B85" s="32"/>
      <c r="C85" s="31"/>
      <c r="D85" s="31"/>
      <c r="E85" s="31"/>
      <c r="F85" s="90"/>
      <c r="G85" s="32"/>
      <c r="H85" s="32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/>
      <c r="B86" s="32"/>
      <c r="C86" s="31"/>
      <c r="D86" s="31"/>
      <c r="E86" s="31"/>
      <c r="F86" s="90"/>
      <c r="G86" s="32"/>
      <c r="H86" s="32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/>
      <c r="B87" s="32"/>
      <c r="C87" s="31"/>
      <c r="D87" s="31"/>
      <c r="E87" s="31"/>
      <c r="F87" s="90"/>
      <c r="G87" s="32"/>
      <c r="H87" s="32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/>
      <c r="B88" s="32"/>
      <c r="C88" s="31"/>
      <c r="D88" s="31"/>
      <c r="E88" s="31"/>
      <c r="F88" s="90"/>
      <c r="G88" s="32"/>
      <c r="H88" s="32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/>
      <c r="B89" s="32"/>
      <c r="C89" s="31"/>
      <c r="D89" s="31"/>
      <c r="E89" s="31"/>
      <c r="F89" s="90"/>
      <c r="G89" s="32"/>
      <c r="H89" s="32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/>
      <c r="B90" s="32"/>
      <c r="C90" s="31"/>
      <c r="D90" s="31"/>
      <c r="E90" s="31"/>
      <c r="F90" s="90"/>
      <c r="G90" s="32"/>
      <c r="H90" s="32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/>
      <c r="B91" s="32"/>
      <c r="C91" s="31"/>
      <c r="D91" s="31"/>
      <c r="E91" s="31"/>
      <c r="F91" s="90"/>
      <c r="G91" s="32"/>
      <c r="H91" s="32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/>
      <c r="B92" s="32"/>
      <c r="C92" s="31"/>
      <c r="D92" s="31"/>
      <c r="E92" s="31"/>
      <c r="F92" s="90"/>
      <c r="G92" s="32"/>
      <c r="H92" s="32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/>
      <c r="B93" s="32"/>
      <c r="C93" s="31"/>
      <c r="D93" s="31"/>
      <c r="E93" s="31"/>
      <c r="F93" s="90"/>
      <c r="G93" s="32"/>
      <c r="H93" s="32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/>
      <c r="B94" s="32"/>
      <c r="C94" s="31"/>
      <c r="D94" s="31"/>
      <c r="E94" s="31"/>
      <c r="F94" s="90"/>
      <c r="G94" s="32"/>
      <c r="H94" s="32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/>
      <c r="B95" s="32"/>
      <c r="C95" s="31"/>
      <c r="D95" s="31"/>
      <c r="E95" s="31"/>
      <c r="F95" s="90"/>
      <c r="G95" s="32"/>
      <c r="H95" s="32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/>
      <c r="B96" s="32"/>
      <c r="C96" s="31"/>
      <c r="D96" s="31"/>
      <c r="E96" s="31"/>
      <c r="F96" s="90"/>
      <c r="G96" s="32"/>
      <c r="H96" s="32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/>
      <c r="B97" s="32"/>
      <c r="C97" s="31"/>
      <c r="D97" s="31"/>
      <c r="E97" s="31"/>
      <c r="F97" s="90"/>
      <c r="G97" s="32"/>
      <c r="H97" s="32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/>
      <c r="B98" s="32"/>
      <c r="C98" s="31"/>
      <c r="D98" s="31"/>
      <c r="E98" s="31"/>
      <c r="F98" s="90"/>
      <c r="G98" s="32"/>
      <c r="H98" s="32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/>
      <c r="B99" s="32"/>
      <c r="C99" s="31"/>
      <c r="D99" s="31"/>
      <c r="E99" s="31"/>
      <c r="F99" s="90"/>
      <c r="G99" s="32"/>
      <c r="H99" s="32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/>
      <c r="B100" s="32"/>
      <c r="C100" s="31"/>
      <c r="D100" s="31"/>
      <c r="E100" s="31"/>
      <c r="F100" s="90"/>
      <c r="G100" s="32"/>
      <c r="H100" s="32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/>
      <c r="B101" s="32"/>
      <c r="C101" s="31"/>
      <c r="D101" s="31"/>
      <c r="E101" s="31"/>
      <c r="F101" s="90"/>
      <c r="G101" s="32"/>
      <c r="H101" s="32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25"/>
  <sheetViews>
    <sheetView zoomScale="85" zoomScaleNormal="85" workbookViewId="0">
      <selection activeCell="B40" sqref="B4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854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44501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581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571</v>
      </c>
      <c r="C9" s="100"/>
      <c r="D9" s="101" t="s">
        <v>582</v>
      </c>
      <c r="E9" s="100" t="s">
        <v>583</v>
      </c>
      <c r="F9" s="100" t="s">
        <v>584</v>
      </c>
      <c r="G9" s="100" t="s">
        <v>585</v>
      </c>
      <c r="H9" s="100" t="s">
        <v>586</v>
      </c>
      <c r="I9" s="100" t="s">
        <v>587</v>
      </c>
      <c r="J9" s="99" t="s">
        <v>588</v>
      </c>
      <c r="K9" s="100" t="s">
        <v>589</v>
      </c>
      <c r="L9" s="102" t="s">
        <v>590</v>
      </c>
      <c r="M9" s="102" t="s">
        <v>591</v>
      </c>
      <c r="N9" s="100" t="s">
        <v>592</v>
      </c>
      <c r="O9" s="101" t="s">
        <v>593</v>
      </c>
      <c r="P9" s="100" t="s">
        <v>840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37">
        <v>1</v>
      </c>
      <c r="B10" s="309">
        <v>44454</v>
      </c>
      <c r="C10" s="338"/>
      <c r="D10" s="310" t="s">
        <v>299</v>
      </c>
      <c r="E10" s="311" t="s">
        <v>596</v>
      </c>
      <c r="F10" s="312">
        <v>2195</v>
      </c>
      <c r="G10" s="312">
        <v>2080</v>
      </c>
      <c r="H10" s="311">
        <v>2295</v>
      </c>
      <c r="I10" s="313" t="s">
        <v>833</v>
      </c>
      <c r="J10" s="314" t="s">
        <v>847</v>
      </c>
      <c r="K10" s="314">
        <f t="shared" ref="K10" si="0">H10-F10</f>
        <v>100</v>
      </c>
      <c r="L10" s="315">
        <f t="shared" ref="L10" si="1">(F10*-0.7)/100</f>
        <v>-15.365</v>
      </c>
      <c r="M10" s="316">
        <f t="shared" ref="M10" si="2">(K10+L10)/F10</f>
        <v>3.8558086560364468E-2</v>
      </c>
      <c r="N10" s="314" t="s">
        <v>594</v>
      </c>
      <c r="O10" s="317">
        <v>44469</v>
      </c>
      <c r="P10" s="312"/>
      <c r="Q10" s="1"/>
      <c r="R10" s="1" t="s">
        <v>595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113">
        <v>2</v>
      </c>
      <c r="B11" s="108">
        <v>44460</v>
      </c>
      <c r="C11" s="114"/>
      <c r="D11" s="109" t="s">
        <v>374</v>
      </c>
      <c r="E11" s="110" t="s">
        <v>596</v>
      </c>
      <c r="F11" s="107" t="s">
        <v>836</v>
      </c>
      <c r="G11" s="107">
        <v>1395</v>
      </c>
      <c r="H11" s="110"/>
      <c r="I11" s="111" t="s">
        <v>837</v>
      </c>
      <c r="J11" s="112" t="s">
        <v>597</v>
      </c>
      <c r="K11" s="113"/>
      <c r="L11" s="108"/>
      <c r="M11" s="114"/>
      <c r="N11" s="109"/>
      <c r="O11" s="110"/>
      <c r="P11" s="107">
        <f>VLOOKUP(D11,'MidCap Intra'!B13:C506,2,0)</f>
        <v>1503.95</v>
      </c>
      <c r="Q11" s="1"/>
      <c r="R11" s="1" t="s">
        <v>595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296">
        <v>3</v>
      </c>
      <c r="B12" s="297">
        <v>44463</v>
      </c>
      <c r="C12" s="298"/>
      <c r="D12" s="299" t="s">
        <v>418</v>
      </c>
      <c r="E12" s="300" t="s">
        <v>596</v>
      </c>
      <c r="F12" s="301">
        <v>3130</v>
      </c>
      <c r="G12" s="301">
        <v>2920</v>
      </c>
      <c r="H12" s="300">
        <v>3320</v>
      </c>
      <c r="I12" s="302" t="s">
        <v>832</v>
      </c>
      <c r="J12" s="103" t="s">
        <v>855</v>
      </c>
      <c r="K12" s="103">
        <f t="shared" ref="K12:K13" si="3">H12-F12</f>
        <v>190</v>
      </c>
      <c r="L12" s="104">
        <f t="shared" ref="L12:L13" si="4">(F12*-0.7)/100</f>
        <v>-21.91</v>
      </c>
      <c r="M12" s="105">
        <f t="shared" ref="M12:M13" si="5">(K12+L12)/F12</f>
        <v>5.3702875399361021E-2</v>
      </c>
      <c r="N12" s="103" t="s">
        <v>594</v>
      </c>
      <c r="O12" s="106">
        <v>44473</v>
      </c>
      <c r="P12" s="301"/>
      <c r="Q12" s="1"/>
      <c r="R12" s="1" t="s">
        <v>595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18">
        <v>4</v>
      </c>
      <c r="B13" s="319">
        <v>44466</v>
      </c>
      <c r="C13" s="320"/>
      <c r="D13" s="321" t="s">
        <v>130</v>
      </c>
      <c r="E13" s="322" t="s">
        <v>596</v>
      </c>
      <c r="F13" s="323">
        <v>527.5</v>
      </c>
      <c r="G13" s="323">
        <v>495</v>
      </c>
      <c r="H13" s="322">
        <v>495</v>
      </c>
      <c r="I13" s="324" t="s">
        <v>841</v>
      </c>
      <c r="J13" s="304" t="s">
        <v>987</v>
      </c>
      <c r="K13" s="304">
        <f t="shared" si="3"/>
        <v>-32.5</v>
      </c>
      <c r="L13" s="305">
        <f t="shared" si="4"/>
        <v>-3.6924999999999999</v>
      </c>
      <c r="M13" s="306">
        <f t="shared" si="5"/>
        <v>-6.8611374407582942E-2</v>
      </c>
      <c r="N13" s="304" t="s">
        <v>607</v>
      </c>
      <c r="O13" s="307">
        <v>44491</v>
      </c>
      <c r="P13" s="323"/>
      <c r="Q13" s="1"/>
      <c r="R13" s="1" t="s">
        <v>595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6">
        <v>5</v>
      </c>
      <c r="B14" s="297">
        <v>44466</v>
      </c>
      <c r="C14" s="298"/>
      <c r="D14" s="299" t="s">
        <v>251</v>
      </c>
      <c r="E14" s="300" t="s">
        <v>596</v>
      </c>
      <c r="F14" s="301">
        <v>472.5</v>
      </c>
      <c r="G14" s="301">
        <v>445</v>
      </c>
      <c r="H14" s="300">
        <v>503</v>
      </c>
      <c r="I14" s="302">
        <v>530</v>
      </c>
      <c r="J14" s="103" t="s">
        <v>848</v>
      </c>
      <c r="K14" s="103">
        <f t="shared" ref="K14:K15" si="6">H14-F14</f>
        <v>30.5</v>
      </c>
      <c r="L14" s="104">
        <f t="shared" ref="L14:L15" si="7">(F14*-0.7)/100</f>
        <v>-3.3075000000000001</v>
      </c>
      <c r="M14" s="105">
        <f t="shared" ref="M14:M15" si="8">(K14+L14)/F14</f>
        <v>5.7550264550264546E-2</v>
      </c>
      <c r="N14" s="103" t="s">
        <v>594</v>
      </c>
      <c r="O14" s="106">
        <v>44470</v>
      </c>
      <c r="P14" s="301"/>
      <c r="Q14" s="1"/>
      <c r="R14" s="1" t="s">
        <v>595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18">
        <v>6</v>
      </c>
      <c r="B15" s="319">
        <v>44466</v>
      </c>
      <c r="C15" s="320"/>
      <c r="D15" s="321" t="s">
        <v>252</v>
      </c>
      <c r="E15" s="322" t="s">
        <v>596</v>
      </c>
      <c r="F15" s="323">
        <v>2040</v>
      </c>
      <c r="G15" s="323">
        <v>1895</v>
      </c>
      <c r="H15" s="322">
        <f>(2155+1895)/2</f>
        <v>2025</v>
      </c>
      <c r="I15" s="324" t="s">
        <v>842</v>
      </c>
      <c r="J15" s="304" t="s">
        <v>946</v>
      </c>
      <c r="K15" s="304">
        <f t="shared" si="6"/>
        <v>-15</v>
      </c>
      <c r="L15" s="305">
        <f t="shared" si="7"/>
        <v>-14.28</v>
      </c>
      <c r="M15" s="306">
        <f t="shared" si="8"/>
        <v>-1.4352941176470589E-2</v>
      </c>
      <c r="N15" s="304" t="s">
        <v>607</v>
      </c>
      <c r="O15" s="307">
        <v>44494</v>
      </c>
      <c r="P15" s="323"/>
      <c r="Q15" s="1"/>
      <c r="R15" s="1" t="s">
        <v>598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296">
        <v>7</v>
      </c>
      <c r="B16" s="297">
        <v>44466</v>
      </c>
      <c r="C16" s="298"/>
      <c r="D16" s="299" t="s">
        <v>256</v>
      </c>
      <c r="E16" s="300" t="s">
        <v>596</v>
      </c>
      <c r="F16" s="301">
        <v>1580</v>
      </c>
      <c r="G16" s="301">
        <v>1490</v>
      </c>
      <c r="H16" s="300">
        <v>1685</v>
      </c>
      <c r="I16" s="302" t="s">
        <v>843</v>
      </c>
      <c r="J16" s="103" t="s">
        <v>931</v>
      </c>
      <c r="K16" s="103">
        <f t="shared" ref="K16" si="9">H16-F16</f>
        <v>105</v>
      </c>
      <c r="L16" s="104">
        <f t="shared" ref="L16" si="10">(F16*-0.7)/100</f>
        <v>-11.06</v>
      </c>
      <c r="M16" s="105">
        <f t="shared" ref="M16" si="11">(K16+L16)/F16</f>
        <v>5.9455696202531647E-2</v>
      </c>
      <c r="N16" s="103" t="s">
        <v>594</v>
      </c>
      <c r="O16" s="106">
        <v>44481</v>
      </c>
      <c r="P16" s="301"/>
      <c r="Q16" s="1"/>
      <c r="R16" s="1" t="s">
        <v>595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318">
        <v>8</v>
      </c>
      <c r="B17" s="319">
        <v>44468</v>
      </c>
      <c r="C17" s="320"/>
      <c r="D17" s="321" t="s">
        <v>346</v>
      </c>
      <c r="E17" s="322" t="s">
        <v>596</v>
      </c>
      <c r="F17" s="323">
        <v>3270</v>
      </c>
      <c r="G17" s="323">
        <v>3140</v>
      </c>
      <c r="H17" s="322">
        <v>3025</v>
      </c>
      <c r="I17" s="324" t="s">
        <v>844</v>
      </c>
      <c r="J17" s="304" t="s">
        <v>849</v>
      </c>
      <c r="K17" s="304">
        <f t="shared" ref="K17" si="12">H17-F17</f>
        <v>-245</v>
      </c>
      <c r="L17" s="305">
        <f t="shared" ref="L17" si="13">(F17*-0.7)/100</f>
        <v>-22.89</v>
      </c>
      <c r="M17" s="306">
        <f t="shared" ref="M17" si="14">(K17+L17)/F17</f>
        <v>-8.1923547400611613E-2</v>
      </c>
      <c r="N17" s="304" t="s">
        <v>607</v>
      </c>
      <c r="O17" s="307">
        <v>44470</v>
      </c>
      <c r="P17" s="323"/>
      <c r="Q17" s="1"/>
      <c r="R17" s="1" t="s">
        <v>595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296">
        <v>9</v>
      </c>
      <c r="B18" s="297">
        <v>44468</v>
      </c>
      <c r="C18" s="298"/>
      <c r="D18" s="299" t="s">
        <v>406</v>
      </c>
      <c r="E18" s="300" t="s">
        <v>596</v>
      </c>
      <c r="F18" s="301">
        <v>191.5</v>
      </c>
      <c r="G18" s="301">
        <v>178</v>
      </c>
      <c r="H18" s="300">
        <v>204.5</v>
      </c>
      <c r="I18" s="302">
        <v>210</v>
      </c>
      <c r="J18" s="103" t="s">
        <v>835</v>
      </c>
      <c r="K18" s="103">
        <f t="shared" ref="K18" si="15">H18-F18</f>
        <v>13</v>
      </c>
      <c r="L18" s="104">
        <f t="shared" ref="L18" si="16">(F18*-0.7)/100</f>
        <v>-1.3404999999999998</v>
      </c>
      <c r="M18" s="105">
        <f t="shared" ref="M18" si="17">(K18+L18)/F18</f>
        <v>6.0885117493472585E-2</v>
      </c>
      <c r="N18" s="103" t="s">
        <v>594</v>
      </c>
      <c r="O18" s="106">
        <v>44470</v>
      </c>
      <c r="P18" s="301"/>
      <c r="Q18" s="1"/>
      <c r="R18" s="1" t="s">
        <v>598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296">
        <v>10</v>
      </c>
      <c r="B19" s="297">
        <v>44473</v>
      </c>
      <c r="C19" s="298"/>
      <c r="D19" s="299" t="s">
        <v>179</v>
      </c>
      <c r="E19" s="300" t="s">
        <v>596</v>
      </c>
      <c r="F19" s="301">
        <v>3120</v>
      </c>
      <c r="G19" s="301">
        <v>2980</v>
      </c>
      <c r="H19" s="300">
        <v>3315</v>
      </c>
      <c r="I19" s="302" t="s">
        <v>856</v>
      </c>
      <c r="J19" s="103" t="s">
        <v>912</v>
      </c>
      <c r="K19" s="103">
        <f t="shared" ref="K19" si="18">H19-F19</f>
        <v>195</v>
      </c>
      <c r="L19" s="104">
        <f t="shared" ref="L19" si="19">(F19*-0.7)/100</f>
        <v>-21.84</v>
      </c>
      <c r="M19" s="105">
        <f t="shared" ref="M19" si="20">(K19+L19)/F19</f>
        <v>5.5500000000000001E-2</v>
      </c>
      <c r="N19" s="103" t="s">
        <v>594</v>
      </c>
      <c r="O19" s="106">
        <v>44477</v>
      </c>
      <c r="P19" s="301"/>
      <c r="Q19" s="1"/>
      <c r="R19" s="1" t="s">
        <v>595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3">
        <v>11</v>
      </c>
      <c r="B20" s="272">
        <v>44474</v>
      </c>
      <c r="C20" s="114"/>
      <c r="D20" s="109" t="s">
        <v>118</v>
      </c>
      <c r="E20" s="110" t="s">
        <v>596</v>
      </c>
      <c r="F20" s="107" t="s">
        <v>876</v>
      </c>
      <c r="G20" s="107">
        <v>660</v>
      </c>
      <c r="H20" s="110"/>
      <c r="I20" s="111" t="s">
        <v>877</v>
      </c>
      <c r="J20" s="112" t="s">
        <v>597</v>
      </c>
      <c r="K20" s="113"/>
      <c r="L20" s="108"/>
      <c r="M20" s="114"/>
      <c r="N20" s="109"/>
      <c r="O20" s="110"/>
      <c r="P20" s="107">
        <f>VLOOKUP(D20,'MidCap Intra'!B22:C521,2,0)</f>
        <v>680.45</v>
      </c>
      <c r="Q20" s="1"/>
      <c r="R20" s="1" t="s">
        <v>595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318">
        <v>12</v>
      </c>
      <c r="B21" s="376">
        <v>44474</v>
      </c>
      <c r="C21" s="320"/>
      <c r="D21" s="321" t="s">
        <v>517</v>
      </c>
      <c r="E21" s="322" t="s">
        <v>596</v>
      </c>
      <c r="F21" s="323">
        <v>675</v>
      </c>
      <c r="G21" s="323">
        <v>619</v>
      </c>
      <c r="H21" s="322">
        <f>(615+708.5)/2</f>
        <v>661.75</v>
      </c>
      <c r="I21" s="324" t="s">
        <v>878</v>
      </c>
      <c r="J21" s="304" t="s">
        <v>975</v>
      </c>
      <c r="K21" s="304">
        <f t="shared" ref="K21" si="21">H21-F21</f>
        <v>-13.25</v>
      </c>
      <c r="L21" s="305">
        <f t="shared" ref="L21" si="22">(F21*-0.7)/100</f>
        <v>-4.7249999999999996</v>
      </c>
      <c r="M21" s="306">
        <f t="shared" ref="M21" si="23">(K21+L21)/F21</f>
        <v>-2.6629629629629632E-2</v>
      </c>
      <c r="N21" s="304" t="s">
        <v>607</v>
      </c>
      <c r="O21" s="307">
        <v>44490</v>
      </c>
      <c r="P21" s="323"/>
      <c r="Q21" s="1"/>
      <c r="R21" s="1" t="s">
        <v>595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296">
        <v>13</v>
      </c>
      <c r="B22" s="297">
        <v>44475</v>
      </c>
      <c r="C22" s="298"/>
      <c r="D22" s="299" t="s">
        <v>138</v>
      </c>
      <c r="E22" s="300" t="s">
        <v>596</v>
      </c>
      <c r="F22" s="301">
        <v>231.5</v>
      </c>
      <c r="G22" s="301">
        <v>216</v>
      </c>
      <c r="H22" s="300">
        <v>259.5</v>
      </c>
      <c r="I22" s="302" t="s">
        <v>893</v>
      </c>
      <c r="J22" s="103" t="s">
        <v>951</v>
      </c>
      <c r="K22" s="103">
        <f t="shared" ref="K22" si="24">H22-F22</f>
        <v>28</v>
      </c>
      <c r="L22" s="104">
        <f t="shared" ref="L22" si="25">(F22*-0.7)/100</f>
        <v>-1.6204999999999998</v>
      </c>
      <c r="M22" s="105">
        <f t="shared" ref="M22" si="26">(K22+L22)/F22</f>
        <v>0.11395032397408207</v>
      </c>
      <c r="N22" s="103" t="s">
        <v>594</v>
      </c>
      <c r="O22" s="106">
        <v>44483</v>
      </c>
      <c r="P22" s="301"/>
      <c r="Q22" s="1"/>
      <c r="R22" s="1" t="s">
        <v>595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13">
        <v>14</v>
      </c>
      <c r="B23" s="108">
        <v>44477</v>
      </c>
      <c r="C23" s="114"/>
      <c r="D23" s="109" t="s">
        <v>81</v>
      </c>
      <c r="E23" s="110" t="s">
        <v>596</v>
      </c>
      <c r="F23" s="107" t="s">
        <v>922</v>
      </c>
      <c r="G23" s="107">
        <v>3670</v>
      </c>
      <c r="H23" s="110"/>
      <c r="I23" s="111" t="s">
        <v>923</v>
      </c>
      <c r="J23" s="112" t="s">
        <v>597</v>
      </c>
      <c r="K23" s="113"/>
      <c r="L23" s="108"/>
      <c r="M23" s="114"/>
      <c r="N23" s="109"/>
      <c r="O23" s="110"/>
      <c r="P23" s="107">
        <f>VLOOKUP(D23,'MidCap Intra'!B25:C515,2,0)</f>
        <v>3675.75</v>
      </c>
      <c r="Q23" s="1"/>
      <c r="R23" s="1" t="s">
        <v>595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337">
        <v>15</v>
      </c>
      <c r="B24" s="309">
        <v>44480</v>
      </c>
      <c r="C24" s="338"/>
      <c r="D24" s="310" t="s">
        <v>210</v>
      </c>
      <c r="E24" s="311" t="s">
        <v>596</v>
      </c>
      <c r="F24" s="312">
        <v>7330</v>
      </c>
      <c r="G24" s="312">
        <v>6980</v>
      </c>
      <c r="H24" s="311">
        <v>7650</v>
      </c>
      <c r="I24" s="313" t="s">
        <v>925</v>
      </c>
      <c r="J24" s="314" t="s">
        <v>1071</v>
      </c>
      <c r="K24" s="314">
        <f t="shared" ref="K24" si="27">H24-F24</f>
        <v>320</v>
      </c>
      <c r="L24" s="315">
        <f t="shared" ref="L24" si="28">(F24*-0.7)/100</f>
        <v>-51.31</v>
      </c>
      <c r="M24" s="316">
        <f t="shared" ref="M24" si="29">(K24+L24)/F24</f>
        <v>3.6656207366984994E-2</v>
      </c>
      <c r="N24" s="314" t="s">
        <v>594</v>
      </c>
      <c r="O24" s="317">
        <v>44498</v>
      </c>
      <c r="P24" s="312"/>
      <c r="Q24" s="1"/>
      <c r="R24" s="1" t="s">
        <v>595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318">
        <v>16</v>
      </c>
      <c r="B25" s="319">
        <v>44487</v>
      </c>
      <c r="C25" s="320"/>
      <c r="D25" s="321" t="s">
        <v>518</v>
      </c>
      <c r="E25" s="322" t="s">
        <v>596</v>
      </c>
      <c r="F25" s="323">
        <v>411.5</v>
      </c>
      <c r="G25" s="323">
        <v>387</v>
      </c>
      <c r="H25" s="322">
        <v>387</v>
      </c>
      <c r="I25" s="324" t="s">
        <v>960</v>
      </c>
      <c r="J25" s="304" t="s">
        <v>992</v>
      </c>
      <c r="K25" s="304">
        <f t="shared" ref="K25" si="30">H25-F25</f>
        <v>-24.5</v>
      </c>
      <c r="L25" s="305">
        <f t="shared" ref="L25" si="31">(F25*-0.7)/100</f>
        <v>-2.8804999999999996</v>
      </c>
      <c r="M25" s="306">
        <f t="shared" ref="M25" si="32">(K25+L25)/F25</f>
        <v>-6.6538274605103281E-2</v>
      </c>
      <c r="N25" s="304" t="s">
        <v>607</v>
      </c>
      <c r="O25" s="307">
        <v>44494</v>
      </c>
      <c r="P25" s="323"/>
      <c r="Q25" s="1"/>
      <c r="R25" s="1" t="s">
        <v>595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2.75" customHeight="1">
      <c r="A26" s="318">
        <v>17</v>
      </c>
      <c r="B26" s="319">
        <v>44490</v>
      </c>
      <c r="C26" s="320"/>
      <c r="D26" s="321" t="s">
        <v>268</v>
      </c>
      <c r="E26" s="322" t="s">
        <v>596</v>
      </c>
      <c r="F26" s="323">
        <v>590</v>
      </c>
      <c r="G26" s="323">
        <v>549</v>
      </c>
      <c r="H26" s="322">
        <v>549</v>
      </c>
      <c r="I26" s="324" t="s">
        <v>978</v>
      </c>
      <c r="J26" s="304" t="s">
        <v>986</v>
      </c>
      <c r="K26" s="304">
        <f t="shared" ref="K26" si="33">H26-F26</f>
        <v>-41</v>
      </c>
      <c r="L26" s="305">
        <f t="shared" ref="L26" si="34">(F26*-0.7)/100</f>
        <v>-4.13</v>
      </c>
      <c r="M26" s="306">
        <f t="shared" ref="M26" si="35">(K26+L26)/F26</f>
        <v>-7.6491525423728821E-2</v>
      </c>
      <c r="N26" s="304" t="s">
        <v>607</v>
      </c>
      <c r="O26" s="307">
        <v>44491</v>
      </c>
      <c r="P26" s="323"/>
      <c r="Q26" s="1"/>
      <c r="R26" s="1" t="s">
        <v>595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s="498" customFormat="1" ht="12.75" customHeight="1">
      <c r="A27" s="486">
        <v>18</v>
      </c>
      <c r="B27" s="487">
        <v>44495</v>
      </c>
      <c r="C27" s="488"/>
      <c r="D27" s="489" t="s">
        <v>126</v>
      </c>
      <c r="E27" s="490" t="s">
        <v>596</v>
      </c>
      <c r="F27" s="491" t="s">
        <v>1012</v>
      </c>
      <c r="G27" s="491">
        <v>1395</v>
      </c>
      <c r="H27" s="490"/>
      <c r="I27" s="492" t="s">
        <v>1013</v>
      </c>
      <c r="J27" s="493" t="s">
        <v>597</v>
      </c>
      <c r="K27" s="493"/>
      <c r="L27" s="494"/>
      <c r="M27" s="495"/>
      <c r="N27" s="493"/>
      <c r="O27" s="496"/>
      <c r="P27" s="107">
        <f>VLOOKUP(D27,'MidCap Intra'!B29:C519,2,0)</f>
        <v>1481.55</v>
      </c>
      <c r="Q27" s="497"/>
      <c r="R27" s="497" t="s">
        <v>595</v>
      </c>
      <c r="S27" s="497"/>
      <c r="T27" s="497"/>
      <c r="U27" s="497"/>
      <c r="V27" s="497"/>
      <c r="W27" s="497"/>
      <c r="X27" s="497"/>
      <c r="Y27" s="497"/>
      <c r="Z27" s="497"/>
      <c r="AA27" s="497"/>
      <c r="AB27" s="497"/>
      <c r="AC27" s="497"/>
      <c r="AD27" s="497"/>
      <c r="AE27" s="497"/>
      <c r="AF27" s="497"/>
      <c r="AG27" s="497"/>
      <c r="AH27" s="497"/>
      <c r="AI27" s="497"/>
      <c r="AJ27" s="497"/>
      <c r="AK27" s="497"/>
      <c r="AL27" s="497"/>
    </row>
    <row r="28" spans="1:38" s="498" customFormat="1" ht="12.75" customHeight="1">
      <c r="A28" s="486">
        <v>19</v>
      </c>
      <c r="B28" s="487">
        <v>44496</v>
      </c>
      <c r="C28" s="488"/>
      <c r="D28" s="489" t="s">
        <v>282</v>
      </c>
      <c r="E28" s="490" t="s">
        <v>596</v>
      </c>
      <c r="F28" s="491" t="s">
        <v>1019</v>
      </c>
      <c r="G28" s="491">
        <v>2080</v>
      </c>
      <c r="H28" s="490"/>
      <c r="I28" s="492" t="s">
        <v>833</v>
      </c>
      <c r="J28" s="493" t="s">
        <v>597</v>
      </c>
      <c r="K28" s="493"/>
      <c r="L28" s="494"/>
      <c r="M28" s="495"/>
      <c r="N28" s="493"/>
      <c r="O28" s="496"/>
      <c r="P28" s="107">
        <f>VLOOKUP(D28,'MidCap Intra'!B30:C519,2,0)</f>
        <v>2212.3000000000002</v>
      </c>
      <c r="Q28" s="497"/>
      <c r="R28" s="497" t="s">
        <v>595</v>
      </c>
      <c r="S28" s="497"/>
      <c r="T28" s="497"/>
      <c r="U28" s="497"/>
      <c r="V28" s="497"/>
      <c r="W28" s="497"/>
      <c r="X28" s="497"/>
      <c r="Y28" s="497"/>
      <c r="Z28" s="497"/>
      <c r="AA28" s="497"/>
      <c r="AB28" s="497"/>
      <c r="AC28" s="497"/>
      <c r="AD28" s="497"/>
      <c r="AE28" s="497"/>
      <c r="AF28" s="497"/>
      <c r="AG28" s="497"/>
      <c r="AH28" s="497"/>
      <c r="AI28" s="497"/>
      <c r="AJ28" s="497"/>
      <c r="AK28" s="497"/>
      <c r="AL28" s="497"/>
    </row>
    <row r="29" spans="1:38" s="498" customFormat="1" ht="12.75" customHeight="1">
      <c r="A29" s="486"/>
      <c r="B29" s="487"/>
      <c r="C29" s="488"/>
      <c r="D29" s="489"/>
      <c r="E29" s="490"/>
      <c r="F29" s="491"/>
      <c r="G29" s="491"/>
      <c r="H29" s="490"/>
      <c r="I29" s="492"/>
      <c r="J29" s="493"/>
      <c r="K29" s="493"/>
      <c r="L29" s="494"/>
      <c r="M29" s="495"/>
      <c r="N29" s="493"/>
      <c r="O29" s="496"/>
      <c r="P29" s="107"/>
      <c r="Q29" s="497"/>
      <c r="R29" s="497"/>
      <c r="S29" s="497"/>
      <c r="T29" s="497"/>
      <c r="U29" s="497"/>
      <c r="V29" s="497"/>
      <c r="W29" s="497"/>
      <c r="X29" s="497"/>
      <c r="Y29" s="497"/>
      <c r="Z29" s="497"/>
      <c r="AA29" s="497"/>
      <c r="AB29" s="497"/>
      <c r="AC29" s="497"/>
      <c r="AD29" s="497"/>
      <c r="AE29" s="497"/>
      <c r="AF29" s="497"/>
      <c r="AG29" s="497"/>
      <c r="AH29" s="497"/>
      <c r="AI29" s="497"/>
      <c r="AJ29" s="497"/>
      <c r="AK29" s="497"/>
      <c r="AL29" s="497"/>
    </row>
    <row r="30" spans="1:38" ht="13.9" customHeight="1">
      <c r="A30" s="113"/>
      <c r="B30" s="108"/>
      <c r="C30" s="114"/>
      <c r="D30" s="109"/>
      <c r="E30" s="110"/>
      <c r="F30" s="107"/>
      <c r="G30" s="107"/>
      <c r="H30" s="110"/>
      <c r="I30" s="111"/>
      <c r="J30" s="112"/>
      <c r="K30" s="113"/>
      <c r="L30" s="108"/>
      <c r="M30" s="114"/>
      <c r="N30" s="109"/>
      <c r="O30" s="110"/>
      <c r="P30" s="110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4.25" customHeight="1">
      <c r="A31" s="120"/>
      <c r="B31" s="121"/>
      <c r="C31" s="122"/>
      <c r="D31" s="123"/>
      <c r="E31" s="124"/>
      <c r="F31" s="124"/>
      <c r="H31" s="124"/>
      <c r="I31" s="125"/>
      <c r="J31" s="126"/>
      <c r="K31" s="126"/>
      <c r="L31" s="127"/>
      <c r="M31" s="128"/>
      <c r="N31" s="129"/>
      <c r="O31" s="130"/>
      <c r="P31" s="131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4.25" customHeight="1">
      <c r="A32" s="120"/>
      <c r="B32" s="121"/>
      <c r="C32" s="122"/>
      <c r="D32" s="123"/>
      <c r="E32" s="124"/>
      <c r="F32" s="124"/>
      <c r="G32" s="120"/>
      <c r="H32" s="124"/>
      <c r="I32" s="125"/>
      <c r="J32" s="126"/>
      <c r="K32" s="126"/>
      <c r="L32" s="127"/>
      <c r="M32" s="128"/>
      <c r="N32" s="129"/>
      <c r="O32" s="130"/>
      <c r="P32" s="131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32" t="s">
        <v>599</v>
      </c>
      <c r="B33" s="133"/>
      <c r="C33" s="134"/>
      <c r="D33" s="135"/>
      <c r="E33" s="136"/>
      <c r="F33" s="136"/>
      <c r="G33" s="136"/>
      <c r="H33" s="136"/>
      <c r="I33" s="136"/>
      <c r="J33" s="137"/>
      <c r="K33" s="136"/>
      <c r="L33" s="138"/>
      <c r="M33" s="59"/>
      <c r="N33" s="137"/>
      <c r="O33" s="13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" customHeight="1">
      <c r="A34" s="139" t="s">
        <v>600</v>
      </c>
      <c r="B34" s="132"/>
      <c r="C34" s="132"/>
      <c r="D34" s="132"/>
      <c r="E34" s="44"/>
      <c r="F34" s="140" t="s">
        <v>601</v>
      </c>
      <c r="G34" s="6"/>
      <c r="H34" s="6"/>
      <c r="I34" s="6"/>
      <c r="J34" s="141"/>
      <c r="K34" s="142"/>
      <c r="L34" s="142"/>
      <c r="M34" s="143"/>
      <c r="N34" s="1"/>
      <c r="O34" s="1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ht="12" customHeight="1">
      <c r="A35" s="132" t="s">
        <v>602</v>
      </c>
      <c r="B35" s="132"/>
      <c r="C35" s="132"/>
      <c r="D35" s="132"/>
      <c r="E35" s="6"/>
      <c r="F35" s="140" t="s">
        <v>603</v>
      </c>
      <c r="G35" s="6"/>
      <c r="H35" s="6"/>
      <c r="I35" s="6"/>
      <c r="J35" s="141"/>
      <c r="K35" s="142"/>
      <c r="L35" s="142"/>
      <c r="M35" s="143"/>
      <c r="N35" s="1"/>
      <c r="O35" s="1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ht="12" customHeight="1">
      <c r="A36" s="132"/>
      <c r="B36" s="132"/>
      <c r="C36" s="132"/>
      <c r="D36" s="132"/>
      <c r="E36" s="6"/>
      <c r="F36" s="6"/>
      <c r="G36" s="6"/>
      <c r="H36" s="6"/>
      <c r="I36" s="6"/>
      <c r="J36" s="145"/>
      <c r="K36" s="142"/>
      <c r="L36" s="142"/>
      <c r="M36" s="6"/>
      <c r="N36" s="146"/>
      <c r="O36" s="1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</row>
    <row r="37" spans="1:38" ht="12.75" customHeight="1">
      <c r="A37" s="1"/>
      <c r="B37" s="147" t="s">
        <v>604</v>
      </c>
      <c r="C37" s="147"/>
      <c r="D37" s="147"/>
      <c r="E37" s="147"/>
      <c r="F37" s="148"/>
      <c r="G37" s="6"/>
      <c r="H37" s="6"/>
      <c r="I37" s="149"/>
      <c r="J37" s="150"/>
      <c r="K37" s="151"/>
      <c r="L37" s="150"/>
      <c r="M37" s="6"/>
      <c r="N37" s="1"/>
      <c r="O37" s="1"/>
      <c r="P37" s="1"/>
      <c r="R37" s="59"/>
      <c r="S37" s="1"/>
      <c r="T37" s="1"/>
      <c r="U37" s="1"/>
      <c r="V37" s="1"/>
      <c r="W37" s="1"/>
      <c r="X37" s="1"/>
      <c r="Y37" s="1"/>
      <c r="Z37" s="1"/>
    </row>
    <row r="38" spans="1:38" ht="38.25" customHeight="1">
      <c r="A38" s="99" t="s">
        <v>16</v>
      </c>
      <c r="B38" s="152" t="s">
        <v>571</v>
      </c>
      <c r="C38" s="102"/>
      <c r="D38" s="101" t="s">
        <v>582</v>
      </c>
      <c r="E38" s="100" t="s">
        <v>583</v>
      </c>
      <c r="F38" s="100" t="s">
        <v>584</v>
      </c>
      <c r="G38" s="100" t="s">
        <v>605</v>
      </c>
      <c r="H38" s="100" t="s">
        <v>586</v>
      </c>
      <c r="I38" s="100" t="s">
        <v>587</v>
      </c>
      <c r="J38" s="100" t="s">
        <v>588</v>
      </c>
      <c r="K38" s="100" t="s">
        <v>606</v>
      </c>
      <c r="L38" s="153" t="s">
        <v>590</v>
      </c>
      <c r="M38" s="102" t="s">
        <v>591</v>
      </c>
      <c r="N38" s="100" t="s">
        <v>592</v>
      </c>
      <c r="O38" s="101" t="s">
        <v>593</v>
      </c>
      <c r="P38" s="1"/>
      <c r="Q38" s="1"/>
      <c r="R38" s="59"/>
      <c r="S38" s="59"/>
      <c r="T38" s="59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</row>
    <row r="39" spans="1:38" s="269" customFormat="1" ht="15" customHeight="1">
      <c r="A39" s="419">
        <v>1</v>
      </c>
      <c r="B39" s="524">
        <v>44462</v>
      </c>
      <c r="C39" s="420"/>
      <c r="D39" s="421" t="s">
        <v>89</v>
      </c>
      <c r="E39" s="422" t="s">
        <v>596</v>
      </c>
      <c r="F39" s="422">
        <v>1707</v>
      </c>
      <c r="G39" s="422">
        <v>1670</v>
      </c>
      <c r="H39" s="422">
        <v>1709</v>
      </c>
      <c r="I39" s="422" t="s">
        <v>831</v>
      </c>
      <c r="J39" s="363" t="s">
        <v>927</v>
      </c>
      <c r="K39" s="363">
        <f t="shared" ref="K39:K40" si="36">H39-F39</f>
        <v>2</v>
      </c>
      <c r="L39" s="423">
        <f>(F39*-0.7)/100</f>
        <v>-11.948999999999998</v>
      </c>
      <c r="M39" s="424">
        <f t="shared" ref="M39:M40" si="37">(K39+L39)/F39</f>
        <v>-5.8283538371411824E-3</v>
      </c>
      <c r="N39" s="363" t="s">
        <v>717</v>
      </c>
      <c r="O39" s="425">
        <v>44480</v>
      </c>
      <c r="R39" s="288" t="s">
        <v>595</v>
      </c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269" customFormat="1" ht="15" customHeight="1">
      <c r="A40" s="290">
        <v>2</v>
      </c>
      <c r="B40" s="267">
        <v>44470</v>
      </c>
      <c r="C40" s="291"/>
      <c r="D40" s="308" t="s">
        <v>195</v>
      </c>
      <c r="E40" s="303" t="s">
        <v>596</v>
      </c>
      <c r="F40" s="303">
        <v>822</v>
      </c>
      <c r="G40" s="303">
        <v>797</v>
      </c>
      <c r="H40" s="303">
        <v>842</v>
      </c>
      <c r="I40" s="303" t="s">
        <v>850</v>
      </c>
      <c r="J40" s="103" t="s">
        <v>932</v>
      </c>
      <c r="K40" s="103">
        <f t="shared" si="36"/>
        <v>20</v>
      </c>
      <c r="L40" s="104">
        <f>(F40*-0.7)/100</f>
        <v>-5.7539999999999996</v>
      </c>
      <c r="M40" s="105">
        <f t="shared" si="37"/>
        <v>1.7330900243309005E-2</v>
      </c>
      <c r="N40" s="103" t="s">
        <v>594</v>
      </c>
      <c r="O40" s="106">
        <v>44481</v>
      </c>
      <c r="R40" s="288" t="s">
        <v>595</v>
      </c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68"/>
    </row>
    <row r="41" spans="1:38" s="269" customFormat="1" ht="15" customHeight="1">
      <c r="A41" s="290">
        <v>3</v>
      </c>
      <c r="B41" s="267">
        <v>44470</v>
      </c>
      <c r="C41" s="291"/>
      <c r="D41" s="308" t="s">
        <v>352</v>
      </c>
      <c r="E41" s="303" t="s">
        <v>596</v>
      </c>
      <c r="F41" s="303">
        <v>814</v>
      </c>
      <c r="G41" s="303">
        <v>794</v>
      </c>
      <c r="H41" s="303">
        <v>832.5</v>
      </c>
      <c r="I41" s="303" t="s">
        <v>851</v>
      </c>
      <c r="J41" s="103" t="s">
        <v>894</v>
      </c>
      <c r="K41" s="103">
        <f t="shared" ref="K41" si="38">H41-F41</f>
        <v>18.5</v>
      </c>
      <c r="L41" s="104">
        <f>(F41*-0.7)/100</f>
        <v>-5.6979999999999995</v>
      </c>
      <c r="M41" s="105">
        <f t="shared" ref="M41" si="39">(K41+L41)/F41</f>
        <v>1.5727272727272725E-2</v>
      </c>
      <c r="N41" s="103" t="s">
        <v>594</v>
      </c>
      <c r="O41" s="106">
        <v>44475</v>
      </c>
      <c r="R41" s="288" t="s">
        <v>595</v>
      </c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269" customFormat="1" ht="15" customHeight="1">
      <c r="A42" s="290">
        <v>4</v>
      </c>
      <c r="B42" s="267">
        <v>44470</v>
      </c>
      <c r="C42" s="291"/>
      <c r="D42" s="308" t="s">
        <v>247</v>
      </c>
      <c r="E42" s="303" t="s">
        <v>596</v>
      </c>
      <c r="F42" s="303">
        <v>54.95</v>
      </c>
      <c r="G42" s="303">
        <v>53</v>
      </c>
      <c r="H42" s="303">
        <v>56.2</v>
      </c>
      <c r="I42" s="303" t="s">
        <v>852</v>
      </c>
      <c r="J42" s="103" t="s">
        <v>853</v>
      </c>
      <c r="K42" s="103">
        <f t="shared" ref="K42:K44" si="40">H42-F42</f>
        <v>1.25</v>
      </c>
      <c r="L42" s="104">
        <f>(F42*-0.07)/100</f>
        <v>-3.8465000000000006E-2</v>
      </c>
      <c r="M42" s="105">
        <f t="shared" ref="M42:M44" si="41">(K42+L42)/F42</f>
        <v>2.2047952684258416E-2</v>
      </c>
      <c r="N42" s="103" t="s">
        <v>594</v>
      </c>
      <c r="O42" s="374">
        <v>44470</v>
      </c>
      <c r="R42" s="288" t="s">
        <v>595</v>
      </c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s="269" customFormat="1" ht="15" customHeight="1">
      <c r="A43" s="290">
        <v>5</v>
      </c>
      <c r="B43" s="267">
        <v>44474</v>
      </c>
      <c r="C43" s="291"/>
      <c r="D43" s="308" t="s">
        <v>198</v>
      </c>
      <c r="E43" s="303" t="s">
        <v>596</v>
      </c>
      <c r="F43" s="303">
        <v>809.5</v>
      </c>
      <c r="G43" s="303">
        <v>788</v>
      </c>
      <c r="H43" s="303">
        <v>830</v>
      </c>
      <c r="I43" s="303" t="s">
        <v>875</v>
      </c>
      <c r="J43" s="103" t="s">
        <v>896</v>
      </c>
      <c r="K43" s="103">
        <f t="shared" si="40"/>
        <v>20.5</v>
      </c>
      <c r="L43" s="104">
        <f>(F43*-0.7)/100</f>
        <v>-5.6665000000000001</v>
      </c>
      <c r="M43" s="105">
        <f t="shared" si="41"/>
        <v>1.8324274243360101E-2</v>
      </c>
      <c r="N43" s="103" t="s">
        <v>594</v>
      </c>
      <c r="O43" s="106">
        <v>44475</v>
      </c>
      <c r="R43" s="288" t="s">
        <v>595</v>
      </c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268"/>
      <c r="AJ43" s="268"/>
      <c r="AK43" s="268"/>
      <c r="AL43" s="268"/>
    </row>
    <row r="44" spans="1:38" s="269" customFormat="1" ht="15" customHeight="1">
      <c r="A44" s="290">
        <v>6</v>
      </c>
      <c r="B44" s="267">
        <v>44474</v>
      </c>
      <c r="C44" s="291"/>
      <c r="D44" s="308" t="s">
        <v>81</v>
      </c>
      <c r="E44" s="303" t="s">
        <v>596</v>
      </c>
      <c r="F44" s="303">
        <v>3890</v>
      </c>
      <c r="G44" s="303">
        <v>3770</v>
      </c>
      <c r="H44" s="303">
        <v>3992.5</v>
      </c>
      <c r="I44" s="303" t="s">
        <v>879</v>
      </c>
      <c r="J44" s="103" t="s">
        <v>895</v>
      </c>
      <c r="K44" s="103">
        <f t="shared" si="40"/>
        <v>102.5</v>
      </c>
      <c r="L44" s="104">
        <f>(F44*-0.7)/100</f>
        <v>-27.23</v>
      </c>
      <c r="M44" s="105">
        <f t="shared" si="41"/>
        <v>1.9349614395886887E-2</v>
      </c>
      <c r="N44" s="103" t="s">
        <v>594</v>
      </c>
      <c r="O44" s="106">
        <v>44475</v>
      </c>
      <c r="R44" s="288" t="s">
        <v>595</v>
      </c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</row>
    <row r="45" spans="1:38" s="269" customFormat="1" ht="15" customHeight="1">
      <c r="A45" s="290">
        <v>7</v>
      </c>
      <c r="B45" s="267">
        <v>44474</v>
      </c>
      <c r="C45" s="291"/>
      <c r="D45" s="308" t="s">
        <v>872</v>
      </c>
      <c r="E45" s="303" t="s">
        <v>596</v>
      </c>
      <c r="F45" s="303">
        <v>985.5</v>
      </c>
      <c r="G45" s="303">
        <v>960</v>
      </c>
      <c r="H45" s="303">
        <v>998</v>
      </c>
      <c r="I45" s="303">
        <v>1020</v>
      </c>
      <c r="J45" s="103" t="s">
        <v>880</v>
      </c>
      <c r="K45" s="103">
        <f t="shared" ref="K45" si="42">H45-F45</f>
        <v>12.5</v>
      </c>
      <c r="L45" s="104">
        <f>(F45*-0.07)/100</f>
        <v>-0.68985000000000019</v>
      </c>
      <c r="M45" s="105">
        <f t="shared" ref="M45" si="43">(K45+L45)/F45</f>
        <v>1.1983916793505835E-2</v>
      </c>
      <c r="N45" s="103" t="s">
        <v>594</v>
      </c>
      <c r="O45" s="374">
        <v>44474</v>
      </c>
      <c r="R45" s="288" t="s">
        <v>598</v>
      </c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</row>
    <row r="46" spans="1:38" s="269" customFormat="1" ht="15" customHeight="1">
      <c r="A46" s="290">
        <v>8</v>
      </c>
      <c r="B46" s="388">
        <v>44476</v>
      </c>
      <c r="C46" s="291"/>
      <c r="D46" s="308" t="s">
        <v>457</v>
      </c>
      <c r="E46" s="303" t="s">
        <v>596</v>
      </c>
      <c r="F46" s="303">
        <v>192.5</v>
      </c>
      <c r="G46" s="303">
        <v>186</v>
      </c>
      <c r="H46" s="303">
        <v>197.25</v>
      </c>
      <c r="I46" s="303" t="s">
        <v>900</v>
      </c>
      <c r="J46" s="103" t="s">
        <v>901</v>
      </c>
      <c r="K46" s="103">
        <f t="shared" ref="K46:K47" si="44">H46-F46</f>
        <v>4.75</v>
      </c>
      <c r="L46" s="104">
        <f>(F46*-0.07)/100</f>
        <v>-0.13475000000000001</v>
      </c>
      <c r="M46" s="105">
        <f t="shared" ref="M46:M47" si="45">(K46+L46)/F46</f>
        <v>2.3975324675324674E-2</v>
      </c>
      <c r="N46" s="103" t="s">
        <v>594</v>
      </c>
      <c r="O46" s="374">
        <v>44476</v>
      </c>
      <c r="R46" s="288" t="s">
        <v>598</v>
      </c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</row>
    <row r="47" spans="1:38" s="269" customFormat="1" ht="15" customHeight="1">
      <c r="A47" s="444">
        <v>9</v>
      </c>
      <c r="B47" s="441">
        <v>44476</v>
      </c>
      <c r="C47" s="445"/>
      <c r="D47" s="446" t="s">
        <v>417</v>
      </c>
      <c r="E47" s="440" t="s">
        <v>596</v>
      </c>
      <c r="F47" s="440">
        <v>1804</v>
      </c>
      <c r="G47" s="440">
        <v>1745</v>
      </c>
      <c r="H47" s="440">
        <v>1745</v>
      </c>
      <c r="I47" s="440" t="s">
        <v>905</v>
      </c>
      <c r="J47" s="304" t="s">
        <v>977</v>
      </c>
      <c r="K47" s="304">
        <f t="shared" si="44"/>
        <v>-59</v>
      </c>
      <c r="L47" s="305">
        <f>(F47*-0.7)/100</f>
        <v>-12.628</v>
      </c>
      <c r="M47" s="306">
        <f t="shared" si="45"/>
        <v>-3.9705099778270511E-2</v>
      </c>
      <c r="N47" s="304" t="s">
        <v>607</v>
      </c>
      <c r="O47" s="307">
        <v>44490</v>
      </c>
      <c r="R47" s="288" t="s">
        <v>595</v>
      </c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</row>
    <row r="48" spans="1:38" s="269" customFormat="1" ht="15" customHeight="1">
      <c r="A48" s="290">
        <v>10</v>
      </c>
      <c r="B48" s="388">
        <v>44477</v>
      </c>
      <c r="C48" s="291"/>
      <c r="D48" s="308" t="s">
        <v>518</v>
      </c>
      <c r="E48" s="303" t="s">
        <v>596</v>
      </c>
      <c r="F48" s="303">
        <v>410.5</v>
      </c>
      <c r="G48" s="303">
        <v>399</v>
      </c>
      <c r="H48" s="303">
        <v>423</v>
      </c>
      <c r="I48" s="303" t="s">
        <v>919</v>
      </c>
      <c r="J48" s="103" t="s">
        <v>880</v>
      </c>
      <c r="K48" s="103">
        <f t="shared" ref="K48" si="46">H48-F48</f>
        <v>12.5</v>
      </c>
      <c r="L48" s="104">
        <f>(F48*-0.7)/100</f>
        <v>-2.8734999999999995</v>
      </c>
      <c r="M48" s="105">
        <f t="shared" ref="M48" si="47">(K48+L48)/F48</f>
        <v>2.3450669914738126E-2</v>
      </c>
      <c r="N48" s="103" t="s">
        <v>594</v>
      </c>
      <c r="O48" s="106">
        <v>44481</v>
      </c>
      <c r="R48" s="288" t="s">
        <v>595</v>
      </c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</row>
    <row r="49" spans="1:38" s="269" customFormat="1" ht="15" customHeight="1">
      <c r="A49" s="290">
        <v>11</v>
      </c>
      <c r="B49" s="388">
        <v>44477</v>
      </c>
      <c r="C49" s="291"/>
      <c r="D49" s="308" t="s">
        <v>352</v>
      </c>
      <c r="E49" s="303" t="s">
        <v>596</v>
      </c>
      <c r="F49" s="303">
        <v>808</v>
      </c>
      <c r="G49" s="303">
        <v>788</v>
      </c>
      <c r="H49" s="303">
        <v>821.5</v>
      </c>
      <c r="I49" s="303" t="s">
        <v>920</v>
      </c>
      <c r="J49" s="103" t="s">
        <v>921</v>
      </c>
      <c r="K49" s="103">
        <f t="shared" ref="K49" si="48">H49-F49</f>
        <v>13.5</v>
      </c>
      <c r="L49" s="104">
        <f>(F49*-0.07)/100</f>
        <v>-0.56559999999999999</v>
      </c>
      <c r="M49" s="105">
        <f t="shared" ref="M49" si="49">(K49+L49)/F49</f>
        <v>1.600792079207921E-2</v>
      </c>
      <c r="N49" s="103" t="s">
        <v>594</v>
      </c>
      <c r="O49" s="374">
        <v>44477</v>
      </c>
      <c r="R49" s="288" t="s">
        <v>595</v>
      </c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</row>
    <row r="50" spans="1:38" s="269" customFormat="1" ht="15" customHeight="1">
      <c r="A50" s="290">
        <v>12</v>
      </c>
      <c r="B50" s="388">
        <v>44480</v>
      </c>
      <c r="C50" s="291"/>
      <c r="D50" s="308" t="s">
        <v>297</v>
      </c>
      <c r="E50" s="303" t="s">
        <v>596</v>
      </c>
      <c r="F50" s="303">
        <v>237</v>
      </c>
      <c r="G50" s="303">
        <v>230</v>
      </c>
      <c r="H50" s="303">
        <v>244.5</v>
      </c>
      <c r="I50" s="303" t="s">
        <v>926</v>
      </c>
      <c r="J50" s="103" t="s">
        <v>869</v>
      </c>
      <c r="K50" s="103">
        <f t="shared" ref="K50:K52" si="50">H50-F50</f>
        <v>7.5</v>
      </c>
      <c r="L50" s="104">
        <f>(F50*-0.07)/100</f>
        <v>-0.16589999999999999</v>
      </c>
      <c r="M50" s="105">
        <f t="shared" ref="M50:M52" si="51">(K50+L50)/F50</f>
        <v>3.0945569620253167E-2</v>
      </c>
      <c r="N50" s="103" t="s">
        <v>594</v>
      </c>
      <c r="O50" s="374">
        <v>44480</v>
      </c>
      <c r="R50" s="288" t="s">
        <v>595</v>
      </c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</row>
    <row r="51" spans="1:38" s="269" customFormat="1" ht="15" customHeight="1">
      <c r="A51" s="290">
        <v>13</v>
      </c>
      <c r="B51" s="388">
        <v>44480</v>
      </c>
      <c r="C51" s="291"/>
      <c r="D51" s="308" t="s">
        <v>198</v>
      </c>
      <c r="E51" s="303" t="s">
        <v>596</v>
      </c>
      <c r="F51" s="303">
        <v>813.5</v>
      </c>
      <c r="G51" s="303">
        <v>790</v>
      </c>
      <c r="H51" s="303">
        <v>836</v>
      </c>
      <c r="I51" s="303" t="s">
        <v>928</v>
      </c>
      <c r="J51" s="103" t="s">
        <v>945</v>
      </c>
      <c r="K51" s="103">
        <f t="shared" si="50"/>
        <v>22.5</v>
      </c>
      <c r="L51" s="104">
        <f>(F51*-0.7)/100</f>
        <v>-5.6944999999999997</v>
      </c>
      <c r="M51" s="105">
        <f t="shared" si="51"/>
        <v>2.065826674861709E-2</v>
      </c>
      <c r="N51" s="103" t="s">
        <v>594</v>
      </c>
      <c r="O51" s="106">
        <v>44482</v>
      </c>
      <c r="R51" s="288" t="s">
        <v>595</v>
      </c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</row>
    <row r="52" spans="1:38" s="269" customFormat="1" ht="15" customHeight="1">
      <c r="A52" s="444">
        <v>14</v>
      </c>
      <c r="B52" s="441">
        <v>44481</v>
      </c>
      <c r="C52" s="445"/>
      <c r="D52" s="446" t="s">
        <v>297</v>
      </c>
      <c r="E52" s="440" t="s">
        <v>596</v>
      </c>
      <c r="F52" s="440">
        <v>236.5</v>
      </c>
      <c r="G52" s="440">
        <v>230</v>
      </c>
      <c r="H52" s="440">
        <v>230</v>
      </c>
      <c r="I52" s="440" t="s">
        <v>926</v>
      </c>
      <c r="J52" s="304" t="s">
        <v>959</v>
      </c>
      <c r="K52" s="304">
        <f t="shared" si="50"/>
        <v>-6.5</v>
      </c>
      <c r="L52" s="305">
        <f>(F52*-0.7)/100</f>
        <v>-1.6554999999999997</v>
      </c>
      <c r="M52" s="306">
        <f t="shared" si="51"/>
        <v>-3.4484143763213529E-2</v>
      </c>
      <c r="N52" s="304" t="s">
        <v>607</v>
      </c>
      <c r="O52" s="307">
        <v>44483</v>
      </c>
      <c r="R52" s="288" t="s">
        <v>595</v>
      </c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  <c r="AI52" s="268"/>
      <c r="AJ52" s="268"/>
      <c r="AK52" s="268"/>
      <c r="AL52" s="268"/>
    </row>
    <row r="53" spans="1:38" s="269" customFormat="1" ht="15" customHeight="1">
      <c r="A53" s="444">
        <v>15</v>
      </c>
      <c r="B53" s="441">
        <v>44481</v>
      </c>
      <c r="C53" s="445"/>
      <c r="D53" s="446" t="s">
        <v>933</v>
      </c>
      <c r="E53" s="440" t="s">
        <v>596</v>
      </c>
      <c r="F53" s="440">
        <v>513</v>
      </c>
      <c r="G53" s="440">
        <v>498</v>
      </c>
      <c r="H53" s="440">
        <v>498</v>
      </c>
      <c r="I53" s="440" t="s">
        <v>934</v>
      </c>
      <c r="J53" s="304" t="s">
        <v>946</v>
      </c>
      <c r="K53" s="304">
        <f t="shared" ref="K53" si="52">H53-F53</f>
        <v>-15</v>
      </c>
      <c r="L53" s="305">
        <f>(F53*-0.7)/100</f>
        <v>-3.5909999999999997</v>
      </c>
      <c r="M53" s="306">
        <f t="shared" ref="M53" si="53">(K53+L53)/F53</f>
        <v>-3.623976608187135E-2</v>
      </c>
      <c r="N53" s="304" t="s">
        <v>607</v>
      </c>
      <c r="O53" s="307">
        <v>44482</v>
      </c>
      <c r="R53" s="288" t="s">
        <v>595</v>
      </c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268"/>
      <c r="AG53" s="268"/>
      <c r="AH53" s="268"/>
      <c r="AI53" s="268"/>
      <c r="AJ53" s="268"/>
      <c r="AK53" s="268"/>
      <c r="AL53" s="268"/>
    </row>
    <row r="54" spans="1:38" s="269" customFormat="1" ht="15" customHeight="1">
      <c r="A54" s="444">
        <v>16</v>
      </c>
      <c r="B54" s="441">
        <v>44487</v>
      </c>
      <c r="C54" s="445"/>
      <c r="D54" s="446" t="s">
        <v>117</v>
      </c>
      <c r="E54" s="440" t="s">
        <v>596</v>
      </c>
      <c r="F54" s="440">
        <v>1679</v>
      </c>
      <c r="G54" s="440">
        <v>1638</v>
      </c>
      <c r="H54" s="440">
        <v>1638</v>
      </c>
      <c r="I54" s="440" t="s">
        <v>961</v>
      </c>
      <c r="J54" s="304" t="s">
        <v>986</v>
      </c>
      <c r="K54" s="304">
        <f t="shared" ref="K54" si="54">H54-F54</f>
        <v>-41</v>
      </c>
      <c r="L54" s="305">
        <f>(F54*-0.7)/100</f>
        <v>-11.753</v>
      </c>
      <c r="M54" s="306">
        <f t="shared" ref="M54" si="55">(K54+L54)/F54</f>
        <v>-3.1419297200714714E-2</v>
      </c>
      <c r="N54" s="304" t="s">
        <v>607</v>
      </c>
      <c r="O54" s="307">
        <v>44497</v>
      </c>
      <c r="R54" s="288" t="s">
        <v>595</v>
      </c>
      <c r="S54" s="268"/>
      <c r="T54" s="268"/>
      <c r="U54" s="268"/>
      <c r="V54" s="268"/>
      <c r="W54" s="268"/>
      <c r="X54" s="268"/>
      <c r="Y54" s="268"/>
      <c r="Z54" s="268"/>
      <c r="AA54" s="268"/>
      <c r="AB54" s="268"/>
      <c r="AC54" s="268"/>
      <c r="AD54" s="268"/>
      <c r="AE54" s="268"/>
      <c r="AF54" s="268"/>
      <c r="AG54" s="268"/>
      <c r="AH54" s="268"/>
      <c r="AI54" s="268"/>
      <c r="AJ54" s="268"/>
      <c r="AK54" s="268"/>
      <c r="AL54" s="268"/>
    </row>
    <row r="55" spans="1:38" s="269" customFormat="1" ht="15" customHeight="1">
      <c r="A55" s="444">
        <v>17</v>
      </c>
      <c r="B55" s="441">
        <v>44489</v>
      </c>
      <c r="C55" s="445"/>
      <c r="D55" s="446" t="s">
        <v>179</v>
      </c>
      <c r="E55" s="440" t="s">
        <v>596</v>
      </c>
      <c r="F55" s="440">
        <v>3170</v>
      </c>
      <c r="G55" s="440">
        <v>3070</v>
      </c>
      <c r="H55" s="440">
        <v>3070</v>
      </c>
      <c r="I55" s="440" t="s">
        <v>969</v>
      </c>
      <c r="J55" s="501" t="s">
        <v>970</v>
      </c>
      <c r="K55" s="501">
        <f t="shared" ref="K55" si="56">H55-F55</f>
        <v>-100</v>
      </c>
      <c r="L55" s="502">
        <f>(F55*-0.07)/100</f>
        <v>-2.2190000000000003</v>
      </c>
      <c r="M55" s="503">
        <f t="shared" ref="M55" si="57">(K55+L55)/F55</f>
        <v>-3.2245741324921133E-2</v>
      </c>
      <c r="N55" s="501" t="s">
        <v>607</v>
      </c>
      <c r="O55" s="504">
        <v>44489</v>
      </c>
      <c r="R55" s="288" t="s">
        <v>595</v>
      </c>
      <c r="S55" s="268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268"/>
      <c r="AG55" s="268"/>
      <c r="AH55" s="268"/>
      <c r="AI55" s="268"/>
      <c r="AJ55" s="268"/>
      <c r="AK55" s="268"/>
      <c r="AL55" s="268"/>
    </row>
    <row r="56" spans="1:38" s="269" customFormat="1" ht="15" customHeight="1">
      <c r="A56" s="280">
        <v>18</v>
      </c>
      <c r="B56" s="336">
        <v>44491</v>
      </c>
      <c r="C56" s="281"/>
      <c r="D56" s="282" t="s">
        <v>115</v>
      </c>
      <c r="E56" s="283" t="s">
        <v>596</v>
      </c>
      <c r="F56" s="283" t="s">
        <v>988</v>
      </c>
      <c r="G56" s="283">
        <v>2850</v>
      </c>
      <c r="H56" s="283"/>
      <c r="I56" s="283" t="s">
        <v>989</v>
      </c>
      <c r="J56" s="509" t="s">
        <v>597</v>
      </c>
      <c r="K56" s="270"/>
      <c r="L56" s="510"/>
      <c r="M56" s="499"/>
      <c r="N56" s="292"/>
      <c r="O56" s="292"/>
      <c r="R56" s="288" t="s">
        <v>595</v>
      </c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</row>
    <row r="57" spans="1:38" s="269" customFormat="1" ht="15" customHeight="1">
      <c r="A57" s="280">
        <v>19</v>
      </c>
      <c r="B57" s="336">
        <v>44495</v>
      </c>
      <c r="C57" s="281"/>
      <c r="D57" s="282" t="s">
        <v>202</v>
      </c>
      <c r="E57" s="283" t="s">
        <v>596</v>
      </c>
      <c r="F57" s="283" t="s">
        <v>1004</v>
      </c>
      <c r="G57" s="283">
        <v>3390</v>
      </c>
      <c r="H57" s="283"/>
      <c r="I57" s="283" t="s">
        <v>1005</v>
      </c>
      <c r="J57" s="509" t="s">
        <v>597</v>
      </c>
      <c r="K57" s="408"/>
      <c r="L57" s="408"/>
      <c r="M57" s="408"/>
      <c r="N57" s="408"/>
      <c r="O57" s="408"/>
      <c r="R57" s="288" t="s">
        <v>595</v>
      </c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8"/>
      <c r="AH57" s="268"/>
      <c r="AI57" s="268"/>
      <c r="AJ57" s="268"/>
      <c r="AK57" s="268"/>
      <c r="AL57" s="268"/>
    </row>
    <row r="58" spans="1:38" s="269" customFormat="1" ht="15" customHeight="1">
      <c r="A58" s="290">
        <v>20</v>
      </c>
      <c r="B58" s="388">
        <v>44496</v>
      </c>
      <c r="C58" s="291"/>
      <c r="D58" s="308" t="s">
        <v>324</v>
      </c>
      <c r="E58" s="303" t="s">
        <v>596</v>
      </c>
      <c r="F58" s="303">
        <v>405</v>
      </c>
      <c r="G58" s="303">
        <v>392</v>
      </c>
      <c r="H58" s="303">
        <v>418.5</v>
      </c>
      <c r="I58" s="303" t="s">
        <v>1016</v>
      </c>
      <c r="J58" s="505" t="s">
        <v>921</v>
      </c>
      <c r="K58" s="505">
        <f t="shared" ref="K58:K59" si="58">H58-F58</f>
        <v>13.5</v>
      </c>
      <c r="L58" s="506">
        <f>(F58*-0.7)/100</f>
        <v>-2.835</v>
      </c>
      <c r="M58" s="507">
        <f t="shared" ref="M58:M59" si="59">(K58+L58)/F58</f>
        <v>2.633333333333333E-2</v>
      </c>
      <c r="N58" s="505" t="s">
        <v>594</v>
      </c>
      <c r="O58" s="508">
        <v>44497</v>
      </c>
      <c r="R58" s="288" t="s">
        <v>598</v>
      </c>
      <c r="S58" s="268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8"/>
      <c r="AE58" s="268"/>
      <c r="AF58" s="268"/>
      <c r="AG58" s="268"/>
      <c r="AH58" s="268"/>
      <c r="AI58" s="268"/>
      <c r="AJ58" s="268"/>
      <c r="AK58" s="268"/>
      <c r="AL58" s="268"/>
    </row>
    <row r="59" spans="1:38" s="269" customFormat="1" ht="15" customHeight="1">
      <c r="A59" s="444">
        <v>21</v>
      </c>
      <c r="B59" s="376">
        <v>44497</v>
      </c>
      <c r="C59" s="445"/>
      <c r="D59" s="511" t="s">
        <v>366</v>
      </c>
      <c r="E59" s="440" t="s">
        <v>596</v>
      </c>
      <c r="F59" s="440">
        <v>206</v>
      </c>
      <c r="G59" s="440">
        <v>199.5</v>
      </c>
      <c r="H59" s="440">
        <v>199.5</v>
      </c>
      <c r="I59" s="440" t="s">
        <v>1045</v>
      </c>
      <c r="J59" s="304" t="s">
        <v>959</v>
      </c>
      <c r="K59" s="304">
        <f t="shared" si="58"/>
        <v>-6.5</v>
      </c>
      <c r="L59" s="305">
        <f>(F59*-0.7)/100</f>
        <v>-1.4419999999999999</v>
      </c>
      <c r="M59" s="306">
        <f t="shared" si="59"/>
        <v>-3.8553398058252426E-2</v>
      </c>
      <c r="N59" s="304" t="s">
        <v>607</v>
      </c>
      <c r="O59" s="307">
        <v>44498</v>
      </c>
      <c r="R59" s="288" t="s">
        <v>598</v>
      </c>
      <c r="S59" s="268"/>
      <c r="T59" s="268"/>
      <c r="U59" s="268"/>
      <c r="V59" s="268"/>
      <c r="W59" s="268"/>
      <c r="X59" s="268"/>
      <c r="Y59" s="268"/>
      <c r="Z59" s="268"/>
      <c r="AA59" s="268"/>
      <c r="AB59" s="268"/>
      <c r="AC59" s="268"/>
      <c r="AD59" s="268"/>
      <c r="AE59" s="268"/>
      <c r="AF59" s="268"/>
      <c r="AG59" s="268"/>
      <c r="AH59" s="268"/>
      <c r="AI59" s="268"/>
      <c r="AJ59" s="268"/>
      <c r="AK59" s="268"/>
      <c r="AL59" s="268"/>
    </row>
    <row r="60" spans="1:38" s="269" customFormat="1" ht="15" customHeight="1">
      <c r="A60" s="290">
        <v>22</v>
      </c>
      <c r="B60" s="267">
        <v>44497</v>
      </c>
      <c r="C60" s="291"/>
      <c r="D60" s="308" t="s">
        <v>343</v>
      </c>
      <c r="E60" s="303" t="s">
        <v>596</v>
      </c>
      <c r="F60" s="303">
        <v>350</v>
      </c>
      <c r="G60" s="303">
        <v>338</v>
      </c>
      <c r="H60" s="303">
        <v>361</v>
      </c>
      <c r="I60" s="303" t="s">
        <v>1056</v>
      </c>
      <c r="J60" s="103" t="s">
        <v>874</v>
      </c>
      <c r="K60" s="103">
        <f t="shared" ref="K60" si="60">H60-F60</f>
        <v>11</v>
      </c>
      <c r="L60" s="104">
        <f>(F60*-0.07)/100</f>
        <v>-0.24500000000000002</v>
      </c>
      <c r="M60" s="105">
        <f t="shared" ref="M60" si="61">(K60+L60)/F60</f>
        <v>3.0728571428571431E-2</v>
      </c>
      <c r="N60" s="103" t="s">
        <v>594</v>
      </c>
      <c r="O60" s="374">
        <v>44497</v>
      </c>
      <c r="R60" s="288" t="s">
        <v>598</v>
      </c>
      <c r="S60" s="268"/>
      <c r="T60" s="268"/>
      <c r="U60" s="268"/>
      <c r="V60" s="268"/>
      <c r="W60" s="268"/>
      <c r="X60" s="268"/>
      <c r="Y60" s="268"/>
      <c r="Z60" s="268"/>
      <c r="AA60" s="268"/>
      <c r="AB60" s="268"/>
      <c r="AC60" s="268"/>
      <c r="AD60" s="268"/>
      <c r="AE60" s="268"/>
      <c r="AF60" s="268"/>
      <c r="AG60" s="268"/>
      <c r="AH60" s="268"/>
      <c r="AI60" s="268"/>
      <c r="AJ60" s="268"/>
      <c r="AK60" s="268"/>
      <c r="AL60" s="268"/>
    </row>
    <row r="61" spans="1:38" s="269" customFormat="1" ht="15" customHeight="1">
      <c r="A61" s="280">
        <v>23</v>
      </c>
      <c r="B61" s="289">
        <v>44497</v>
      </c>
      <c r="C61" s="281"/>
      <c r="D61" s="282" t="s">
        <v>324</v>
      </c>
      <c r="E61" s="283" t="s">
        <v>596</v>
      </c>
      <c r="F61" s="283" t="s">
        <v>1057</v>
      </c>
      <c r="G61" s="283">
        <v>403</v>
      </c>
      <c r="H61" s="283"/>
      <c r="I61" s="283" t="s">
        <v>1058</v>
      </c>
      <c r="J61" s="280"/>
      <c r="K61" s="336"/>
      <c r="L61" s="281"/>
      <c r="M61" s="282"/>
      <c r="N61" s="283"/>
      <c r="O61" s="283"/>
      <c r="R61" s="288" t="s">
        <v>598</v>
      </c>
      <c r="S61" s="268"/>
      <c r="T61" s="268"/>
      <c r="U61" s="268"/>
      <c r="V61" s="268"/>
      <c r="W61" s="268"/>
      <c r="X61" s="268"/>
      <c r="Y61" s="268"/>
      <c r="Z61" s="268"/>
      <c r="AA61" s="268"/>
      <c r="AB61" s="268"/>
      <c r="AC61" s="268"/>
      <c r="AD61" s="268"/>
      <c r="AE61" s="268"/>
      <c r="AF61" s="268"/>
      <c r="AG61" s="268"/>
      <c r="AH61" s="268"/>
      <c r="AI61" s="268"/>
      <c r="AJ61" s="268"/>
      <c r="AK61" s="268"/>
      <c r="AL61" s="268"/>
    </row>
    <row r="62" spans="1:38" s="269" customFormat="1" ht="15" customHeight="1">
      <c r="A62" s="419">
        <v>24</v>
      </c>
      <c r="B62" s="524">
        <v>44498</v>
      </c>
      <c r="C62" s="420"/>
      <c r="D62" s="421" t="s">
        <v>275</v>
      </c>
      <c r="E62" s="422" t="s">
        <v>596</v>
      </c>
      <c r="F62" s="422">
        <v>1095</v>
      </c>
      <c r="G62" s="422">
        <v>1060</v>
      </c>
      <c r="H62" s="422">
        <v>1102.5</v>
      </c>
      <c r="I62" s="422" t="s">
        <v>1072</v>
      </c>
      <c r="J62" s="363" t="s">
        <v>869</v>
      </c>
      <c r="K62" s="363">
        <f t="shared" ref="K62" si="62">H62-F62</f>
        <v>7.5</v>
      </c>
      <c r="L62" s="423">
        <f>(F62*-0.07)/100</f>
        <v>-0.76650000000000007</v>
      </c>
      <c r="M62" s="424">
        <f t="shared" ref="M62" si="63">(K62+L62)/F62</f>
        <v>6.1493150684931511E-3</v>
      </c>
      <c r="N62" s="363" t="s">
        <v>717</v>
      </c>
      <c r="O62" s="525">
        <v>44498</v>
      </c>
      <c r="R62" s="288"/>
      <c r="S62" s="268"/>
      <c r="T62" s="268"/>
      <c r="U62" s="268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268"/>
      <c r="AG62" s="268"/>
      <c r="AH62" s="268"/>
      <c r="AI62" s="268"/>
      <c r="AJ62" s="268"/>
      <c r="AK62" s="268"/>
      <c r="AL62" s="268"/>
    </row>
    <row r="63" spans="1:38" s="269" customFormat="1" ht="15" customHeight="1">
      <c r="A63" s="280"/>
      <c r="B63" s="289"/>
      <c r="C63" s="281"/>
      <c r="D63" s="282"/>
      <c r="E63" s="283"/>
      <c r="F63" s="283"/>
      <c r="G63" s="283"/>
      <c r="H63" s="283"/>
      <c r="I63" s="283"/>
      <c r="J63" s="280"/>
      <c r="K63" s="336"/>
      <c r="L63" s="281"/>
      <c r="M63" s="282"/>
      <c r="N63" s="283"/>
      <c r="O63" s="283"/>
      <c r="R63" s="288"/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8"/>
      <c r="AE63" s="268"/>
      <c r="AF63" s="268"/>
      <c r="AG63" s="268"/>
      <c r="AH63" s="268"/>
      <c r="AI63" s="268"/>
      <c r="AJ63" s="268"/>
      <c r="AK63" s="268"/>
      <c r="AL63" s="268"/>
    </row>
    <row r="64" spans="1:38" s="269" customFormat="1" ht="15" customHeight="1">
      <c r="A64" s="280"/>
      <c r="B64" s="336"/>
      <c r="C64" s="281"/>
      <c r="D64" s="282"/>
      <c r="E64" s="283"/>
      <c r="F64" s="283"/>
      <c r="G64" s="283"/>
      <c r="H64" s="283"/>
      <c r="I64" s="283"/>
      <c r="J64" s="280"/>
      <c r="K64" s="336"/>
      <c r="L64" s="281"/>
      <c r="M64" s="282"/>
      <c r="N64" s="283"/>
      <c r="O64" s="283"/>
      <c r="R64" s="288"/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268"/>
      <c r="AG64" s="268"/>
      <c r="AH64" s="268"/>
      <c r="AI64" s="268"/>
      <c r="AJ64" s="268"/>
      <c r="AK64" s="268"/>
      <c r="AL64" s="268"/>
    </row>
    <row r="65" spans="1:38" ht="15" customHeight="1">
      <c r="A65" s="271"/>
      <c r="B65" s="272"/>
      <c r="C65" s="273"/>
      <c r="D65" s="274"/>
      <c r="E65" s="275"/>
      <c r="F65" s="275"/>
      <c r="G65" s="275"/>
      <c r="H65" s="275"/>
      <c r="I65" s="275"/>
      <c r="J65" s="284"/>
      <c r="K65" s="284"/>
      <c r="L65" s="276"/>
      <c r="M65" s="285"/>
      <c r="N65" s="284"/>
      <c r="O65" s="286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5" customHeight="1">
      <c r="A67" s="155"/>
      <c r="B67" s="121"/>
      <c r="C67" s="156"/>
      <c r="D67" s="157"/>
      <c r="E67" s="120"/>
      <c r="F67" s="120"/>
      <c r="G67" s="120"/>
      <c r="H67" s="120"/>
      <c r="I67" s="120"/>
      <c r="J67" s="158"/>
      <c r="K67" s="158"/>
      <c r="L67" s="159"/>
      <c r="M67" s="160"/>
      <c r="N67" s="126"/>
      <c r="O67" s="161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44.25" customHeight="1">
      <c r="A68" s="132" t="s">
        <v>599</v>
      </c>
      <c r="B68" s="156"/>
      <c r="C68" s="156"/>
      <c r="D68" s="1"/>
      <c r="E68" s="6"/>
      <c r="F68" s="6"/>
      <c r="G68" s="6"/>
      <c r="H68" s="6" t="s">
        <v>611</v>
      </c>
      <c r="I68" s="6"/>
      <c r="J68" s="6"/>
      <c r="K68" s="128"/>
      <c r="L68" s="160"/>
      <c r="M68" s="128"/>
      <c r="N68" s="129"/>
      <c r="O68" s="128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38" ht="12.75" customHeight="1">
      <c r="A69" s="139" t="s">
        <v>600</v>
      </c>
      <c r="B69" s="132"/>
      <c r="C69" s="132"/>
      <c r="D69" s="132"/>
      <c r="E69" s="44"/>
      <c r="F69" s="140" t="s">
        <v>601</v>
      </c>
      <c r="G69" s="59"/>
      <c r="H69" s="44"/>
      <c r="I69" s="59"/>
      <c r="J69" s="6"/>
      <c r="K69" s="162"/>
      <c r="L69" s="163"/>
      <c r="M69" s="6"/>
      <c r="N69" s="122"/>
      <c r="O69" s="164"/>
      <c r="P69" s="44"/>
      <c r="Q69" s="44"/>
      <c r="R69" s="6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</row>
    <row r="70" spans="1:38" ht="14.25" customHeight="1">
      <c r="A70" s="139"/>
      <c r="B70" s="132"/>
      <c r="C70" s="132"/>
      <c r="D70" s="132"/>
      <c r="E70" s="6"/>
      <c r="F70" s="140" t="s">
        <v>603</v>
      </c>
      <c r="G70" s="59"/>
      <c r="H70" s="44"/>
      <c r="I70" s="59"/>
      <c r="J70" s="6"/>
      <c r="K70" s="162"/>
      <c r="L70" s="163"/>
      <c r="M70" s="6"/>
      <c r="N70" s="122"/>
      <c r="O70" s="164"/>
      <c r="P70" s="44"/>
      <c r="Q70" s="44"/>
      <c r="R70" s="6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</row>
    <row r="71" spans="1:38" ht="14.25" customHeight="1">
      <c r="A71" s="132"/>
      <c r="B71" s="132"/>
      <c r="C71" s="132"/>
      <c r="D71" s="132"/>
      <c r="E71" s="6"/>
      <c r="F71" s="6"/>
      <c r="G71" s="6"/>
      <c r="H71" s="6"/>
      <c r="I71" s="6"/>
      <c r="J71" s="145"/>
      <c r="K71" s="142"/>
      <c r="L71" s="143"/>
      <c r="M71" s="6"/>
      <c r="N71" s="146"/>
      <c r="O71" s="1"/>
      <c r="P71" s="44"/>
      <c r="Q71" s="44"/>
      <c r="R71" s="6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</row>
    <row r="72" spans="1:38" ht="12.75" customHeight="1">
      <c r="A72" s="165" t="s">
        <v>612</v>
      </c>
      <c r="B72" s="165"/>
      <c r="C72" s="165"/>
      <c r="D72" s="165"/>
      <c r="E72" s="6"/>
      <c r="F72" s="6"/>
      <c r="G72" s="6"/>
      <c r="H72" s="6"/>
      <c r="I72" s="6"/>
      <c r="J72" s="6"/>
      <c r="K72" s="6"/>
      <c r="L72" s="6"/>
      <c r="M72" s="6"/>
      <c r="N72" s="6"/>
      <c r="O72" s="24"/>
      <c r="Q72" s="44"/>
      <c r="R72" s="6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</row>
    <row r="73" spans="1:38" ht="38.25" customHeight="1">
      <c r="A73" s="100" t="s">
        <v>16</v>
      </c>
      <c r="B73" s="100" t="s">
        <v>571</v>
      </c>
      <c r="C73" s="100"/>
      <c r="D73" s="101" t="s">
        <v>582</v>
      </c>
      <c r="E73" s="100" t="s">
        <v>583</v>
      </c>
      <c r="F73" s="100" t="s">
        <v>584</v>
      </c>
      <c r="G73" s="100" t="s">
        <v>605</v>
      </c>
      <c r="H73" s="100" t="s">
        <v>586</v>
      </c>
      <c r="I73" s="100" t="s">
        <v>587</v>
      </c>
      <c r="J73" s="99" t="s">
        <v>588</v>
      </c>
      <c r="K73" s="166" t="s">
        <v>613</v>
      </c>
      <c r="L73" s="102" t="s">
        <v>590</v>
      </c>
      <c r="M73" s="166" t="s">
        <v>614</v>
      </c>
      <c r="N73" s="100" t="s">
        <v>615</v>
      </c>
      <c r="O73" s="99" t="s">
        <v>592</v>
      </c>
      <c r="P73" s="101" t="s">
        <v>593</v>
      </c>
      <c r="Q73" s="44"/>
      <c r="R73" s="6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</row>
    <row r="74" spans="1:38" s="269" customFormat="1" ht="13.5" customHeight="1">
      <c r="A74" s="359">
        <v>1</v>
      </c>
      <c r="B74" s="360">
        <v>44469</v>
      </c>
      <c r="C74" s="361"/>
      <c r="D74" s="361" t="s">
        <v>845</v>
      </c>
      <c r="E74" s="359" t="s">
        <v>596</v>
      </c>
      <c r="F74" s="359">
        <v>1597.5</v>
      </c>
      <c r="G74" s="359">
        <v>1575</v>
      </c>
      <c r="H74" s="362">
        <v>1599</v>
      </c>
      <c r="I74" s="362">
        <v>1640</v>
      </c>
      <c r="J74" s="363" t="s">
        <v>871</v>
      </c>
      <c r="K74" s="364">
        <f t="shared" ref="K74" si="64">H74-F74</f>
        <v>1.5</v>
      </c>
      <c r="L74" s="365">
        <f t="shared" ref="L74" si="65">(H74*N74)*0.07%</f>
        <v>615.61500000000012</v>
      </c>
      <c r="M74" s="366">
        <f t="shared" ref="M74" si="66">(K74*N74)-L74</f>
        <v>209.38499999999988</v>
      </c>
      <c r="N74" s="362">
        <v>550</v>
      </c>
      <c r="O74" s="367" t="s">
        <v>717</v>
      </c>
      <c r="P74" s="368">
        <v>44473</v>
      </c>
      <c r="Q74" s="278"/>
      <c r="R74" s="333" t="s">
        <v>595</v>
      </c>
      <c r="S74" s="268"/>
      <c r="T74" s="268"/>
      <c r="U74" s="268"/>
      <c r="V74" s="268"/>
      <c r="W74" s="268"/>
      <c r="X74" s="268"/>
      <c r="Y74" s="268"/>
      <c r="Z74" s="268"/>
      <c r="AA74" s="268"/>
      <c r="AB74" s="268"/>
      <c r="AC74" s="268"/>
      <c r="AD74" s="268"/>
      <c r="AE74" s="268"/>
      <c r="AF74" s="332"/>
      <c r="AG74" s="289"/>
      <c r="AH74" s="331"/>
      <c r="AI74" s="331"/>
      <c r="AJ74" s="332"/>
      <c r="AK74" s="332"/>
      <c r="AL74" s="332"/>
    </row>
    <row r="75" spans="1:38" s="269" customFormat="1" ht="13.5" customHeight="1">
      <c r="A75" s="357">
        <v>2</v>
      </c>
      <c r="B75" s="267">
        <v>44469</v>
      </c>
      <c r="C75" s="358"/>
      <c r="D75" s="358" t="s">
        <v>846</v>
      </c>
      <c r="E75" s="357" t="s">
        <v>596</v>
      </c>
      <c r="F75" s="357">
        <v>727.5</v>
      </c>
      <c r="G75" s="357">
        <v>717</v>
      </c>
      <c r="H75" s="354">
        <v>735</v>
      </c>
      <c r="I75" s="354">
        <v>745</v>
      </c>
      <c r="J75" s="103" t="s">
        <v>869</v>
      </c>
      <c r="K75" s="351">
        <f t="shared" ref="K75" si="67">H75-F75</f>
        <v>7.5</v>
      </c>
      <c r="L75" s="352">
        <f t="shared" ref="L75" si="68">(H75*N75)*0.07%</f>
        <v>565.95000000000005</v>
      </c>
      <c r="M75" s="353">
        <f t="shared" ref="M75" si="69">(K75*N75)-L75</f>
        <v>7684.05</v>
      </c>
      <c r="N75" s="354">
        <v>1100</v>
      </c>
      <c r="O75" s="355" t="s">
        <v>594</v>
      </c>
      <c r="P75" s="356">
        <v>44473</v>
      </c>
      <c r="Q75" s="278"/>
      <c r="R75" s="333" t="s">
        <v>595</v>
      </c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332"/>
      <c r="AG75" s="289"/>
      <c r="AH75" s="331"/>
      <c r="AI75" s="331"/>
      <c r="AJ75" s="332"/>
      <c r="AK75" s="332"/>
      <c r="AL75" s="332"/>
    </row>
    <row r="76" spans="1:38" s="269" customFormat="1" ht="13.5" customHeight="1">
      <c r="A76" s="357">
        <v>3</v>
      </c>
      <c r="B76" s="267">
        <v>44473</v>
      </c>
      <c r="C76" s="358"/>
      <c r="D76" s="358" t="s">
        <v>857</v>
      </c>
      <c r="E76" s="357" t="s">
        <v>596</v>
      </c>
      <c r="F76" s="357">
        <v>1229</v>
      </c>
      <c r="G76" s="357">
        <v>1212</v>
      </c>
      <c r="H76" s="354">
        <v>1243</v>
      </c>
      <c r="I76" s="354" t="s">
        <v>858</v>
      </c>
      <c r="J76" s="103" t="s">
        <v>870</v>
      </c>
      <c r="K76" s="351">
        <f t="shared" ref="K76" si="70">H76-F76</f>
        <v>14</v>
      </c>
      <c r="L76" s="352">
        <f t="shared" ref="L76" si="71">(H76*N76)*0.07%</f>
        <v>652.57500000000005</v>
      </c>
      <c r="M76" s="353">
        <f t="shared" ref="M76" si="72">(K76*N76)-L76</f>
        <v>9847.4249999999993</v>
      </c>
      <c r="N76" s="354">
        <v>750</v>
      </c>
      <c r="O76" s="355" t="s">
        <v>594</v>
      </c>
      <c r="P76" s="356">
        <v>44473</v>
      </c>
      <c r="Q76" s="278"/>
      <c r="R76" s="333" t="s">
        <v>598</v>
      </c>
      <c r="S76" s="268"/>
      <c r="T76" s="268"/>
      <c r="U76" s="268"/>
      <c r="V76" s="268"/>
      <c r="W76" s="268"/>
      <c r="X76" s="268"/>
      <c r="Y76" s="268"/>
      <c r="Z76" s="268"/>
      <c r="AA76" s="268"/>
      <c r="AB76" s="268"/>
      <c r="AC76" s="268"/>
      <c r="AD76" s="268"/>
      <c r="AE76" s="268"/>
      <c r="AF76" s="332"/>
      <c r="AG76" s="289"/>
      <c r="AH76" s="331"/>
      <c r="AI76" s="331"/>
      <c r="AJ76" s="332"/>
      <c r="AK76" s="332"/>
      <c r="AL76" s="332"/>
    </row>
    <row r="77" spans="1:38" s="269" customFormat="1" ht="13.5" customHeight="1">
      <c r="A77" s="357">
        <v>4</v>
      </c>
      <c r="B77" s="267">
        <v>44473</v>
      </c>
      <c r="C77" s="358"/>
      <c r="D77" s="358" t="s">
        <v>859</v>
      </c>
      <c r="E77" s="357" t="s">
        <v>596</v>
      </c>
      <c r="F77" s="357">
        <v>1674</v>
      </c>
      <c r="G77" s="357">
        <v>1650</v>
      </c>
      <c r="H77" s="354">
        <v>1690</v>
      </c>
      <c r="I77" s="354" t="s">
        <v>860</v>
      </c>
      <c r="J77" s="103" t="s">
        <v>873</v>
      </c>
      <c r="K77" s="351">
        <f t="shared" ref="K77:K79" si="73">H77-F77</f>
        <v>16</v>
      </c>
      <c r="L77" s="352">
        <f t="shared" ref="L77:L79" si="74">(H77*N77)*0.07%</f>
        <v>709.80000000000007</v>
      </c>
      <c r="M77" s="353">
        <f t="shared" ref="M77:M79" si="75">(K77*N77)-L77</f>
        <v>8890.2000000000007</v>
      </c>
      <c r="N77" s="354">
        <v>600</v>
      </c>
      <c r="O77" s="355" t="s">
        <v>594</v>
      </c>
      <c r="P77" s="356">
        <v>44474</v>
      </c>
      <c r="Q77" s="278"/>
      <c r="R77" s="333" t="s">
        <v>595</v>
      </c>
      <c r="S77" s="268"/>
      <c r="T77" s="268"/>
      <c r="U77" s="268"/>
      <c r="V77" s="268"/>
      <c r="W77" s="268"/>
      <c r="X77" s="268"/>
      <c r="Y77" s="268"/>
      <c r="Z77" s="268"/>
      <c r="AA77" s="268"/>
      <c r="AB77" s="268"/>
      <c r="AC77" s="268"/>
      <c r="AD77" s="268"/>
      <c r="AE77" s="268"/>
      <c r="AF77" s="332"/>
      <c r="AG77" s="289"/>
      <c r="AH77" s="331"/>
      <c r="AI77" s="331"/>
      <c r="AJ77" s="332"/>
      <c r="AK77" s="332"/>
      <c r="AL77" s="332"/>
    </row>
    <row r="78" spans="1:38" s="269" customFormat="1" ht="13.5" customHeight="1">
      <c r="A78" s="357">
        <v>5</v>
      </c>
      <c r="B78" s="267">
        <v>44473</v>
      </c>
      <c r="C78" s="358"/>
      <c r="D78" s="358" t="s">
        <v>861</v>
      </c>
      <c r="E78" s="357" t="s">
        <v>596</v>
      </c>
      <c r="F78" s="357">
        <v>702</v>
      </c>
      <c r="G78" s="357">
        <v>690</v>
      </c>
      <c r="H78" s="354">
        <v>708</v>
      </c>
      <c r="I78" s="354" t="s">
        <v>862</v>
      </c>
      <c r="J78" s="103" t="s">
        <v>884</v>
      </c>
      <c r="K78" s="351">
        <f t="shared" si="73"/>
        <v>6</v>
      </c>
      <c r="L78" s="352">
        <f t="shared" si="74"/>
        <v>681.45</v>
      </c>
      <c r="M78" s="353">
        <f t="shared" si="75"/>
        <v>7568.55</v>
      </c>
      <c r="N78" s="354">
        <v>1375</v>
      </c>
      <c r="O78" s="355" t="s">
        <v>594</v>
      </c>
      <c r="P78" s="356">
        <v>44475</v>
      </c>
      <c r="Q78" s="278"/>
      <c r="R78" s="333" t="s">
        <v>598</v>
      </c>
      <c r="S78" s="268"/>
      <c r="T78" s="268"/>
      <c r="U78" s="268"/>
      <c r="V78" s="268"/>
      <c r="W78" s="268"/>
      <c r="X78" s="268"/>
      <c r="Y78" s="268"/>
      <c r="Z78" s="268"/>
      <c r="AA78" s="268"/>
      <c r="AB78" s="268"/>
      <c r="AC78" s="268"/>
      <c r="AD78" s="268"/>
      <c r="AE78" s="268"/>
      <c r="AF78" s="332"/>
      <c r="AG78" s="289"/>
      <c r="AH78" s="331"/>
      <c r="AI78" s="331"/>
      <c r="AJ78" s="332"/>
      <c r="AK78" s="332"/>
      <c r="AL78" s="332"/>
    </row>
    <row r="79" spans="1:38" s="269" customFormat="1" ht="13.5" customHeight="1">
      <c r="A79" s="375">
        <v>6</v>
      </c>
      <c r="B79" s="376">
        <v>44473</v>
      </c>
      <c r="C79" s="377"/>
      <c r="D79" s="377" t="s">
        <v>867</v>
      </c>
      <c r="E79" s="375" t="s">
        <v>596</v>
      </c>
      <c r="F79" s="375">
        <v>565.5</v>
      </c>
      <c r="G79" s="375">
        <v>555</v>
      </c>
      <c r="H79" s="378">
        <v>555</v>
      </c>
      <c r="I79" s="378">
        <v>585</v>
      </c>
      <c r="J79" s="304" t="s">
        <v>885</v>
      </c>
      <c r="K79" s="382">
        <f t="shared" si="73"/>
        <v>-10.5</v>
      </c>
      <c r="L79" s="383">
        <f t="shared" si="74"/>
        <v>543.90000000000009</v>
      </c>
      <c r="M79" s="384">
        <f t="shared" si="75"/>
        <v>-15243.9</v>
      </c>
      <c r="N79" s="378">
        <v>1400</v>
      </c>
      <c r="O79" s="385" t="s">
        <v>607</v>
      </c>
      <c r="P79" s="386">
        <v>44475</v>
      </c>
      <c r="Q79" s="278"/>
      <c r="R79" s="333" t="s">
        <v>598</v>
      </c>
      <c r="S79" s="268"/>
      <c r="T79" s="268"/>
      <c r="U79" s="268"/>
      <c r="V79" s="268"/>
      <c r="W79" s="268"/>
      <c r="X79" s="268"/>
      <c r="Y79" s="268"/>
      <c r="Z79" s="268"/>
      <c r="AA79" s="268"/>
      <c r="AB79" s="268"/>
      <c r="AC79" s="268"/>
      <c r="AD79" s="268"/>
      <c r="AE79" s="268"/>
      <c r="AF79" s="332"/>
      <c r="AG79" s="289"/>
      <c r="AH79" s="331"/>
      <c r="AI79" s="331"/>
      <c r="AJ79" s="332"/>
      <c r="AK79" s="332"/>
      <c r="AL79" s="332"/>
    </row>
    <row r="80" spans="1:38" s="269" customFormat="1" ht="13.5" customHeight="1">
      <c r="A80" s="357">
        <v>7</v>
      </c>
      <c r="B80" s="267">
        <v>44473</v>
      </c>
      <c r="C80" s="358"/>
      <c r="D80" s="358" t="s">
        <v>845</v>
      </c>
      <c r="E80" s="357" t="s">
        <v>596</v>
      </c>
      <c r="F80" s="357">
        <v>1590</v>
      </c>
      <c r="G80" s="357">
        <v>1568</v>
      </c>
      <c r="H80" s="354">
        <v>1605.5</v>
      </c>
      <c r="I80" s="354" t="s">
        <v>868</v>
      </c>
      <c r="J80" s="103" t="s">
        <v>888</v>
      </c>
      <c r="K80" s="351">
        <f t="shared" ref="K80" si="76">H80-F80</f>
        <v>15.5</v>
      </c>
      <c r="L80" s="352">
        <f t="shared" ref="L80" si="77">(H80*N80)*0.07%</f>
        <v>618.11750000000006</v>
      </c>
      <c r="M80" s="353">
        <f t="shared" ref="M80" si="78">(K80*N80)-L80</f>
        <v>7906.8824999999997</v>
      </c>
      <c r="N80" s="354">
        <v>550</v>
      </c>
      <c r="O80" s="355" t="s">
        <v>594</v>
      </c>
      <c r="P80" s="356">
        <v>44475</v>
      </c>
      <c r="Q80" s="278"/>
      <c r="R80" s="333" t="s">
        <v>595</v>
      </c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8"/>
      <c r="AD80" s="268"/>
      <c r="AE80" s="268"/>
      <c r="AF80" s="332"/>
      <c r="AG80" s="289"/>
      <c r="AH80" s="331"/>
      <c r="AI80" s="331"/>
      <c r="AJ80" s="332"/>
      <c r="AK80" s="332"/>
      <c r="AL80" s="332"/>
    </row>
    <row r="81" spans="1:38" s="269" customFormat="1" ht="13.5" customHeight="1">
      <c r="A81" s="357">
        <v>8</v>
      </c>
      <c r="B81" s="267">
        <v>44474</v>
      </c>
      <c r="C81" s="358"/>
      <c r="D81" s="358" t="s">
        <v>846</v>
      </c>
      <c r="E81" s="357" t="s">
        <v>596</v>
      </c>
      <c r="F81" s="357">
        <v>726.5</v>
      </c>
      <c r="G81" s="357">
        <v>715</v>
      </c>
      <c r="H81" s="354">
        <v>737.5</v>
      </c>
      <c r="I81" s="354">
        <v>745</v>
      </c>
      <c r="J81" s="103" t="s">
        <v>874</v>
      </c>
      <c r="K81" s="351">
        <f t="shared" ref="K81:K82" si="79">H81-F81</f>
        <v>11</v>
      </c>
      <c r="L81" s="352">
        <f t="shared" ref="L81:L82" si="80">(H81*N81)*0.07%</f>
        <v>567.87500000000011</v>
      </c>
      <c r="M81" s="353">
        <f t="shared" ref="M81:M82" si="81">(K81*N81)-L81</f>
        <v>11532.125</v>
      </c>
      <c r="N81" s="354">
        <v>1100</v>
      </c>
      <c r="O81" s="355" t="s">
        <v>594</v>
      </c>
      <c r="P81" s="356">
        <v>44474</v>
      </c>
      <c r="Q81" s="278"/>
      <c r="R81" s="333" t="s">
        <v>595</v>
      </c>
      <c r="S81" s="268"/>
      <c r="T81" s="268"/>
      <c r="U81" s="268"/>
      <c r="V81" s="268"/>
      <c r="W81" s="268"/>
      <c r="X81" s="268"/>
      <c r="Y81" s="268"/>
      <c r="Z81" s="268"/>
      <c r="AA81" s="268"/>
      <c r="AB81" s="268"/>
      <c r="AC81" s="268"/>
      <c r="AD81" s="268"/>
      <c r="AE81" s="268"/>
      <c r="AF81" s="332"/>
      <c r="AG81" s="289"/>
      <c r="AH81" s="331"/>
      <c r="AI81" s="331"/>
      <c r="AJ81" s="332"/>
      <c r="AK81" s="332"/>
      <c r="AL81" s="332"/>
    </row>
    <row r="82" spans="1:38" s="269" customFormat="1" ht="13.5" customHeight="1">
      <c r="A82" s="357">
        <v>9</v>
      </c>
      <c r="B82" s="267">
        <v>44474</v>
      </c>
      <c r="C82" s="358"/>
      <c r="D82" s="358" t="s">
        <v>944</v>
      </c>
      <c r="E82" s="357" t="s">
        <v>596</v>
      </c>
      <c r="F82" s="357">
        <v>1721</v>
      </c>
      <c r="G82" s="357">
        <v>1698</v>
      </c>
      <c r="H82" s="354">
        <v>1737</v>
      </c>
      <c r="I82" s="354" t="s">
        <v>881</v>
      </c>
      <c r="J82" s="103" t="s">
        <v>873</v>
      </c>
      <c r="K82" s="351">
        <f t="shared" si="79"/>
        <v>16</v>
      </c>
      <c r="L82" s="352">
        <f t="shared" si="80"/>
        <v>699.14250000000015</v>
      </c>
      <c r="M82" s="353">
        <f t="shared" si="81"/>
        <v>8500.8575000000001</v>
      </c>
      <c r="N82" s="354">
        <v>575</v>
      </c>
      <c r="O82" s="355" t="s">
        <v>594</v>
      </c>
      <c r="P82" s="356">
        <v>44475</v>
      </c>
      <c r="Q82" s="278"/>
      <c r="R82" s="333" t="s">
        <v>598</v>
      </c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/>
      <c r="AE82" s="268"/>
      <c r="AF82" s="332"/>
      <c r="AG82" s="289"/>
      <c r="AH82" s="331"/>
      <c r="AI82" s="331"/>
      <c r="AJ82" s="332"/>
      <c r="AK82" s="332"/>
      <c r="AL82" s="332"/>
    </row>
    <row r="83" spans="1:38" s="269" customFormat="1" ht="13.5" customHeight="1">
      <c r="A83" s="375">
        <v>10</v>
      </c>
      <c r="B83" s="376">
        <v>44475</v>
      </c>
      <c r="C83" s="377"/>
      <c r="D83" s="377" t="s">
        <v>857</v>
      </c>
      <c r="E83" s="375" t="s">
        <v>596</v>
      </c>
      <c r="F83" s="375">
        <v>1251</v>
      </c>
      <c r="G83" s="375">
        <v>1232</v>
      </c>
      <c r="H83" s="378">
        <v>1232</v>
      </c>
      <c r="I83" s="378" t="s">
        <v>882</v>
      </c>
      <c r="J83" s="304" t="s">
        <v>886</v>
      </c>
      <c r="K83" s="382">
        <f t="shared" ref="K83" si="82">H83-F83</f>
        <v>-19</v>
      </c>
      <c r="L83" s="383">
        <f t="shared" ref="L83" si="83">(H83*N83)*0.07%</f>
        <v>646.80000000000007</v>
      </c>
      <c r="M83" s="384">
        <f t="shared" ref="M83" si="84">(K83*N83)-L83</f>
        <v>-14896.8</v>
      </c>
      <c r="N83" s="378">
        <v>750</v>
      </c>
      <c r="O83" s="385" t="s">
        <v>607</v>
      </c>
      <c r="P83" s="386">
        <v>44475</v>
      </c>
      <c r="Q83" s="278"/>
      <c r="R83" s="333" t="s">
        <v>598</v>
      </c>
      <c r="S83" s="268"/>
      <c r="T83" s="268"/>
      <c r="U83" s="268"/>
      <c r="V83" s="268"/>
      <c r="W83" s="268"/>
      <c r="X83" s="268"/>
      <c r="Y83" s="268"/>
      <c r="Z83" s="268"/>
      <c r="AA83" s="268"/>
      <c r="AB83" s="268"/>
      <c r="AC83" s="268"/>
      <c r="AD83" s="268"/>
      <c r="AE83" s="268"/>
      <c r="AF83" s="332"/>
      <c r="AG83" s="289"/>
      <c r="AH83" s="331"/>
      <c r="AI83" s="331"/>
      <c r="AJ83" s="332"/>
      <c r="AK83" s="332"/>
      <c r="AL83" s="332"/>
    </row>
    <row r="84" spans="1:38" s="269" customFormat="1" ht="13.5" customHeight="1">
      <c r="A84" s="375">
        <v>11</v>
      </c>
      <c r="B84" s="376">
        <v>44475</v>
      </c>
      <c r="C84" s="377"/>
      <c r="D84" s="377" t="s">
        <v>889</v>
      </c>
      <c r="E84" s="375" t="s">
        <v>596</v>
      </c>
      <c r="F84" s="375">
        <v>2692.5</v>
      </c>
      <c r="G84" s="375">
        <v>2650</v>
      </c>
      <c r="H84" s="378">
        <v>2650</v>
      </c>
      <c r="I84" s="378" t="s">
        <v>890</v>
      </c>
      <c r="J84" s="304" t="s">
        <v>913</v>
      </c>
      <c r="K84" s="382">
        <f t="shared" ref="K84:K85" si="85">H84-F84</f>
        <v>-42.5</v>
      </c>
      <c r="L84" s="383">
        <f t="shared" ref="L84:L85" si="86">(H84*N84)*0.07%</f>
        <v>556.50000000000011</v>
      </c>
      <c r="M84" s="384">
        <f t="shared" ref="M84:M85" si="87">(K84*N84)-L84</f>
        <v>-13306.5</v>
      </c>
      <c r="N84" s="378">
        <v>300</v>
      </c>
      <c r="O84" s="385" t="s">
        <v>607</v>
      </c>
      <c r="P84" s="386">
        <v>44475</v>
      </c>
      <c r="Q84" s="278"/>
      <c r="R84" s="333" t="s">
        <v>598</v>
      </c>
      <c r="S84" s="268"/>
      <c r="T84" s="268"/>
      <c r="U84" s="268"/>
      <c r="V84" s="268"/>
      <c r="W84" s="268"/>
      <c r="X84" s="268"/>
      <c r="Y84" s="268"/>
      <c r="Z84" s="268"/>
      <c r="AA84" s="268"/>
      <c r="AB84" s="268"/>
      <c r="AC84" s="268"/>
      <c r="AD84" s="268"/>
      <c r="AE84" s="268"/>
      <c r="AF84" s="332"/>
      <c r="AG84" s="289"/>
      <c r="AH84" s="331"/>
      <c r="AI84" s="331"/>
      <c r="AJ84" s="332"/>
      <c r="AK84" s="332"/>
      <c r="AL84" s="332"/>
    </row>
    <row r="85" spans="1:38" s="269" customFormat="1" ht="13.5" customHeight="1">
      <c r="A85" s="375">
        <v>12</v>
      </c>
      <c r="B85" s="376">
        <v>44475</v>
      </c>
      <c r="C85" s="377"/>
      <c r="D85" s="377" t="s">
        <v>891</v>
      </c>
      <c r="E85" s="375" t="s">
        <v>596</v>
      </c>
      <c r="F85" s="375">
        <v>3950</v>
      </c>
      <c r="G85" s="375">
        <v>3880</v>
      </c>
      <c r="H85" s="378">
        <v>3890</v>
      </c>
      <c r="I85" s="378" t="s">
        <v>892</v>
      </c>
      <c r="J85" s="304" t="s">
        <v>914</v>
      </c>
      <c r="K85" s="382">
        <f t="shared" si="85"/>
        <v>-60</v>
      </c>
      <c r="L85" s="383">
        <f t="shared" si="86"/>
        <v>544.6</v>
      </c>
      <c r="M85" s="384">
        <f t="shared" si="87"/>
        <v>-12544.6</v>
      </c>
      <c r="N85" s="378">
        <v>200</v>
      </c>
      <c r="O85" s="385" t="s">
        <v>607</v>
      </c>
      <c r="P85" s="386">
        <v>44475</v>
      </c>
      <c r="Q85" s="278"/>
      <c r="R85" s="333" t="s">
        <v>595</v>
      </c>
      <c r="S85" s="268"/>
      <c r="T85" s="268"/>
      <c r="U85" s="268"/>
      <c r="V85" s="268"/>
      <c r="W85" s="268"/>
      <c r="X85" s="268"/>
      <c r="Y85" s="268"/>
      <c r="Z85" s="268"/>
      <c r="AA85" s="268"/>
      <c r="AB85" s="268"/>
      <c r="AC85" s="268"/>
      <c r="AD85" s="268"/>
      <c r="AE85" s="268"/>
      <c r="AF85" s="332"/>
      <c r="AG85" s="289"/>
      <c r="AH85" s="331"/>
      <c r="AI85" s="331"/>
      <c r="AJ85" s="332"/>
      <c r="AK85" s="332"/>
      <c r="AL85" s="332"/>
    </row>
    <row r="86" spans="1:38" s="269" customFormat="1" ht="13.5" customHeight="1">
      <c r="A86" s="303">
        <v>13</v>
      </c>
      <c r="B86" s="388">
        <v>44475</v>
      </c>
      <c r="C86" s="389"/>
      <c r="D86" s="389" t="s">
        <v>846</v>
      </c>
      <c r="E86" s="303" t="s">
        <v>596</v>
      </c>
      <c r="F86" s="303">
        <v>726.5</v>
      </c>
      <c r="G86" s="303">
        <v>715</v>
      </c>
      <c r="H86" s="390">
        <v>735.5</v>
      </c>
      <c r="I86" s="390">
        <v>745</v>
      </c>
      <c r="J86" s="391" t="s">
        <v>804</v>
      </c>
      <c r="K86" s="351">
        <f t="shared" ref="K86:K87" si="88">H86-F86</f>
        <v>9</v>
      </c>
      <c r="L86" s="352">
        <f t="shared" ref="L86:L87" si="89">(H86*N86)*0.07%</f>
        <v>566.33500000000004</v>
      </c>
      <c r="M86" s="392">
        <f t="shared" ref="M86:M87" si="90">(K86*N86)-L86</f>
        <v>9333.6650000000009</v>
      </c>
      <c r="N86" s="390">
        <v>1100</v>
      </c>
      <c r="O86" s="393" t="s">
        <v>594</v>
      </c>
      <c r="P86" s="394">
        <v>44476</v>
      </c>
      <c r="Q86" s="278"/>
      <c r="R86" s="333" t="s">
        <v>595</v>
      </c>
      <c r="S86" s="268"/>
      <c r="T86" s="268"/>
      <c r="U86" s="268"/>
      <c r="V86" s="268"/>
      <c r="W86" s="268"/>
      <c r="X86" s="268"/>
      <c r="Y86" s="268"/>
      <c r="Z86" s="268"/>
      <c r="AA86" s="268"/>
      <c r="AB86" s="268"/>
      <c r="AC86" s="268"/>
      <c r="AD86" s="268"/>
      <c r="AE86" s="268"/>
      <c r="AF86" s="332"/>
      <c r="AG86" s="289"/>
      <c r="AH86" s="331"/>
      <c r="AI86" s="331"/>
      <c r="AJ86" s="332"/>
      <c r="AK86" s="332"/>
      <c r="AL86" s="332"/>
    </row>
    <row r="87" spans="1:38" s="269" customFormat="1" ht="13.5" customHeight="1">
      <c r="A87" s="359">
        <v>14</v>
      </c>
      <c r="B87" s="360">
        <v>44476</v>
      </c>
      <c r="C87" s="361"/>
      <c r="D87" s="361" t="s">
        <v>906</v>
      </c>
      <c r="E87" s="359" t="s">
        <v>596</v>
      </c>
      <c r="F87" s="359">
        <v>1618</v>
      </c>
      <c r="G87" s="359">
        <v>1594</v>
      </c>
      <c r="H87" s="362">
        <v>1619</v>
      </c>
      <c r="I87" s="362" t="s">
        <v>907</v>
      </c>
      <c r="J87" s="363" t="s">
        <v>829</v>
      </c>
      <c r="K87" s="364">
        <f t="shared" si="88"/>
        <v>1</v>
      </c>
      <c r="L87" s="365">
        <f t="shared" si="89"/>
        <v>538.31750000000011</v>
      </c>
      <c r="M87" s="366">
        <f t="shared" si="90"/>
        <v>-63.317500000000109</v>
      </c>
      <c r="N87" s="362">
        <v>475</v>
      </c>
      <c r="O87" s="367" t="s">
        <v>717</v>
      </c>
      <c r="P87" s="368">
        <v>44477</v>
      </c>
      <c r="Q87" s="278"/>
      <c r="R87" s="333" t="s">
        <v>598</v>
      </c>
      <c r="S87" s="268"/>
      <c r="T87" s="268"/>
      <c r="U87" s="268"/>
      <c r="V87" s="268"/>
      <c r="W87" s="268"/>
      <c r="X87" s="268"/>
      <c r="Y87" s="268"/>
      <c r="Z87" s="268"/>
      <c r="AA87" s="268"/>
      <c r="AB87" s="268"/>
      <c r="AC87" s="268"/>
      <c r="AD87" s="268"/>
      <c r="AE87" s="268"/>
      <c r="AF87" s="332"/>
      <c r="AG87" s="289"/>
      <c r="AH87" s="331"/>
      <c r="AI87" s="331"/>
      <c r="AJ87" s="332"/>
      <c r="AK87" s="332"/>
      <c r="AL87" s="332"/>
    </row>
    <row r="88" spans="1:38" s="269" customFormat="1" ht="13.5" customHeight="1">
      <c r="A88" s="375">
        <v>15</v>
      </c>
      <c r="B88" s="376">
        <v>44476</v>
      </c>
      <c r="C88" s="377"/>
      <c r="D88" s="377" t="s">
        <v>908</v>
      </c>
      <c r="E88" s="375" t="s">
        <v>596</v>
      </c>
      <c r="F88" s="375">
        <v>686.5</v>
      </c>
      <c r="G88" s="375">
        <v>679</v>
      </c>
      <c r="H88" s="378">
        <v>679</v>
      </c>
      <c r="I88" s="378">
        <v>700</v>
      </c>
      <c r="J88" s="304" t="s">
        <v>915</v>
      </c>
      <c r="K88" s="382">
        <f t="shared" ref="K88" si="91">H88-F88</f>
        <v>-7.5</v>
      </c>
      <c r="L88" s="383">
        <f t="shared" ref="L88" si="92">(H88*N88)*0.07%</f>
        <v>712.95000000000016</v>
      </c>
      <c r="M88" s="384">
        <f t="shared" ref="M88" si="93">(K88*N88)-L88</f>
        <v>-11962.95</v>
      </c>
      <c r="N88" s="378">
        <v>1500</v>
      </c>
      <c r="O88" s="385" t="s">
        <v>607</v>
      </c>
      <c r="P88" s="386">
        <v>44477</v>
      </c>
      <c r="Q88" s="278"/>
      <c r="R88" s="333" t="s">
        <v>598</v>
      </c>
      <c r="S88" s="268"/>
      <c r="T88" s="268"/>
      <c r="U88" s="268"/>
      <c r="V88" s="268"/>
      <c r="W88" s="268"/>
      <c r="X88" s="268"/>
      <c r="Y88" s="268"/>
      <c r="Z88" s="268"/>
      <c r="AA88" s="268"/>
      <c r="AB88" s="268"/>
      <c r="AC88" s="268"/>
      <c r="AD88" s="268"/>
      <c r="AE88" s="268"/>
      <c r="AF88" s="332"/>
      <c r="AG88" s="289"/>
      <c r="AH88" s="331"/>
      <c r="AI88" s="331"/>
      <c r="AJ88" s="332"/>
      <c r="AK88" s="332"/>
      <c r="AL88" s="332"/>
    </row>
    <row r="89" spans="1:38" s="269" customFormat="1" ht="13.5" customHeight="1">
      <c r="A89" s="440">
        <v>16</v>
      </c>
      <c r="B89" s="441">
        <v>44477</v>
      </c>
      <c r="C89" s="442"/>
      <c r="D89" s="442" t="s">
        <v>846</v>
      </c>
      <c r="E89" s="440" t="s">
        <v>596</v>
      </c>
      <c r="F89" s="440">
        <v>726.5</v>
      </c>
      <c r="G89" s="440">
        <v>715</v>
      </c>
      <c r="H89" s="443">
        <v>715</v>
      </c>
      <c r="I89" s="443">
        <v>745</v>
      </c>
      <c r="J89" s="304" t="s">
        <v>942</v>
      </c>
      <c r="K89" s="382">
        <f t="shared" ref="K89:K93" si="94">H89-F89</f>
        <v>-11.5</v>
      </c>
      <c r="L89" s="383">
        <f t="shared" ref="L89:L93" si="95">(H89*N89)*0.07%</f>
        <v>550.55000000000007</v>
      </c>
      <c r="M89" s="384">
        <f t="shared" ref="M89:M93" si="96">(K89*N89)-L89</f>
        <v>-13200.55</v>
      </c>
      <c r="N89" s="378">
        <v>1100</v>
      </c>
      <c r="O89" s="385" t="s">
        <v>607</v>
      </c>
      <c r="P89" s="386">
        <v>44481</v>
      </c>
      <c r="Q89" s="278"/>
      <c r="R89" s="333" t="s">
        <v>595</v>
      </c>
      <c r="S89" s="268"/>
      <c r="T89" s="268"/>
      <c r="U89" s="268"/>
      <c r="V89" s="268"/>
      <c r="W89" s="268"/>
      <c r="X89" s="268"/>
      <c r="Y89" s="268"/>
      <c r="Z89" s="268"/>
      <c r="AA89" s="268"/>
      <c r="AB89" s="268"/>
      <c r="AC89" s="268"/>
      <c r="AD89" s="268"/>
      <c r="AE89" s="268"/>
      <c r="AF89" s="397"/>
      <c r="AG89" s="398"/>
      <c r="AH89" s="399"/>
      <c r="AI89" s="399"/>
      <c r="AJ89" s="397"/>
      <c r="AK89" s="397"/>
      <c r="AL89" s="397"/>
    </row>
    <row r="90" spans="1:38" s="408" customFormat="1" ht="13.5" customHeight="1">
      <c r="A90" s="357">
        <v>17</v>
      </c>
      <c r="B90" s="267">
        <v>44480</v>
      </c>
      <c r="C90" s="358"/>
      <c r="D90" s="389" t="s">
        <v>930</v>
      </c>
      <c r="E90" s="357" t="s">
        <v>596</v>
      </c>
      <c r="F90" s="357">
        <v>2235</v>
      </c>
      <c r="G90" s="357">
        <v>2185</v>
      </c>
      <c r="H90" s="354">
        <v>2266</v>
      </c>
      <c r="I90" s="354" t="s">
        <v>929</v>
      </c>
      <c r="J90" s="391" t="s">
        <v>943</v>
      </c>
      <c r="K90" s="351">
        <f t="shared" si="94"/>
        <v>31</v>
      </c>
      <c r="L90" s="352">
        <f t="shared" si="95"/>
        <v>436.20500000000004</v>
      </c>
      <c r="M90" s="392">
        <f t="shared" si="96"/>
        <v>8088.7950000000001</v>
      </c>
      <c r="N90" s="390">
        <v>275</v>
      </c>
      <c r="O90" s="393" t="s">
        <v>594</v>
      </c>
      <c r="P90" s="394">
        <v>44481</v>
      </c>
      <c r="Q90" s="278"/>
      <c r="R90" s="333" t="s">
        <v>598</v>
      </c>
      <c r="S90" s="268"/>
      <c r="T90" s="268"/>
      <c r="U90" s="268"/>
      <c r="V90" s="268"/>
      <c r="W90" s="268"/>
      <c r="X90" s="268"/>
      <c r="Y90" s="268"/>
      <c r="Z90" s="268"/>
      <c r="AA90" s="268"/>
      <c r="AB90" s="268"/>
      <c r="AC90" s="268"/>
      <c r="AD90" s="268"/>
      <c r="AE90" s="268"/>
      <c r="AF90" s="292"/>
      <c r="AG90" s="270"/>
      <c r="AH90" s="395"/>
      <c r="AI90" s="395"/>
      <c r="AJ90" s="292"/>
      <c r="AK90" s="292"/>
      <c r="AL90" s="292"/>
    </row>
    <row r="91" spans="1:38" s="448" customFormat="1" ht="13.5" customHeight="1">
      <c r="A91" s="303">
        <v>18</v>
      </c>
      <c r="B91" s="388">
        <v>44481</v>
      </c>
      <c r="C91" s="389"/>
      <c r="D91" s="389" t="s">
        <v>845</v>
      </c>
      <c r="E91" s="303" t="s">
        <v>596</v>
      </c>
      <c r="F91" s="303">
        <v>1631</v>
      </c>
      <c r="G91" s="303">
        <v>1609</v>
      </c>
      <c r="H91" s="390">
        <v>1652</v>
      </c>
      <c r="I91" s="390" t="s">
        <v>937</v>
      </c>
      <c r="J91" s="391" t="s">
        <v>608</v>
      </c>
      <c r="K91" s="351">
        <f t="shared" si="94"/>
        <v>21</v>
      </c>
      <c r="L91" s="352">
        <f t="shared" si="95"/>
        <v>636.0200000000001</v>
      </c>
      <c r="M91" s="392">
        <f t="shared" si="96"/>
        <v>10913.98</v>
      </c>
      <c r="N91" s="390">
        <v>550</v>
      </c>
      <c r="O91" s="393" t="s">
        <v>594</v>
      </c>
      <c r="P91" s="394">
        <v>44483</v>
      </c>
      <c r="Q91" s="278"/>
      <c r="R91" s="333" t="s">
        <v>598</v>
      </c>
      <c r="S91" s="268"/>
      <c r="T91" s="268"/>
      <c r="U91" s="268"/>
      <c r="V91" s="268"/>
      <c r="W91" s="268"/>
      <c r="X91" s="268"/>
      <c r="Y91" s="268"/>
      <c r="Z91" s="268"/>
      <c r="AA91" s="268"/>
      <c r="AB91" s="268"/>
      <c r="AC91" s="268"/>
      <c r="AD91" s="268"/>
      <c r="AE91" s="268"/>
      <c r="AF91" s="283"/>
      <c r="AG91" s="336"/>
      <c r="AH91" s="447"/>
      <c r="AI91" s="447"/>
      <c r="AJ91" s="283"/>
      <c r="AK91" s="283"/>
      <c r="AL91" s="283"/>
    </row>
    <row r="92" spans="1:38" s="408" customFormat="1" ht="13.5" customHeight="1">
      <c r="A92" s="357">
        <v>19</v>
      </c>
      <c r="B92" s="267">
        <v>44482</v>
      </c>
      <c r="C92" s="358"/>
      <c r="D92" s="358" t="s">
        <v>947</v>
      </c>
      <c r="E92" s="357" t="s">
        <v>596</v>
      </c>
      <c r="F92" s="357">
        <v>3880</v>
      </c>
      <c r="G92" s="357">
        <v>3815</v>
      </c>
      <c r="H92" s="354">
        <v>3925</v>
      </c>
      <c r="I92" s="354" t="s">
        <v>948</v>
      </c>
      <c r="J92" s="391" t="s">
        <v>911</v>
      </c>
      <c r="K92" s="351">
        <f t="shared" si="94"/>
        <v>45</v>
      </c>
      <c r="L92" s="352">
        <f t="shared" si="95"/>
        <v>549.50000000000011</v>
      </c>
      <c r="M92" s="392">
        <f t="shared" si="96"/>
        <v>8450.5</v>
      </c>
      <c r="N92" s="390">
        <v>200</v>
      </c>
      <c r="O92" s="393" t="s">
        <v>594</v>
      </c>
      <c r="P92" s="394">
        <v>44483</v>
      </c>
      <c r="Q92" s="278"/>
      <c r="R92" s="333" t="s">
        <v>598</v>
      </c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92"/>
      <c r="AG92" s="270"/>
      <c r="AH92" s="395"/>
      <c r="AI92" s="395"/>
      <c r="AJ92" s="292"/>
      <c r="AK92" s="292"/>
      <c r="AL92" s="292"/>
    </row>
    <row r="93" spans="1:38" s="408" customFormat="1" ht="13.5" customHeight="1">
      <c r="A93" s="357">
        <v>20</v>
      </c>
      <c r="B93" s="267">
        <v>44482</v>
      </c>
      <c r="C93" s="358"/>
      <c r="D93" s="358" t="s">
        <v>949</v>
      </c>
      <c r="E93" s="357" t="s">
        <v>596</v>
      </c>
      <c r="F93" s="357">
        <v>713</v>
      </c>
      <c r="G93" s="357">
        <v>702</v>
      </c>
      <c r="H93" s="354">
        <v>721</v>
      </c>
      <c r="I93" s="354" t="s">
        <v>950</v>
      </c>
      <c r="J93" s="391" t="s">
        <v>955</v>
      </c>
      <c r="K93" s="351">
        <f t="shared" si="94"/>
        <v>8</v>
      </c>
      <c r="L93" s="352">
        <f t="shared" si="95"/>
        <v>693.96250000000009</v>
      </c>
      <c r="M93" s="392">
        <f t="shared" si="96"/>
        <v>10306.0375</v>
      </c>
      <c r="N93" s="390">
        <v>1375</v>
      </c>
      <c r="O93" s="393" t="s">
        <v>594</v>
      </c>
      <c r="P93" s="394">
        <v>44483</v>
      </c>
      <c r="Q93" s="278"/>
      <c r="R93" s="333" t="s">
        <v>598</v>
      </c>
      <c r="S93" s="268"/>
      <c r="T93" s="268"/>
      <c r="U93" s="268"/>
      <c r="V93" s="268"/>
      <c r="W93" s="268"/>
      <c r="X93" s="268"/>
      <c r="Y93" s="268"/>
      <c r="Z93" s="268"/>
      <c r="AA93" s="268"/>
      <c r="AB93" s="268"/>
      <c r="AC93" s="268"/>
      <c r="AD93" s="268"/>
      <c r="AE93" s="268"/>
      <c r="AF93" s="292"/>
      <c r="AG93" s="270"/>
      <c r="AH93" s="395"/>
      <c r="AI93" s="395"/>
      <c r="AJ93" s="292"/>
      <c r="AK93" s="292"/>
      <c r="AL93" s="292"/>
    </row>
    <row r="94" spans="1:38" s="450" customFormat="1" ht="13.5" customHeight="1">
      <c r="A94" s="451">
        <v>21</v>
      </c>
      <c r="B94" s="452">
        <v>44483</v>
      </c>
      <c r="C94" s="453"/>
      <c r="D94" s="389" t="s">
        <v>952</v>
      </c>
      <c r="E94" s="451" t="s">
        <v>596</v>
      </c>
      <c r="F94" s="451">
        <v>794.5</v>
      </c>
      <c r="G94" s="451">
        <v>783</v>
      </c>
      <c r="H94" s="454">
        <v>806</v>
      </c>
      <c r="I94" s="454" t="s">
        <v>953</v>
      </c>
      <c r="J94" s="391" t="s">
        <v>954</v>
      </c>
      <c r="K94" s="351">
        <f t="shared" ref="K94" si="97">H94-F94</f>
        <v>11.5</v>
      </c>
      <c r="L94" s="352">
        <f t="shared" ref="L94" si="98">(H94*N94)*0.07%</f>
        <v>677.04000000000008</v>
      </c>
      <c r="M94" s="392">
        <f t="shared" ref="M94" si="99">(K94*N94)-L94</f>
        <v>13122.96</v>
      </c>
      <c r="N94" s="390">
        <v>1200</v>
      </c>
      <c r="O94" s="393" t="s">
        <v>594</v>
      </c>
      <c r="P94" s="394">
        <v>44483</v>
      </c>
      <c r="Q94" s="278"/>
      <c r="R94" s="333" t="s">
        <v>598</v>
      </c>
      <c r="S94" s="268"/>
      <c r="T94" s="268"/>
      <c r="U94" s="268"/>
      <c r="V94" s="268"/>
      <c r="W94" s="268"/>
      <c r="X94" s="268"/>
      <c r="Y94" s="268"/>
      <c r="Z94" s="268"/>
      <c r="AA94" s="268"/>
      <c r="AB94" s="268"/>
      <c r="AC94" s="268"/>
      <c r="AD94" s="268"/>
      <c r="AE94" s="268"/>
      <c r="AF94" s="449"/>
      <c r="AG94" s="289"/>
      <c r="AH94" s="278"/>
      <c r="AI94" s="278"/>
      <c r="AJ94" s="449"/>
      <c r="AK94" s="449"/>
      <c r="AL94" s="449"/>
    </row>
    <row r="95" spans="1:38" s="450" customFormat="1" ht="13.5" customHeight="1">
      <c r="A95" s="357">
        <v>22</v>
      </c>
      <c r="B95" s="267">
        <v>44483</v>
      </c>
      <c r="C95" s="358"/>
      <c r="D95" s="358" t="s">
        <v>889</v>
      </c>
      <c r="E95" s="357" t="s">
        <v>596</v>
      </c>
      <c r="F95" s="357">
        <v>2642.5</v>
      </c>
      <c r="G95" s="357">
        <v>2598</v>
      </c>
      <c r="H95" s="354">
        <v>2677</v>
      </c>
      <c r="I95" s="354" t="s">
        <v>956</v>
      </c>
      <c r="J95" s="381" t="s">
        <v>962</v>
      </c>
      <c r="K95" s="354">
        <f t="shared" ref="K95" si="100">H95-F95</f>
        <v>34.5</v>
      </c>
      <c r="L95" s="455">
        <f t="shared" ref="L95" si="101">(H95*N95)*0.07%</f>
        <v>562.17000000000007</v>
      </c>
      <c r="M95" s="353">
        <f t="shared" ref="M95" si="102">(K95*N95)-L95</f>
        <v>9787.83</v>
      </c>
      <c r="N95" s="354">
        <v>300</v>
      </c>
      <c r="O95" s="355" t="s">
        <v>594</v>
      </c>
      <c r="P95" s="356">
        <v>44488</v>
      </c>
      <c r="Q95" s="278"/>
      <c r="R95" s="333" t="s">
        <v>595</v>
      </c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449"/>
      <c r="AG95" s="289"/>
      <c r="AH95" s="278"/>
      <c r="AI95" s="278"/>
      <c r="AJ95" s="449"/>
      <c r="AK95" s="449"/>
      <c r="AL95" s="449"/>
    </row>
    <row r="96" spans="1:38" s="450" customFormat="1" ht="13.5" customHeight="1">
      <c r="A96" s="357">
        <v>23</v>
      </c>
      <c r="B96" s="267">
        <v>44483</v>
      </c>
      <c r="C96" s="358"/>
      <c r="D96" s="358" t="s">
        <v>957</v>
      </c>
      <c r="E96" s="357" t="s">
        <v>596</v>
      </c>
      <c r="F96" s="357">
        <v>2804</v>
      </c>
      <c r="G96" s="357">
        <v>2760</v>
      </c>
      <c r="H96" s="354">
        <v>2836</v>
      </c>
      <c r="I96" s="354" t="s">
        <v>958</v>
      </c>
      <c r="J96" s="381" t="s">
        <v>963</v>
      </c>
      <c r="K96" s="354">
        <f t="shared" ref="K96:K99" si="103">H96-F96</f>
        <v>32</v>
      </c>
      <c r="L96" s="455">
        <f t="shared" ref="L96:L99" si="104">(H96*N96)*0.07%</f>
        <v>595.56000000000006</v>
      </c>
      <c r="M96" s="353">
        <f t="shared" ref="M96:M99" si="105">(K96*N96)-L96</f>
        <v>9004.44</v>
      </c>
      <c r="N96" s="354">
        <v>300</v>
      </c>
      <c r="O96" s="355" t="s">
        <v>594</v>
      </c>
      <c r="P96" s="356">
        <v>44488</v>
      </c>
      <c r="Q96" s="278"/>
      <c r="R96" s="333" t="s">
        <v>595</v>
      </c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449"/>
      <c r="AG96" s="289"/>
      <c r="AH96" s="278"/>
      <c r="AI96" s="278"/>
      <c r="AJ96" s="449"/>
      <c r="AK96" s="449"/>
      <c r="AL96" s="449"/>
    </row>
    <row r="97" spans="1:38" s="450" customFormat="1" ht="13.5" customHeight="1">
      <c r="A97" s="468">
        <v>24</v>
      </c>
      <c r="B97" s="410">
        <v>44489</v>
      </c>
      <c r="C97" s="469"/>
      <c r="D97" s="469" t="s">
        <v>889</v>
      </c>
      <c r="E97" s="468" t="s">
        <v>596</v>
      </c>
      <c r="F97" s="468">
        <v>2542.5</v>
      </c>
      <c r="G97" s="468">
        <v>2498</v>
      </c>
      <c r="H97" s="470">
        <v>2498</v>
      </c>
      <c r="I97" s="470" t="s">
        <v>968</v>
      </c>
      <c r="J97" s="416" t="s">
        <v>971</v>
      </c>
      <c r="K97" s="378">
        <f t="shared" si="103"/>
        <v>-44.5</v>
      </c>
      <c r="L97" s="471">
        <f t="shared" si="104"/>
        <v>524.58000000000004</v>
      </c>
      <c r="M97" s="384">
        <f t="shared" si="105"/>
        <v>-13874.58</v>
      </c>
      <c r="N97" s="378">
        <v>300</v>
      </c>
      <c r="O97" s="385" t="s">
        <v>607</v>
      </c>
      <c r="P97" s="472">
        <v>44489</v>
      </c>
      <c r="Q97" s="278"/>
      <c r="R97" s="333" t="s">
        <v>595</v>
      </c>
      <c r="S97" s="268"/>
      <c r="T97" s="268"/>
      <c r="U97" s="268"/>
      <c r="V97" s="268"/>
      <c r="W97" s="268"/>
      <c r="X97" s="268"/>
      <c r="Y97" s="268"/>
      <c r="Z97" s="268"/>
      <c r="AA97" s="268"/>
      <c r="AB97" s="268"/>
      <c r="AC97" s="268"/>
      <c r="AD97" s="268"/>
      <c r="AE97" s="268"/>
      <c r="AF97" s="449"/>
      <c r="AG97" s="289"/>
      <c r="AH97" s="278"/>
      <c r="AI97" s="278"/>
      <c r="AJ97" s="449"/>
      <c r="AK97" s="449"/>
      <c r="AL97" s="449"/>
    </row>
    <row r="98" spans="1:38" s="269" customFormat="1" ht="13.5" customHeight="1">
      <c r="A98" s="375">
        <v>25</v>
      </c>
      <c r="B98" s="376">
        <v>44494</v>
      </c>
      <c r="C98" s="377"/>
      <c r="D98" s="377" t="s">
        <v>1001</v>
      </c>
      <c r="E98" s="375" t="s">
        <v>596</v>
      </c>
      <c r="F98" s="375">
        <v>844</v>
      </c>
      <c r="G98" s="375">
        <v>832</v>
      </c>
      <c r="H98" s="378">
        <v>832</v>
      </c>
      <c r="I98" s="378" t="s">
        <v>1002</v>
      </c>
      <c r="J98" s="484" t="s">
        <v>1006</v>
      </c>
      <c r="K98" s="378">
        <f t="shared" si="103"/>
        <v>-12</v>
      </c>
      <c r="L98" s="471">
        <f t="shared" si="104"/>
        <v>698.88000000000011</v>
      </c>
      <c r="M98" s="384">
        <f t="shared" si="105"/>
        <v>-15098.880000000001</v>
      </c>
      <c r="N98" s="378">
        <v>1200</v>
      </c>
      <c r="O98" s="385" t="s">
        <v>607</v>
      </c>
      <c r="P98" s="386">
        <v>44495</v>
      </c>
      <c r="Q98" s="278"/>
      <c r="R98" s="333" t="s">
        <v>598</v>
      </c>
      <c r="S98" s="268"/>
      <c r="T98" s="268"/>
      <c r="U98" s="268"/>
      <c r="V98" s="268"/>
      <c r="W98" s="268"/>
      <c r="X98" s="268"/>
      <c r="Y98" s="268"/>
      <c r="Z98" s="268"/>
      <c r="AA98" s="268"/>
      <c r="AB98" s="268"/>
      <c r="AC98" s="268"/>
      <c r="AD98" s="268"/>
      <c r="AE98" s="268"/>
      <c r="AF98" s="332"/>
      <c r="AG98" s="289"/>
      <c r="AH98" s="331"/>
      <c r="AI98" s="331"/>
      <c r="AJ98" s="332"/>
      <c r="AK98" s="332"/>
      <c r="AL98" s="332"/>
    </row>
    <row r="99" spans="1:38" s="269" customFormat="1" ht="13.5" customHeight="1">
      <c r="A99" s="468">
        <v>26</v>
      </c>
      <c r="B99" s="410">
        <v>44495</v>
      </c>
      <c r="C99" s="469"/>
      <c r="D99" s="469" t="s">
        <v>1007</v>
      </c>
      <c r="E99" s="468" t="s">
        <v>596</v>
      </c>
      <c r="F99" s="468">
        <v>1656</v>
      </c>
      <c r="G99" s="468">
        <v>1635</v>
      </c>
      <c r="H99" s="470">
        <v>1635</v>
      </c>
      <c r="I99" s="470" t="s">
        <v>1008</v>
      </c>
      <c r="J99" s="484" t="s">
        <v>1044</v>
      </c>
      <c r="K99" s="378">
        <f t="shared" si="103"/>
        <v>-21</v>
      </c>
      <c r="L99" s="471">
        <f t="shared" si="104"/>
        <v>629.47500000000014</v>
      </c>
      <c r="M99" s="384">
        <f t="shared" si="105"/>
        <v>-12179.475</v>
      </c>
      <c r="N99" s="378">
        <v>550</v>
      </c>
      <c r="O99" s="385" t="s">
        <v>607</v>
      </c>
      <c r="P99" s="386">
        <v>44497</v>
      </c>
      <c r="Q99" s="278"/>
      <c r="R99" s="333" t="s">
        <v>595</v>
      </c>
      <c r="S99" s="268"/>
      <c r="T99" s="268"/>
      <c r="U99" s="268"/>
      <c r="V99" s="268"/>
      <c r="W99" s="268"/>
      <c r="X99" s="268"/>
      <c r="Y99" s="268"/>
      <c r="Z99" s="268"/>
      <c r="AA99" s="268"/>
      <c r="AB99" s="268"/>
      <c r="AC99" s="268"/>
      <c r="AD99" s="268"/>
      <c r="AE99" s="268"/>
      <c r="AF99" s="332"/>
      <c r="AG99" s="289"/>
      <c r="AH99" s="331"/>
      <c r="AI99" s="331"/>
      <c r="AJ99" s="332"/>
      <c r="AK99" s="332"/>
      <c r="AL99" s="332"/>
    </row>
    <row r="100" spans="1:38" s="269" customFormat="1" ht="13.5" customHeight="1">
      <c r="A100" s="468">
        <v>27</v>
      </c>
      <c r="B100" s="410">
        <v>44496</v>
      </c>
      <c r="C100" s="469"/>
      <c r="D100" s="469" t="s">
        <v>1017</v>
      </c>
      <c r="E100" s="468" t="s">
        <v>596</v>
      </c>
      <c r="F100" s="468">
        <v>799</v>
      </c>
      <c r="G100" s="468">
        <v>789</v>
      </c>
      <c r="H100" s="470">
        <v>789</v>
      </c>
      <c r="I100" s="470" t="s">
        <v>1018</v>
      </c>
      <c r="J100" s="484" t="s">
        <v>1043</v>
      </c>
      <c r="K100" s="378">
        <f t="shared" ref="K100" si="106">H100-F100</f>
        <v>-10</v>
      </c>
      <c r="L100" s="471">
        <f t="shared" ref="L100" si="107">(H100*N100)*0.07%</f>
        <v>662.7600000000001</v>
      </c>
      <c r="M100" s="384">
        <f t="shared" ref="M100" si="108">(K100*N100)-L100</f>
        <v>-12662.76</v>
      </c>
      <c r="N100" s="378">
        <v>1200</v>
      </c>
      <c r="O100" s="385" t="s">
        <v>607</v>
      </c>
      <c r="P100" s="386">
        <v>44497</v>
      </c>
      <c r="Q100" s="278"/>
      <c r="R100" s="333" t="s">
        <v>595</v>
      </c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332"/>
      <c r="AG100" s="289"/>
      <c r="AH100" s="331"/>
      <c r="AI100" s="331"/>
      <c r="AJ100" s="332"/>
      <c r="AK100" s="332"/>
      <c r="AL100" s="332"/>
    </row>
    <row r="101" spans="1:38" s="269" customFormat="1" ht="13.5" customHeight="1">
      <c r="A101" s="400"/>
      <c r="B101" s="289"/>
      <c r="C101" s="401"/>
      <c r="D101" s="401"/>
      <c r="E101" s="400"/>
      <c r="F101" s="400"/>
      <c r="G101" s="400"/>
      <c r="H101" s="402"/>
      <c r="I101" s="402"/>
      <c r="J101" s="403"/>
      <c r="K101" s="402"/>
      <c r="L101" s="404"/>
      <c r="M101" s="405"/>
      <c r="N101" s="402"/>
      <c r="O101" s="406"/>
      <c r="P101" s="407"/>
      <c r="Q101" s="278"/>
      <c r="R101" s="333"/>
      <c r="S101" s="268"/>
      <c r="T101" s="268"/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68"/>
      <c r="AE101" s="268"/>
      <c r="AF101" s="332"/>
      <c r="AG101" s="289"/>
      <c r="AH101" s="331"/>
      <c r="AI101" s="331"/>
      <c r="AJ101" s="332"/>
      <c r="AK101" s="332"/>
      <c r="AL101" s="332"/>
    </row>
    <row r="102" spans="1:38" s="269" customFormat="1" ht="13.5" customHeight="1">
      <c r="A102" s="400"/>
      <c r="B102" s="289"/>
      <c r="C102" s="401"/>
      <c r="D102" s="401"/>
      <c r="E102" s="400"/>
      <c r="F102" s="400"/>
      <c r="G102" s="400"/>
      <c r="H102" s="402"/>
      <c r="I102" s="402"/>
      <c r="J102" s="403"/>
      <c r="K102" s="402"/>
      <c r="L102" s="404"/>
      <c r="M102" s="405"/>
      <c r="N102" s="402"/>
      <c r="O102" s="406"/>
      <c r="P102" s="407"/>
      <c r="Q102" s="278"/>
      <c r="R102" s="333"/>
      <c r="S102" s="268"/>
      <c r="T102" s="268"/>
      <c r="U102" s="268"/>
      <c r="V102" s="268"/>
      <c r="W102" s="268"/>
      <c r="X102" s="268"/>
      <c r="Y102" s="268"/>
      <c r="Z102" s="268"/>
      <c r="AA102" s="268"/>
      <c r="AB102" s="268"/>
      <c r="AC102" s="268"/>
      <c r="AD102" s="268"/>
      <c r="AE102" s="268"/>
      <c r="AF102" s="332"/>
      <c r="AG102" s="289"/>
      <c r="AH102" s="331"/>
      <c r="AI102" s="331"/>
      <c r="AJ102" s="332"/>
      <c r="AK102" s="332"/>
      <c r="AL102" s="332"/>
    </row>
    <row r="103" spans="1:38" s="277" customFormat="1" ht="13.5" customHeight="1">
      <c r="A103" s="275"/>
      <c r="B103" s="272"/>
      <c r="C103" s="326"/>
      <c r="D103" s="326"/>
      <c r="E103" s="275"/>
      <c r="F103" s="275"/>
      <c r="G103" s="275"/>
      <c r="H103" s="284"/>
      <c r="I103" s="284"/>
      <c r="J103" s="326"/>
      <c r="K103" s="284"/>
      <c r="L103" s="276"/>
      <c r="M103" s="327"/>
      <c r="N103" s="284"/>
      <c r="O103" s="328"/>
      <c r="P103" s="286"/>
      <c r="Q103" s="278"/>
      <c r="R103" s="333"/>
      <c r="S103" s="268"/>
      <c r="T103" s="268"/>
      <c r="U103" s="268"/>
      <c r="V103" s="268"/>
      <c r="W103" s="268"/>
      <c r="X103" s="268"/>
      <c r="Y103" s="268"/>
      <c r="Z103" s="268"/>
      <c r="AA103" s="268"/>
      <c r="AB103" s="268"/>
      <c r="AC103" s="268"/>
      <c r="AD103" s="268"/>
      <c r="AE103" s="268"/>
      <c r="AF103" s="168"/>
      <c r="AG103" s="270"/>
      <c r="AH103" s="169"/>
      <c r="AI103" s="169"/>
      <c r="AJ103" s="107"/>
      <c r="AK103" s="107"/>
      <c r="AL103" s="107"/>
    </row>
    <row r="104" spans="1:38" ht="13.5" customHeight="1">
      <c r="A104" s="552"/>
      <c r="B104" s="554"/>
      <c r="C104" s="334"/>
      <c r="D104" s="287"/>
      <c r="E104" s="329"/>
      <c r="F104" s="329"/>
      <c r="G104" s="329"/>
      <c r="H104" s="330"/>
      <c r="I104" s="330"/>
      <c r="J104" s="287"/>
      <c r="K104" s="294"/>
      <c r="L104" s="294"/>
      <c r="M104" s="556"/>
      <c r="N104" s="558"/>
      <c r="O104" s="548"/>
      <c r="P104" s="550"/>
      <c r="Q104" s="167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3.5" customHeight="1">
      <c r="A105" s="553"/>
      <c r="B105" s="555"/>
      <c r="C105" s="109"/>
      <c r="D105" s="169"/>
      <c r="E105" s="107"/>
      <c r="F105" s="107"/>
      <c r="G105" s="107"/>
      <c r="H105" s="112"/>
      <c r="I105" s="330"/>
      <c r="J105" s="169"/>
      <c r="K105" s="293"/>
      <c r="L105" s="294"/>
      <c r="M105" s="557"/>
      <c r="N105" s="559"/>
      <c r="O105" s="549"/>
      <c r="P105" s="551"/>
      <c r="Q105" s="1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3.5" customHeight="1">
      <c r="A106" s="120"/>
      <c r="B106" s="121"/>
      <c r="C106" s="156"/>
      <c r="D106" s="170"/>
      <c r="E106" s="171"/>
      <c r="F106" s="120"/>
      <c r="G106" s="120"/>
      <c r="H106" s="120"/>
      <c r="I106" s="158"/>
      <c r="J106" s="158"/>
      <c r="K106" s="158"/>
      <c r="L106" s="158"/>
      <c r="M106" s="158"/>
      <c r="N106" s="158"/>
      <c r="O106" s="158"/>
      <c r="P106" s="158"/>
      <c r="Q106" s="1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>
      <c r="A107" s="172"/>
      <c r="B107" s="121"/>
      <c r="C107" s="122"/>
      <c r="D107" s="173"/>
      <c r="E107" s="125"/>
      <c r="F107" s="125"/>
      <c r="G107" s="125"/>
      <c r="H107" s="125"/>
      <c r="I107" s="125"/>
      <c r="J107" s="6"/>
      <c r="K107" s="125"/>
      <c r="L107" s="125"/>
      <c r="M107" s="6"/>
      <c r="N107" s="1"/>
      <c r="O107" s="122"/>
      <c r="P107" s="44"/>
      <c r="Q107" s="44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44"/>
      <c r="AG107" s="44"/>
      <c r="AH107" s="44"/>
      <c r="AI107" s="44"/>
      <c r="AJ107" s="44"/>
      <c r="AK107" s="44"/>
      <c r="AL107" s="44"/>
    </row>
    <row r="108" spans="1:38" ht="12.75" customHeight="1">
      <c r="A108" s="174" t="s">
        <v>617</v>
      </c>
      <c r="B108" s="174"/>
      <c r="C108" s="174"/>
      <c r="D108" s="174"/>
      <c r="E108" s="175"/>
      <c r="F108" s="125"/>
      <c r="G108" s="125"/>
      <c r="H108" s="125"/>
      <c r="I108" s="125"/>
      <c r="J108" s="1"/>
      <c r="K108" s="6"/>
      <c r="L108" s="6"/>
      <c r="M108" s="6"/>
      <c r="N108" s="1"/>
      <c r="O108" s="1"/>
      <c r="P108" s="44"/>
      <c r="Q108" s="44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44"/>
      <c r="AG108" s="44"/>
      <c r="AH108" s="44"/>
      <c r="AI108" s="44"/>
      <c r="AJ108" s="44"/>
      <c r="AK108" s="44"/>
      <c r="AL108" s="44"/>
    </row>
    <row r="109" spans="1:38" ht="38.25" customHeight="1">
      <c r="A109" s="100" t="s">
        <v>16</v>
      </c>
      <c r="B109" s="100" t="s">
        <v>571</v>
      </c>
      <c r="C109" s="100"/>
      <c r="D109" s="101" t="s">
        <v>582</v>
      </c>
      <c r="E109" s="100" t="s">
        <v>583</v>
      </c>
      <c r="F109" s="100" t="s">
        <v>584</v>
      </c>
      <c r="G109" s="100" t="s">
        <v>605</v>
      </c>
      <c r="H109" s="100" t="s">
        <v>586</v>
      </c>
      <c r="I109" s="100" t="s">
        <v>587</v>
      </c>
      <c r="J109" s="99" t="s">
        <v>588</v>
      </c>
      <c r="K109" s="99" t="s">
        <v>618</v>
      </c>
      <c r="L109" s="102" t="s">
        <v>590</v>
      </c>
      <c r="M109" s="166" t="s">
        <v>614</v>
      </c>
      <c r="N109" s="100" t="s">
        <v>615</v>
      </c>
      <c r="O109" s="100" t="s">
        <v>592</v>
      </c>
      <c r="P109" s="101" t="s">
        <v>593</v>
      </c>
      <c r="Q109" s="44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44"/>
      <c r="AG109" s="44"/>
      <c r="AH109" s="44"/>
      <c r="AI109" s="44"/>
      <c r="AJ109" s="44"/>
      <c r="AK109" s="44"/>
      <c r="AL109" s="44"/>
    </row>
    <row r="110" spans="1:38" s="269" customFormat="1" ht="12.75" customHeight="1">
      <c r="A110" s="369">
        <v>1</v>
      </c>
      <c r="B110" s="267">
        <v>44473</v>
      </c>
      <c r="C110" s="370"/>
      <c r="D110" s="371" t="s">
        <v>863</v>
      </c>
      <c r="E110" s="357" t="s">
        <v>596</v>
      </c>
      <c r="F110" s="357">
        <v>69</v>
      </c>
      <c r="G110" s="357">
        <v>55</v>
      </c>
      <c r="H110" s="357">
        <v>79.5</v>
      </c>
      <c r="I110" s="354" t="s">
        <v>864</v>
      </c>
      <c r="J110" s="379" t="s">
        <v>883</v>
      </c>
      <c r="K110" s="380">
        <f>H110-F110</f>
        <v>10.5</v>
      </c>
      <c r="L110" s="380">
        <v>100</v>
      </c>
      <c r="M110" s="381">
        <f>(K110*N110)-100</f>
        <v>2525</v>
      </c>
      <c r="N110" s="381">
        <v>250</v>
      </c>
      <c r="O110" s="355" t="s">
        <v>594</v>
      </c>
      <c r="P110" s="356">
        <v>44475</v>
      </c>
      <c r="Q110" s="278"/>
      <c r="R110" s="279" t="s">
        <v>595</v>
      </c>
      <c r="S110" s="268"/>
      <c r="T110" s="268"/>
      <c r="U110" s="268"/>
      <c r="V110" s="268"/>
      <c r="W110" s="268"/>
      <c r="X110" s="268"/>
      <c r="Y110" s="268"/>
      <c r="Z110" s="268"/>
      <c r="AA110" s="268"/>
      <c r="AB110" s="268"/>
      <c r="AC110" s="268"/>
      <c r="AD110" s="268"/>
      <c r="AE110" s="268"/>
      <c r="AF110" s="268"/>
      <c r="AG110" s="268"/>
      <c r="AH110" s="268"/>
      <c r="AI110" s="268"/>
      <c r="AJ110" s="268"/>
      <c r="AK110" s="268"/>
      <c r="AL110" s="268"/>
    </row>
    <row r="111" spans="1:38" s="269" customFormat="1" ht="12.75" customHeight="1">
      <c r="A111" s="369">
        <v>2</v>
      </c>
      <c r="B111" s="267">
        <v>44473</v>
      </c>
      <c r="C111" s="370"/>
      <c r="D111" s="371" t="s">
        <v>865</v>
      </c>
      <c r="E111" s="357" t="s">
        <v>866</v>
      </c>
      <c r="F111" s="357">
        <v>290</v>
      </c>
      <c r="G111" s="357">
        <v>444</v>
      </c>
      <c r="H111" s="357">
        <v>220</v>
      </c>
      <c r="I111" s="354">
        <v>0.1</v>
      </c>
      <c r="J111" s="103" t="s">
        <v>778</v>
      </c>
      <c r="K111" s="372">
        <v>70</v>
      </c>
      <c r="L111" s="372">
        <v>100</v>
      </c>
      <c r="M111" s="373">
        <f>(K111*N111)-100</f>
        <v>1650</v>
      </c>
      <c r="N111" s="373">
        <v>25</v>
      </c>
      <c r="O111" s="355" t="s">
        <v>594</v>
      </c>
      <c r="P111" s="356">
        <v>44474</v>
      </c>
      <c r="Q111" s="278"/>
      <c r="R111" s="279" t="s">
        <v>595</v>
      </c>
      <c r="S111" s="268"/>
      <c r="T111" s="268"/>
      <c r="U111" s="268"/>
      <c r="V111" s="268"/>
      <c r="W111" s="268"/>
      <c r="X111" s="268"/>
      <c r="Y111" s="268"/>
      <c r="Z111" s="268"/>
      <c r="AA111" s="268"/>
      <c r="AB111" s="268"/>
      <c r="AC111" s="268"/>
      <c r="AD111" s="268"/>
      <c r="AE111" s="268"/>
      <c r="AF111" s="268"/>
      <c r="AG111" s="268"/>
      <c r="AH111" s="268"/>
      <c r="AI111" s="268"/>
      <c r="AJ111" s="268"/>
      <c r="AK111" s="268"/>
      <c r="AL111" s="268"/>
    </row>
    <row r="112" spans="1:38" s="269" customFormat="1" ht="12.75" customHeight="1">
      <c r="A112" s="369">
        <v>3</v>
      </c>
      <c r="B112" s="267">
        <v>44475</v>
      </c>
      <c r="C112" s="370"/>
      <c r="D112" s="371" t="s">
        <v>887</v>
      </c>
      <c r="E112" s="357" t="s">
        <v>596</v>
      </c>
      <c r="F112" s="357">
        <v>65</v>
      </c>
      <c r="G112" s="357">
        <v>45</v>
      </c>
      <c r="H112" s="357">
        <v>78</v>
      </c>
      <c r="I112" s="354" t="s">
        <v>864</v>
      </c>
      <c r="J112" s="379" t="s">
        <v>835</v>
      </c>
      <c r="K112" s="380">
        <f>H112-F112</f>
        <v>13</v>
      </c>
      <c r="L112" s="380">
        <v>100</v>
      </c>
      <c r="M112" s="381">
        <f>(K112*N112)-100</f>
        <v>3150</v>
      </c>
      <c r="N112" s="381">
        <v>250</v>
      </c>
      <c r="O112" s="355" t="s">
        <v>594</v>
      </c>
      <c r="P112" s="356">
        <v>44477</v>
      </c>
      <c r="Q112" s="278"/>
      <c r="R112" s="279" t="s">
        <v>595</v>
      </c>
      <c r="S112" s="268"/>
      <c r="T112" s="268"/>
      <c r="U112" s="268"/>
      <c r="V112" s="268"/>
      <c r="W112" s="268"/>
      <c r="X112" s="268"/>
      <c r="Y112" s="268"/>
      <c r="Z112" s="268"/>
      <c r="AA112" s="268"/>
      <c r="AB112" s="268"/>
      <c r="AC112" s="268"/>
      <c r="AD112" s="268"/>
      <c r="AE112" s="268"/>
      <c r="AF112" s="268"/>
      <c r="AG112" s="268"/>
      <c r="AH112" s="268"/>
      <c r="AI112" s="268"/>
      <c r="AJ112" s="268"/>
      <c r="AK112" s="268"/>
      <c r="AL112" s="268"/>
    </row>
    <row r="113" spans="1:38" s="269" customFormat="1" ht="12.75" customHeight="1">
      <c r="A113" s="545">
        <v>4</v>
      </c>
      <c r="B113" s="547">
        <v>44475</v>
      </c>
      <c r="C113" s="370"/>
      <c r="D113" s="371" t="s">
        <v>897</v>
      </c>
      <c r="E113" s="387" t="s">
        <v>596</v>
      </c>
      <c r="F113" s="357">
        <v>152.5</v>
      </c>
      <c r="G113" s="357">
        <v>17</v>
      </c>
      <c r="H113" s="357">
        <v>142</v>
      </c>
      <c r="I113" s="354" t="s">
        <v>899</v>
      </c>
      <c r="J113" s="545" t="s">
        <v>903</v>
      </c>
      <c r="K113" s="380">
        <f>H113-F113</f>
        <v>-10.5</v>
      </c>
      <c r="L113" s="380">
        <v>100</v>
      </c>
      <c r="M113" s="543">
        <f>(17.5*50)-200</f>
        <v>675</v>
      </c>
      <c r="N113" s="543">
        <v>50</v>
      </c>
      <c r="O113" s="539" t="s">
        <v>594</v>
      </c>
      <c r="P113" s="541">
        <v>44476</v>
      </c>
      <c r="Q113" s="278"/>
      <c r="R113" s="279" t="s">
        <v>595</v>
      </c>
      <c r="S113" s="268"/>
      <c r="T113" s="268"/>
      <c r="U113" s="268"/>
      <c r="V113" s="268"/>
      <c r="W113" s="268"/>
      <c r="X113" s="268"/>
      <c r="Y113" s="268"/>
      <c r="Z113" s="268"/>
      <c r="AA113" s="268"/>
      <c r="AB113" s="268"/>
      <c r="AC113" s="268"/>
      <c r="AD113" s="268"/>
      <c r="AE113" s="268"/>
      <c r="AF113" s="268"/>
      <c r="AG113" s="268"/>
      <c r="AH113" s="268"/>
      <c r="AI113" s="268"/>
      <c r="AJ113" s="268"/>
      <c r="AK113" s="268"/>
      <c r="AL113" s="268"/>
    </row>
    <row r="114" spans="1:38" s="269" customFormat="1" ht="12.75" customHeight="1">
      <c r="A114" s="546"/>
      <c r="B114" s="546"/>
      <c r="C114" s="370"/>
      <c r="D114" s="371" t="s">
        <v>898</v>
      </c>
      <c r="E114" s="387" t="s">
        <v>866</v>
      </c>
      <c r="F114" s="357">
        <v>70</v>
      </c>
      <c r="G114" s="357"/>
      <c r="H114" s="357">
        <v>42</v>
      </c>
      <c r="I114" s="354"/>
      <c r="J114" s="546"/>
      <c r="K114" s="380">
        <f>F114-H114</f>
        <v>28</v>
      </c>
      <c r="L114" s="380">
        <v>100</v>
      </c>
      <c r="M114" s="544"/>
      <c r="N114" s="544"/>
      <c r="O114" s="540"/>
      <c r="P114" s="542"/>
      <c r="Q114" s="278"/>
      <c r="R114" s="279" t="s">
        <v>595</v>
      </c>
      <c r="S114" s="268"/>
      <c r="T114" s="268"/>
      <c r="U114" s="268"/>
      <c r="V114" s="268"/>
      <c r="W114" s="268"/>
      <c r="X114" s="268"/>
      <c r="Y114" s="268"/>
      <c r="Z114" s="268"/>
      <c r="AA114" s="268"/>
      <c r="AB114" s="268"/>
      <c r="AC114" s="268"/>
      <c r="AD114" s="268"/>
      <c r="AE114" s="268"/>
      <c r="AF114" s="268"/>
      <c r="AG114" s="268"/>
      <c r="AH114" s="268"/>
      <c r="AI114" s="268"/>
      <c r="AJ114" s="268"/>
      <c r="AK114" s="268"/>
      <c r="AL114" s="268"/>
    </row>
    <row r="115" spans="1:38" s="269" customFormat="1" ht="12.75" customHeight="1">
      <c r="A115" s="369">
        <v>5</v>
      </c>
      <c r="B115" s="267">
        <v>44476</v>
      </c>
      <c r="C115" s="370"/>
      <c r="D115" s="371" t="s">
        <v>902</v>
      </c>
      <c r="E115" s="387" t="s">
        <v>596</v>
      </c>
      <c r="F115" s="357">
        <v>15</v>
      </c>
      <c r="G115" s="357">
        <v>10</v>
      </c>
      <c r="H115" s="357">
        <v>18.5</v>
      </c>
      <c r="I115" s="354">
        <v>25</v>
      </c>
      <c r="J115" s="379" t="s">
        <v>904</v>
      </c>
      <c r="K115" s="380">
        <f t="shared" ref="K115:K120" si="109">H115-F115</f>
        <v>3.5</v>
      </c>
      <c r="L115" s="380">
        <v>100</v>
      </c>
      <c r="M115" s="381">
        <f t="shared" ref="M115:M120" si="110">(K115*N115)-100</f>
        <v>3750</v>
      </c>
      <c r="N115" s="381">
        <v>1100</v>
      </c>
      <c r="O115" s="355" t="s">
        <v>594</v>
      </c>
      <c r="P115" s="396">
        <v>44476</v>
      </c>
      <c r="Q115" s="278"/>
      <c r="R115" s="279" t="s">
        <v>595</v>
      </c>
      <c r="S115" s="268"/>
      <c r="T115" s="268"/>
      <c r="U115" s="268"/>
      <c r="V115" s="268"/>
      <c r="W115" s="268"/>
      <c r="X115" s="268"/>
      <c r="Y115" s="268"/>
      <c r="Z115" s="268"/>
      <c r="AA115" s="268"/>
      <c r="AB115" s="268"/>
      <c r="AC115" s="268"/>
      <c r="AD115" s="268"/>
      <c r="AE115" s="268"/>
      <c r="AF115" s="268"/>
      <c r="AG115" s="268"/>
      <c r="AH115" s="268"/>
      <c r="AI115" s="268"/>
      <c r="AJ115" s="268"/>
      <c r="AK115" s="268"/>
      <c r="AL115" s="268"/>
    </row>
    <row r="116" spans="1:38" s="269" customFormat="1" ht="12.75" customHeight="1">
      <c r="A116" s="369">
        <v>6</v>
      </c>
      <c r="B116" s="267">
        <v>44476</v>
      </c>
      <c r="C116" s="370"/>
      <c r="D116" s="371" t="s">
        <v>940</v>
      </c>
      <c r="E116" s="387" t="s">
        <v>596</v>
      </c>
      <c r="F116" s="357">
        <v>102.5</v>
      </c>
      <c r="G116" s="357">
        <v>60</v>
      </c>
      <c r="H116" s="357">
        <v>121</v>
      </c>
      <c r="I116" s="354" t="s">
        <v>909</v>
      </c>
      <c r="J116" s="379" t="s">
        <v>894</v>
      </c>
      <c r="K116" s="380">
        <f t="shared" si="109"/>
        <v>18.5</v>
      </c>
      <c r="L116" s="380">
        <v>100</v>
      </c>
      <c r="M116" s="381">
        <f t="shared" si="110"/>
        <v>825</v>
      </c>
      <c r="N116" s="381">
        <v>50</v>
      </c>
      <c r="O116" s="355" t="s">
        <v>594</v>
      </c>
      <c r="P116" s="396">
        <v>44476</v>
      </c>
      <c r="Q116" s="278"/>
      <c r="R116" s="279" t="s">
        <v>595</v>
      </c>
      <c r="S116" s="268"/>
      <c r="T116" s="268"/>
      <c r="U116" s="268"/>
      <c r="V116" s="268"/>
      <c r="W116" s="268"/>
      <c r="X116" s="268"/>
      <c r="Y116" s="268"/>
      <c r="Z116" s="268"/>
      <c r="AA116" s="268"/>
      <c r="AB116" s="268"/>
      <c r="AC116" s="268"/>
      <c r="AD116" s="268"/>
      <c r="AE116" s="268"/>
      <c r="AF116" s="268"/>
      <c r="AG116" s="268"/>
      <c r="AH116" s="268"/>
      <c r="AI116" s="268"/>
      <c r="AJ116" s="268"/>
      <c r="AK116" s="268"/>
      <c r="AL116" s="268"/>
    </row>
    <row r="117" spans="1:38" s="269" customFormat="1" ht="12.75" customHeight="1">
      <c r="A117" s="369">
        <v>7</v>
      </c>
      <c r="B117" s="267">
        <v>44476</v>
      </c>
      <c r="C117" s="370"/>
      <c r="D117" s="358" t="s">
        <v>910</v>
      </c>
      <c r="E117" s="387" t="s">
        <v>596</v>
      </c>
      <c r="F117" s="357">
        <v>290</v>
      </c>
      <c r="G117" s="357">
        <v>170</v>
      </c>
      <c r="H117" s="357">
        <v>335</v>
      </c>
      <c r="I117" s="354">
        <v>500</v>
      </c>
      <c r="J117" s="379" t="s">
        <v>911</v>
      </c>
      <c r="K117" s="380">
        <f t="shared" si="109"/>
        <v>45</v>
      </c>
      <c r="L117" s="380">
        <v>100</v>
      </c>
      <c r="M117" s="381">
        <f t="shared" si="110"/>
        <v>1025</v>
      </c>
      <c r="N117" s="381">
        <v>25</v>
      </c>
      <c r="O117" s="355" t="s">
        <v>594</v>
      </c>
      <c r="P117" s="396">
        <v>44476</v>
      </c>
      <c r="Q117" s="278"/>
      <c r="R117" s="279" t="s">
        <v>598</v>
      </c>
      <c r="S117" s="268"/>
      <c r="T117" s="268"/>
      <c r="U117" s="268"/>
      <c r="V117" s="268"/>
      <c r="W117" s="268"/>
      <c r="X117" s="268"/>
      <c r="Y117" s="268"/>
      <c r="Z117" s="268"/>
      <c r="AA117" s="268"/>
      <c r="AB117" s="268"/>
      <c r="AC117" s="268"/>
      <c r="AD117" s="268"/>
      <c r="AE117" s="268"/>
      <c r="AF117" s="268"/>
      <c r="AG117" s="268"/>
      <c r="AH117" s="268"/>
      <c r="AI117" s="268"/>
      <c r="AJ117" s="268"/>
      <c r="AK117" s="268"/>
      <c r="AL117" s="268"/>
    </row>
    <row r="118" spans="1:38" s="269" customFormat="1" ht="12.75" customHeight="1">
      <c r="A118" s="409">
        <v>8</v>
      </c>
      <c r="B118" s="410">
        <v>44477</v>
      </c>
      <c r="C118" s="411"/>
      <c r="D118" s="412" t="s">
        <v>916</v>
      </c>
      <c r="E118" s="413" t="s">
        <v>596</v>
      </c>
      <c r="F118" s="375">
        <v>230</v>
      </c>
      <c r="G118" s="375">
        <v>180</v>
      </c>
      <c r="H118" s="375">
        <v>185</v>
      </c>
      <c r="I118" s="378" t="s">
        <v>917</v>
      </c>
      <c r="J118" s="414" t="s">
        <v>918</v>
      </c>
      <c r="K118" s="415">
        <f t="shared" si="109"/>
        <v>-45</v>
      </c>
      <c r="L118" s="415">
        <v>100</v>
      </c>
      <c r="M118" s="416">
        <f t="shared" si="110"/>
        <v>-1225</v>
      </c>
      <c r="N118" s="416">
        <v>25</v>
      </c>
      <c r="O118" s="417" t="s">
        <v>607</v>
      </c>
      <c r="P118" s="418">
        <v>44477</v>
      </c>
      <c r="Q118" s="278"/>
      <c r="R118" s="279" t="s">
        <v>595</v>
      </c>
      <c r="S118" s="268"/>
      <c r="T118" s="268"/>
      <c r="U118" s="268"/>
      <c r="V118" s="268"/>
      <c r="W118" s="268"/>
      <c r="X118" s="268"/>
      <c r="Y118" s="268"/>
      <c r="Z118" s="268"/>
      <c r="AA118" s="268"/>
      <c r="AB118" s="268"/>
      <c r="AC118" s="268"/>
      <c r="AD118" s="268"/>
      <c r="AE118" s="268"/>
      <c r="AF118" s="268"/>
      <c r="AG118" s="268"/>
      <c r="AH118" s="268"/>
      <c r="AI118" s="268"/>
      <c r="AJ118" s="268"/>
      <c r="AK118" s="268"/>
      <c r="AL118" s="268"/>
    </row>
    <row r="119" spans="1:38" s="269" customFormat="1" ht="12.75" customHeight="1">
      <c r="A119" s="369">
        <v>9</v>
      </c>
      <c r="B119" s="267">
        <v>44481</v>
      </c>
      <c r="C119" s="370"/>
      <c r="D119" s="371" t="s">
        <v>938</v>
      </c>
      <c r="E119" s="387" t="s">
        <v>596</v>
      </c>
      <c r="F119" s="357">
        <v>92.5</v>
      </c>
      <c r="G119" s="357">
        <v>70</v>
      </c>
      <c r="H119" s="357">
        <v>124</v>
      </c>
      <c r="I119" s="354" t="s">
        <v>939</v>
      </c>
      <c r="J119" s="379" t="s">
        <v>941</v>
      </c>
      <c r="K119" s="380">
        <f t="shared" si="109"/>
        <v>31.5</v>
      </c>
      <c r="L119" s="380">
        <v>100</v>
      </c>
      <c r="M119" s="381">
        <f t="shared" si="110"/>
        <v>1475</v>
      </c>
      <c r="N119" s="381">
        <v>50</v>
      </c>
      <c r="O119" s="355" t="s">
        <v>594</v>
      </c>
      <c r="P119" s="396">
        <v>44481</v>
      </c>
      <c r="Q119" s="278"/>
      <c r="R119" s="279" t="s">
        <v>595</v>
      </c>
      <c r="S119" s="268"/>
      <c r="T119" s="268"/>
      <c r="U119" s="268"/>
      <c r="V119" s="268"/>
      <c r="W119" s="268"/>
      <c r="X119" s="268"/>
      <c r="Y119" s="268"/>
      <c r="Z119" s="268"/>
      <c r="AA119" s="268"/>
      <c r="AB119" s="268"/>
      <c r="AC119" s="268"/>
      <c r="AD119" s="268"/>
      <c r="AE119" s="268"/>
      <c r="AF119" s="268"/>
      <c r="AG119" s="268"/>
      <c r="AH119" s="268"/>
      <c r="AI119" s="268"/>
      <c r="AJ119" s="268"/>
      <c r="AK119" s="268"/>
      <c r="AL119" s="268"/>
    </row>
    <row r="120" spans="1:38" s="269" customFormat="1" ht="12.75" customHeight="1">
      <c r="A120" s="369">
        <v>10</v>
      </c>
      <c r="B120" s="467">
        <v>44488</v>
      </c>
      <c r="C120" s="370"/>
      <c r="D120" s="371" t="s">
        <v>964</v>
      </c>
      <c r="E120" s="387" t="s">
        <v>596</v>
      </c>
      <c r="F120" s="357">
        <v>51.5</v>
      </c>
      <c r="G120" s="357">
        <v>37</v>
      </c>
      <c r="H120" s="357">
        <v>54.5</v>
      </c>
      <c r="I120" s="354" t="s">
        <v>965</v>
      </c>
      <c r="J120" s="379" t="s">
        <v>967</v>
      </c>
      <c r="K120" s="380">
        <f t="shared" si="109"/>
        <v>3</v>
      </c>
      <c r="L120" s="380">
        <v>100</v>
      </c>
      <c r="M120" s="381">
        <f t="shared" si="110"/>
        <v>650</v>
      </c>
      <c r="N120" s="381">
        <v>250</v>
      </c>
      <c r="O120" s="355" t="s">
        <v>594</v>
      </c>
      <c r="P120" s="356">
        <v>44489</v>
      </c>
      <c r="Q120" s="278"/>
      <c r="R120" s="279" t="s">
        <v>595</v>
      </c>
      <c r="S120" s="268"/>
      <c r="T120" s="268"/>
      <c r="U120" s="268"/>
      <c r="V120" s="268"/>
      <c r="W120" s="268"/>
      <c r="X120" s="268"/>
      <c r="Y120" s="268"/>
      <c r="Z120" s="268"/>
      <c r="AA120" s="268"/>
      <c r="AB120" s="268"/>
      <c r="AC120" s="268"/>
      <c r="AD120" s="268"/>
      <c r="AE120" s="268"/>
      <c r="AF120" s="268"/>
      <c r="AG120" s="268"/>
      <c r="AH120" s="268"/>
      <c r="AI120" s="268"/>
      <c r="AJ120" s="268"/>
      <c r="AK120" s="268"/>
      <c r="AL120" s="268"/>
    </row>
    <row r="121" spans="1:38" s="269" customFormat="1" ht="12.75" customHeight="1">
      <c r="A121" s="369">
        <v>11</v>
      </c>
      <c r="B121" s="267">
        <v>44490</v>
      </c>
      <c r="C121" s="370"/>
      <c r="D121" s="371" t="s">
        <v>979</v>
      </c>
      <c r="E121" s="387" t="s">
        <v>596</v>
      </c>
      <c r="F121" s="357">
        <v>12.5</v>
      </c>
      <c r="G121" s="357">
        <v>8</v>
      </c>
      <c r="H121" s="357">
        <v>15.25</v>
      </c>
      <c r="I121" s="354" t="s">
        <v>980</v>
      </c>
      <c r="J121" s="379" t="s">
        <v>981</v>
      </c>
      <c r="K121" s="380">
        <f t="shared" ref="K121:K122" si="111">H121-F121</f>
        <v>2.75</v>
      </c>
      <c r="L121" s="380">
        <v>100</v>
      </c>
      <c r="M121" s="381">
        <f t="shared" ref="M121" si="112">(K121*N121)-100</f>
        <v>3681.25</v>
      </c>
      <c r="N121" s="381">
        <v>1375</v>
      </c>
      <c r="O121" s="355" t="s">
        <v>594</v>
      </c>
      <c r="P121" s="396">
        <v>44490</v>
      </c>
      <c r="Q121" s="278"/>
      <c r="R121" s="279" t="s">
        <v>595</v>
      </c>
      <c r="S121" s="268"/>
      <c r="T121" s="268"/>
      <c r="U121" s="268"/>
      <c r="V121" s="268"/>
      <c r="W121" s="268"/>
      <c r="X121" s="268"/>
      <c r="Y121" s="268"/>
      <c r="Z121" s="268"/>
      <c r="AA121" s="268"/>
      <c r="AB121" s="268"/>
      <c r="AC121" s="268"/>
      <c r="AD121" s="268"/>
      <c r="AE121" s="268"/>
      <c r="AF121" s="268"/>
      <c r="AG121" s="268"/>
      <c r="AH121" s="268"/>
      <c r="AI121" s="268"/>
      <c r="AJ121" s="268"/>
      <c r="AK121" s="268"/>
      <c r="AL121" s="268"/>
    </row>
    <row r="122" spans="1:38" s="269" customFormat="1" ht="12.75" customHeight="1">
      <c r="A122" s="564">
        <v>12</v>
      </c>
      <c r="B122" s="566">
        <v>44490</v>
      </c>
      <c r="C122" s="476"/>
      <c r="D122" s="477" t="s">
        <v>982</v>
      </c>
      <c r="E122" s="478" t="s">
        <v>596</v>
      </c>
      <c r="F122" s="478">
        <v>380</v>
      </c>
      <c r="G122" s="478">
        <v>90</v>
      </c>
      <c r="H122" s="479">
        <v>530</v>
      </c>
      <c r="I122" s="479" t="s">
        <v>984</v>
      </c>
      <c r="J122" s="562" t="s">
        <v>985</v>
      </c>
      <c r="K122" s="480">
        <f t="shared" si="111"/>
        <v>150</v>
      </c>
      <c r="L122" s="480">
        <v>100</v>
      </c>
      <c r="M122" s="568">
        <f>(125*25)-200</f>
        <v>2925</v>
      </c>
      <c r="N122" s="570">
        <v>25</v>
      </c>
      <c r="O122" s="572" t="s">
        <v>594</v>
      </c>
      <c r="P122" s="560">
        <v>44490</v>
      </c>
      <c r="Q122" s="278"/>
      <c r="R122" s="279" t="s">
        <v>595</v>
      </c>
      <c r="S122" s="268"/>
      <c r="T122" s="268"/>
      <c r="U122" s="268"/>
      <c r="V122" s="268"/>
      <c r="W122" s="268"/>
      <c r="X122" s="268"/>
      <c r="Y122" s="268"/>
      <c r="Z122" s="268"/>
      <c r="AA122" s="268"/>
      <c r="AB122" s="268"/>
      <c r="AC122" s="268"/>
      <c r="AD122" s="268"/>
      <c r="AE122" s="268"/>
      <c r="AF122" s="268"/>
      <c r="AG122" s="268"/>
      <c r="AH122" s="268"/>
      <c r="AI122" s="268"/>
      <c r="AJ122" s="268"/>
      <c r="AK122" s="268"/>
      <c r="AL122" s="268"/>
    </row>
    <row r="123" spans="1:38" s="269" customFormat="1" ht="12.75" customHeight="1">
      <c r="A123" s="565"/>
      <c r="B123" s="567"/>
      <c r="C123" s="299"/>
      <c r="D123" s="477" t="s">
        <v>983</v>
      </c>
      <c r="E123" s="301" t="s">
        <v>866</v>
      </c>
      <c r="F123" s="301">
        <v>55</v>
      </c>
      <c r="G123" s="301"/>
      <c r="H123" s="481">
        <v>80</v>
      </c>
      <c r="I123" s="479"/>
      <c r="J123" s="563"/>
      <c r="K123" s="482">
        <f>F123-H123</f>
        <v>-25</v>
      </c>
      <c r="L123" s="480">
        <v>100</v>
      </c>
      <c r="M123" s="569"/>
      <c r="N123" s="571"/>
      <c r="O123" s="573"/>
      <c r="P123" s="561"/>
      <c r="Q123" s="278"/>
      <c r="R123" s="279" t="s">
        <v>595</v>
      </c>
      <c r="S123" s="268"/>
      <c r="T123" s="268"/>
      <c r="U123" s="268"/>
      <c r="V123" s="268"/>
      <c r="W123" s="268"/>
      <c r="X123" s="268"/>
      <c r="Y123" s="268"/>
      <c r="Z123" s="268"/>
      <c r="AA123" s="268"/>
      <c r="AB123" s="268"/>
      <c r="AC123" s="268"/>
      <c r="AD123" s="268"/>
      <c r="AE123" s="268"/>
      <c r="AF123" s="268"/>
      <c r="AG123" s="268"/>
      <c r="AH123" s="268"/>
      <c r="AI123" s="268"/>
      <c r="AJ123" s="268"/>
      <c r="AK123" s="268"/>
      <c r="AL123" s="268"/>
    </row>
    <row r="124" spans="1:38" s="269" customFormat="1" ht="12.75" customHeight="1">
      <c r="A124" s="409">
        <v>13</v>
      </c>
      <c r="B124" s="376">
        <v>44491</v>
      </c>
      <c r="C124" s="411"/>
      <c r="D124" s="412" t="s">
        <v>990</v>
      </c>
      <c r="E124" s="413" t="s">
        <v>596</v>
      </c>
      <c r="F124" s="375">
        <v>3</v>
      </c>
      <c r="G124" s="375">
        <v>1.75</v>
      </c>
      <c r="H124" s="375">
        <v>1.65</v>
      </c>
      <c r="I124" s="378" t="s">
        <v>991</v>
      </c>
      <c r="J124" s="414" t="s">
        <v>918</v>
      </c>
      <c r="K124" s="415">
        <f t="shared" ref="K124:K125" si="113">H124-F124</f>
        <v>-1.35</v>
      </c>
      <c r="L124" s="415">
        <v>100</v>
      </c>
      <c r="M124" s="416">
        <f t="shared" ref="M124:M125" si="114">(K124*N124)-100</f>
        <v>-4420</v>
      </c>
      <c r="N124" s="416">
        <v>3200</v>
      </c>
      <c r="O124" s="417" t="s">
        <v>607</v>
      </c>
      <c r="P124" s="483">
        <v>44494</v>
      </c>
      <c r="Q124" s="278"/>
      <c r="R124" s="279" t="s">
        <v>595</v>
      </c>
      <c r="S124" s="268"/>
      <c r="T124" s="268"/>
      <c r="U124" s="268"/>
      <c r="V124" s="268"/>
      <c r="W124" s="268"/>
      <c r="X124" s="268"/>
      <c r="Y124" s="268"/>
      <c r="Z124" s="268"/>
      <c r="AA124" s="268"/>
      <c r="AB124" s="268"/>
      <c r="AC124" s="268"/>
      <c r="AD124" s="268"/>
      <c r="AE124" s="268"/>
      <c r="AF124" s="268"/>
      <c r="AG124" s="268"/>
      <c r="AH124" s="268"/>
      <c r="AI124" s="268"/>
      <c r="AJ124" s="268"/>
      <c r="AK124" s="268"/>
      <c r="AL124" s="268"/>
    </row>
    <row r="125" spans="1:38" s="269" customFormat="1" ht="12.75" customHeight="1">
      <c r="A125" s="369">
        <v>14</v>
      </c>
      <c r="B125" s="267">
        <v>44494</v>
      </c>
      <c r="C125" s="370"/>
      <c r="D125" s="371" t="s">
        <v>993</v>
      </c>
      <c r="E125" s="387" t="s">
        <v>596</v>
      </c>
      <c r="F125" s="357">
        <v>70</v>
      </c>
      <c r="G125" s="357">
        <v>18</v>
      </c>
      <c r="H125" s="357">
        <v>84</v>
      </c>
      <c r="I125" s="354" t="s">
        <v>994</v>
      </c>
      <c r="J125" s="379" t="s">
        <v>870</v>
      </c>
      <c r="K125" s="380">
        <f t="shared" si="113"/>
        <v>14</v>
      </c>
      <c r="L125" s="380">
        <v>100</v>
      </c>
      <c r="M125" s="381">
        <f t="shared" si="114"/>
        <v>600</v>
      </c>
      <c r="N125" s="381">
        <v>50</v>
      </c>
      <c r="O125" s="355" t="s">
        <v>594</v>
      </c>
      <c r="P125" s="396">
        <v>44494</v>
      </c>
      <c r="Q125" s="278"/>
      <c r="R125" s="279" t="s">
        <v>595</v>
      </c>
      <c r="S125" s="268"/>
      <c r="T125" s="268"/>
      <c r="U125" s="268"/>
      <c r="V125" s="268"/>
      <c r="W125" s="268"/>
      <c r="X125" s="268"/>
      <c r="Y125" s="268"/>
      <c r="Z125" s="268"/>
      <c r="AA125" s="268"/>
      <c r="AB125" s="268"/>
      <c r="AC125" s="268"/>
      <c r="AD125" s="268"/>
      <c r="AE125" s="268"/>
      <c r="AF125" s="268"/>
      <c r="AG125" s="268"/>
      <c r="AH125" s="268"/>
      <c r="AI125" s="268"/>
      <c r="AJ125" s="268"/>
      <c r="AK125" s="268"/>
      <c r="AL125" s="268"/>
    </row>
    <row r="126" spans="1:38" s="269" customFormat="1" ht="12.75" customHeight="1">
      <c r="A126" s="369">
        <v>15</v>
      </c>
      <c r="B126" s="267">
        <v>44494</v>
      </c>
      <c r="C126" s="370"/>
      <c r="D126" s="371" t="s">
        <v>995</v>
      </c>
      <c r="E126" s="387" t="s">
        <v>596</v>
      </c>
      <c r="F126" s="357">
        <v>27</v>
      </c>
      <c r="G126" s="357">
        <v>15</v>
      </c>
      <c r="H126" s="357">
        <v>34.5</v>
      </c>
      <c r="I126" s="354" t="s">
        <v>996</v>
      </c>
      <c r="J126" s="379" t="s">
        <v>999</v>
      </c>
      <c r="K126" s="380">
        <f t="shared" ref="K126:K129" si="115">H126-F126</f>
        <v>7.5</v>
      </c>
      <c r="L126" s="380">
        <v>100</v>
      </c>
      <c r="M126" s="381">
        <f t="shared" ref="M126:M129" si="116">(K126*N126)-100</f>
        <v>2150</v>
      </c>
      <c r="N126" s="381">
        <v>300</v>
      </c>
      <c r="O126" s="355" t="s">
        <v>594</v>
      </c>
      <c r="P126" s="396">
        <v>44494</v>
      </c>
      <c r="Q126" s="278"/>
      <c r="R126" s="279" t="s">
        <v>595</v>
      </c>
      <c r="S126" s="268"/>
      <c r="T126" s="268"/>
      <c r="U126" s="268"/>
      <c r="V126" s="268"/>
      <c r="W126" s="268"/>
      <c r="X126" s="268"/>
      <c r="Y126" s="268"/>
      <c r="Z126" s="268"/>
      <c r="AA126" s="268"/>
      <c r="AB126" s="268"/>
      <c r="AC126" s="268"/>
      <c r="AD126" s="268"/>
      <c r="AE126" s="268"/>
      <c r="AF126" s="268"/>
      <c r="AG126" s="268"/>
      <c r="AH126" s="268"/>
      <c r="AI126" s="268"/>
      <c r="AJ126" s="268"/>
      <c r="AK126" s="268"/>
      <c r="AL126" s="268"/>
    </row>
    <row r="127" spans="1:38" s="269" customFormat="1" ht="12.75" customHeight="1">
      <c r="A127" s="369">
        <v>16</v>
      </c>
      <c r="B127" s="267">
        <v>44494</v>
      </c>
      <c r="C127" s="370"/>
      <c r="D127" s="371" t="s">
        <v>997</v>
      </c>
      <c r="E127" s="387" t="s">
        <v>596</v>
      </c>
      <c r="F127" s="357">
        <v>12</v>
      </c>
      <c r="G127" s="357">
        <v>4</v>
      </c>
      <c r="H127" s="357">
        <v>20.5</v>
      </c>
      <c r="I127" s="354" t="s">
        <v>998</v>
      </c>
      <c r="J127" s="379" t="s">
        <v>646</v>
      </c>
      <c r="K127" s="380">
        <f t="shared" si="115"/>
        <v>8.5</v>
      </c>
      <c r="L127" s="380">
        <v>100</v>
      </c>
      <c r="M127" s="381">
        <f t="shared" si="116"/>
        <v>4575</v>
      </c>
      <c r="N127" s="381">
        <v>550</v>
      </c>
      <c r="O127" s="355" t="s">
        <v>594</v>
      </c>
      <c r="P127" s="396">
        <v>44494</v>
      </c>
      <c r="Q127" s="278"/>
      <c r="R127" s="279" t="s">
        <v>595</v>
      </c>
      <c r="S127" s="268"/>
      <c r="T127" s="268"/>
      <c r="U127" s="268"/>
      <c r="V127" s="268"/>
      <c r="W127" s="268"/>
      <c r="X127" s="268"/>
      <c r="Y127" s="268"/>
      <c r="Z127" s="268"/>
      <c r="AA127" s="268"/>
      <c r="AB127" s="268"/>
      <c r="AC127" s="268"/>
      <c r="AD127" s="268"/>
      <c r="AE127" s="268"/>
      <c r="AF127" s="268"/>
      <c r="AG127" s="268"/>
      <c r="AH127" s="268"/>
      <c r="AI127" s="268"/>
      <c r="AJ127" s="268"/>
      <c r="AK127" s="268"/>
      <c r="AL127" s="268"/>
    </row>
    <row r="128" spans="1:38" s="269" customFormat="1" ht="12.75" customHeight="1">
      <c r="A128" s="369">
        <v>17</v>
      </c>
      <c r="B128" s="267">
        <v>44494</v>
      </c>
      <c r="C128" s="370"/>
      <c r="D128" s="371" t="s">
        <v>995</v>
      </c>
      <c r="E128" s="387" t="s">
        <v>596</v>
      </c>
      <c r="F128" s="357">
        <v>24</v>
      </c>
      <c r="G128" s="357">
        <v>10</v>
      </c>
      <c r="H128" s="357">
        <v>36.5</v>
      </c>
      <c r="I128" s="354" t="s">
        <v>996</v>
      </c>
      <c r="J128" s="379" t="s">
        <v>1000</v>
      </c>
      <c r="K128" s="380">
        <f t="shared" si="115"/>
        <v>12.5</v>
      </c>
      <c r="L128" s="380">
        <v>100</v>
      </c>
      <c r="M128" s="381">
        <f t="shared" si="116"/>
        <v>3650</v>
      </c>
      <c r="N128" s="381">
        <v>300</v>
      </c>
      <c r="O128" s="355" t="s">
        <v>594</v>
      </c>
      <c r="P128" s="396">
        <v>44494</v>
      </c>
      <c r="Q128" s="278"/>
      <c r="R128" s="279" t="s">
        <v>595</v>
      </c>
      <c r="S128" s="268"/>
      <c r="T128" s="268"/>
      <c r="U128" s="268"/>
      <c r="V128" s="268"/>
      <c r="W128" s="268"/>
      <c r="X128" s="268"/>
      <c r="Y128" s="268"/>
      <c r="Z128" s="268"/>
      <c r="AA128" s="268"/>
      <c r="AB128" s="268"/>
      <c r="AC128" s="268"/>
      <c r="AD128" s="268"/>
      <c r="AE128" s="268"/>
      <c r="AF128" s="268"/>
      <c r="AG128" s="268"/>
      <c r="AH128" s="268"/>
      <c r="AI128" s="268"/>
      <c r="AJ128" s="268"/>
      <c r="AK128" s="268"/>
      <c r="AL128" s="268"/>
    </row>
    <row r="129" spans="1:38" s="269" customFormat="1" ht="12.75" customHeight="1">
      <c r="A129" s="409">
        <v>18</v>
      </c>
      <c r="B129" s="500">
        <v>44496</v>
      </c>
      <c r="C129" s="411"/>
      <c r="D129" s="412" t="s">
        <v>1014</v>
      </c>
      <c r="E129" s="413" t="s">
        <v>596</v>
      </c>
      <c r="F129" s="375">
        <v>28.5</v>
      </c>
      <c r="G129" s="375">
        <v>19</v>
      </c>
      <c r="H129" s="375">
        <v>19</v>
      </c>
      <c r="I129" s="378" t="s">
        <v>1015</v>
      </c>
      <c r="J129" s="414" t="s">
        <v>918</v>
      </c>
      <c r="K129" s="415">
        <f t="shared" si="115"/>
        <v>-9.5</v>
      </c>
      <c r="L129" s="415">
        <v>100</v>
      </c>
      <c r="M129" s="416">
        <f t="shared" si="116"/>
        <v>-5325</v>
      </c>
      <c r="N129" s="416">
        <v>550</v>
      </c>
      <c r="O129" s="417" t="s">
        <v>607</v>
      </c>
      <c r="P129" s="483">
        <v>44497</v>
      </c>
      <c r="Q129" s="278"/>
      <c r="R129" s="279" t="s">
        <v>598</v>
      </c>
      <c r="S129" s="268"/>
      <c r="T129" s="268"/>
      <c r="U129" s="268"/>
      <c r="V129" s="268"/>
      <c r="W129" s="268"/>
      <c r="X129" s="268"/>
      <c r="Y129" s="268"/>
      <c r="Z129" s="268"/>
      <c r="AA129" s="268"/>
      <c r="AB129" s="268"/>
      <c r="AC129" s="268"/>
      <c r="AD129" s="268"/>
      <c r="AE129" s="268"/>
      <c r="AF129" s="268"/>
      <c r="AG129" s="268"/>
      <c r="AH129" s="268"/>
      <c r="AI129" s="268"/>
      <c r="AJ129" s="268"/>
      <c r="AK129" s="268"/>
      <c r="AL129" s="268"/>
    </row>
    <row r="130" spans="1:38" s="269" customFormat="1" ht="12.75" customHeight="1">
      <c r="A130" s="369">
        <v>19</v>
      </c>
      <c r="B130" s="467">
        <v>44497</v>
      </c>
      <c r="C130" s="370"/>
      <c r="D130" s="308" t="s">
        <v>1046</v>
      </c>
      <c r="E130" s="387" t="s">
        <v>596</v>
      </c>
      <c r="F130" s="357">
        <v>47.5</v>
      </c>
      <c r="G130" s="357">
        <v>8</v>
      </c>
      <c r="H130" s="357">
        <v>64</v>
      </c>
      <c r="I130" s="354" t="s">
        <v>1047</v>
      </c>
      <c r="J130" s="379" t="s">
        <v>635</v>
      </c>
      <c r="K130" s="380">
        <f t="shared" ref="K130:K131" si="117">H130-F130</f>
        <v>16.5</v>
      </c>
      <c r="L130" s="380">
        <v>100</v>
      </c>
      <c r="M130" s="381">
        <f t="shared" ref="M130:M131" si="118">(K130*N130)-100</f>
        <v>312.5</v>
      </c>
      <c r="N130" s="381">
        <v>25</v>
      </c>
      <c r="O130" s="355" t="s">
        <v>594</v>
      </c>
      <c r="P130" s="396">
        <v>44497</v>
      </c>
      <c r="Q130" s="278"/>
      <c r="R130" s="279" t="s">
        <v>595</v>
      </c>
      <c r="S130" s="268"/>
      <c r="T130" s="268"/>
      <c r="U130" s="268"/>
      <c r="V130" s="268"/>
      <c r="W130" s="268"/>
      <c r="X130" s="268"/>
      <c r="Y130" s="268"/>
      <c r="Z130" s="268"/>
      <c r="AA130" s="268"/>
      <c r="AB130" s="268"/>
      <c r="AC130" s="268"/>
      <c r="AD130" s="268"/>
      <c r="AE130" s="268"/>
      <c r="AF130" s="268"/>
      <c r="AG130" s="268"/>
      <c r="AH130" s="268"/>
      <c r="AI130" s="268"/>
      <c r="AJ130" s="268"/>
      <c r="AK130" s="268"/>
      <c r="AL130" s="268"/>
    </row>
    <row r="131" spans="1:38" s="269" customFormat="1" ht="12.75" customHeight="1">
      <c r="A131" s="369">
        <v>20</v>
      </c>
      <c r="B131" s="467">
        <v>44497</v>
      </c>
      <c r="C131" s="370"/>
      <c r="D131" s="371" t="s">
        <v>1048</v>
      </c>
      <c r="E131" s="387" t="s">
        <v>596</v>
      </c>
      <c r="F131" s="357">
        <v>135</v>
      </c>
      <c r="G131" s="357">
        <v>30</v>
      </c>
      <c r="H131" s="357">
        <v>185</v>
      </c>
      <c r="I131" s="354" t="s">
        <v>899</v>
      </c>
      <c r="J131" s="379" t="s">
        <v>1053</v>
      </c>
      <c r="K131" s="380">
        <f t="shared" si="117"/>
        <v>50</v>
      </c>
      <c r="L131" s="380">
        <v>100</v>
      </c>
      <c r="M131" s="381">
        <f t="shared" si="118"/>
        <v>2400</v>
      </c>
      <c r="N131" s="381">
        <v>50</v>
      </c>
      <c r="O131" s="355" t="s">
        <v>594</v>
      </c>
      <c r="P131" s="396">
        <v>44497</v>
      </c>
      <c r="Q131" s="278"/>
      <c r="R131" s="279" t="s">
        <v>598</v>
      </c>
      <c r="S131" s="268"/>
      <c r="T131" s="268"/>
      <c r="U131" s="268"/>
      <c r="V131" s="268"/>
      <c r="W131" s="268"/>
      <c r="X131" s="268"/>
      <c r="Y131" s="268"/>
      <c r="Z131" s="268"/>
      <c r="AA131" s="268"/>
      <c r="AB131" s="268"/>
      <c r="AC131" s="268"/>
      <c r="AD131" s="268"/>
      <c r="AE131" s="268"/>
      <c r="AF131" s="268"/>
      <c r="AG131" s="268"/>
      <c r="AH131" s="268"/>
      <c r="AI131" s="268"/>
      <c r="AJ131" s="268"/>
      <c r="AK131" s="268"/>
      <c r="AL131" s="268"/>
    </row>
    <row r="132" spans="1:38" s="269" customFormat="1" ht="12.75" customHeight="1">
      <c r="A132" s="409">
        <v>21</v>
      </c>
      <c r="B132" s="410">
        <v>44497</v>
      </c>
      <c r="C132" s="411"/>
      <c r="D132" s="412" t="s">
        <v>1049</v>
      </c>
      <c r="E132" s="413" t="s">
        <v>596</v>
      </c>
      <c r="F132" s="375">
        <v>32</v>
      </c>
      <c r="G132" s="375">
        <v>0</v>
      </c>
      <c r="H132" s="375">
        <v>0</v>
      </c>
      <c r="I132" s="378" t="s">
        <v>1050</v>
      </c>
      <c r="J132" s="414" t="s">
        <v>1054</v>
      </c>
      <c r="K132" s="415">
        <f t="shared" ref="K132" si="119">H132-F132</f>
        <v>-32</v>
      </c>
      <c r="L132" s="415">
        <v>100</v>
      </c>
      <c r="M132" s="416">
        <f t="shared" ref="M132" si="120">(K132*N132)-100</f>
        <v>-1700</v>
      </c>
      <c r="N132" s="416">
        <v>50</v>
      </c>
      <c r="O132" s="417" t="s">
        <v>607</v>
      </c>
      <c r="P132" s="472">
        <v>44497</v>
      </c>
      <c r="Q132" s="278"/>
      <c r="R132" s="279" t="s">
        <v>598</v>
      </c>
      <c r="S132" s="268"/>
      <c r="T132" s="268"/>
      <c r="U132" s="268"/>
      <c r="V132" s="268"/>
      <c r="W132" s="268"/>
      <c r="X132" s="268"/>
      <c r="Y132" s="268"/>
      <c r="Z132" s="268"/>
      <c r="AA132" s="268"/>
      <c r="AB132" s="268"/>
      <c r="AC132" s="268"/>
      <c r="AD132" s="268"/>
      <c r="AE132" s="268"/>
      <c r="AF132" s="268"/>
      <c r="AG132" s="268"/>
      <c r="AH132" s="268"/>
      <c r="AI132" s="268"/>
      <c r="AJ132" s="268"/>
      <c r="AK132" s="268"/>
      <c r="AL132" s="268"/>
    </row>
    <row r="133" spans="1:38" s="269" customFormat="1" ht="12.75" customHeight="1">
      <c r="A133" s="409">
        <v>22</v>
      </c>
      <c r="B133" s="410">
        <v>44497</v>
      </c>
      <c r="C133" s="411"/>
      <c r="D133" s="412" t="s">
        <v>1051</v>
      </c>
      <c r="E133" s="413" t="s">
        <v>596</v>
      </c>
      <c r="F133" s="375">
        <v>90</v>
      </c>
      <c r="G133" s="375">
        <v>15</v>
      </c>
      <c r="H133" s="375">
        <v>17.5</v>
      </c>
      <c r="I133" s="378" t="s">
        <v>1052</v>
      </c>
      <c r="J133" s="414" t="s">
        <v>1055</v>
      </c>
      <c r="K133" s="415">
        <f t="shared" ref="K133" si="121">H133-F133</f>
        <v>-72.5</v>
      </c>
      <c r="L133" s="415">
        <v>100</v>
      </c>
      <c r="M133" s="416">
        <f t="shared" ref="M133:M134" si="122">(K133*N133)-100</f>
        <v>-1912.5</v>
      </c>
      <c r="N133" s="416">
        <v>25</v>
      </c>
      <c r="O133" s="417" t="s">
        <v>607</v>
      </c>
      <c r="P133" s="472">
        <v>44497</v>
      </c>
      <c r="Q133" s="278"/>
      <c r="R133" s="279" t="s">
        <v>595</v>
      </c>
      <c r="S133" s="268"/>
      <c r="T133" s="268"/>
      <c r="U133" s="268"/>
      <c r="V133" s="268"/>
      <c r="W133" s="268"/>
      <c r="X133" s="268"/>
      <c r="Y133" s="268"/>
      <c r="Z133" s="268"/>
      <c r="AA133" s="268"/>
      <c r="AB133" s="268"/>
      <c r="AC133" s="268"/>
      <c r="AD133" s="268"/>
      <c r="AE133" s="268"/>
      <c r="AF133" s="268"/>
      <c r="AG133" s="268"/>
      <c r="AH133" s="268"/>
      <c r="AI133" s="268"/>
      <c r="AJ133" s="268"/>
      <c r="AK133" s="268"/>
      <c r="AL133" s="268"/>
    </row>
    <row r="134" spans="1:38" s="269" customFormat="1" ht="12.75" customHeight="1">
      <c r="A134" s="512">
        <v>23</v>
      </c>
      <c r="B134" s="513">
        <v>44497</v>
      </c>
      <c r="C134" s="514"/>
      <c r="D134" s="515" t="s">
        <v>1059</v>
      </c>
      <c r="E134" s="516" t="s">
        <v>866</v>
      </c>
      <c r="F134" s="517">
        <v>2.25</v>
      </c>
      <c r="G134" s="517">
        <v>2.9</v>
      </c>
      <c r="H134" s="517">
        <v>2.2000000000000002</v>
      </c>
      <c r="I134" s="518">
        <v>1</v>
      </c>
      <c r="J134" s="519" t="s">
        <v>1073</v>
      </c>
      <c r="K134" s="520">
        <f>F134-H134</f>
        <v>4.9999999999999822E-2</v>
      </c>
      <c r="L134" s="520">
        <v>100</v>
      </c>
      <c r="M134" s="521">
        <f t="shared" si="122"/>
        <v>449.99999999999807</v>
      </c>
      <c r="N134" s="521">
        <v>11000</v>
      </c>
      <c r="O134" s="522" t="s">
        <v>717</v>
      </c>
      <c r="P134" s="523">
        <v>44498</v>
      </c>
      <c r="Q134" s="278"/>
      <c r="R134" s="279" t="s">
        <v>595</v>
      </c>
      <c r="S134" s="268"/>
      <c r="T134" s="268"/>
      <c r="U134" s="268"/>
      <c r="V134" s="268"/>
      <c r="W134" s="268"/>
      <c r="X134" s="268"/>
      <c r="Y134" s="268"/>
      <c r="Z134" s="268"/>
      <c r="AA134" s="268"/>
      <c r="AB134" s="268"/>
      <c r="AC134" s="268"/>
      <c r="AD134" s="268"/>
      <c r="AE134" s="268"/>
      <c r="AF134" s="268"/>
      <c r="AG134" s="268"/>
      <c r="AH134" s="268"/>
      <c r="AI134" s="268"/>
      <c r="AJ134" s="268"/>
      <c r="AK134" s="268"/>
      <c r="AL134" s="268"/>
    </row>
    <row r="135" spans="1:38" s="269" customFormat="1" ht="12.75" customHeight="1">
      <c r="A135" s="339"/>
      <c r="B135" s="270"/>
      <c r="C135" s="340"/>
      <c r="D135" s="341"/>
      <c r="E135" s="342"/>
      <c r="F135" s="292"/>
      <c r="G135" s="292"/>
      <c r="H135" s="292"/>
      <c r="I135" s="295"/>
      <c r="J135" s="345"/>
      <c r="K135" s="343"/>
      <c r="L135" s="343"/>
      <c r="M135" s="335"/>
      <c r="N135" s="335"/>
      <c r="O135" s="346"/>
      <c r="P135" s="347"/>
      <c r="Q135" s="278"/>
      <c r="R135" s="279"/>
      <c r="S135" s="268"/>
      <c r="T135" s="268"/>
      <c r="U135" s="268"/>
      <c r="V135" s="268"/>
      <c r="W135" s="268"/>
      <c r="X135" s="268"/>
      <c r="Y135" s="268"/>
      <c r="Z135" s="268"/>
      <c r="AA135" s="268"/>
      <c r="AB135" s="268"/>
      <c r="AC135" s="268"/>
      <c r="AD135" s="268"/>
      <c r="AE135" s="268"/>
      <c r="AF135" s="268"/>
      <c r="AG135" s="268"/>
      <c r="AH135" s="268"/>
      <c r="AI135" s="268"/>
      <c r="AJ135" s="268"/>
      <c r="AK135" s="268"/>
      <c r="AL135" s="268"/>
    </row>
    <row r="136" spans="1:38" s="269" customFormat="1" ht="12.75" customHeight="1">
      <c r="A136" s="339"/>
      <c r="B136" s="270"/>
      <c r="C136" s="340"/>
      <c r="D136" s="341"/>
      <c r="E136" s="342"/>
      <c r="F136" s="292"/>
      <c r="G136" s="292"/>
      <c r="H136" s="292"/>
      <c r="I136" s="295"/>
      <c r="J136" s="345"/>
      <c r="K136" s="343"/>
      <c r="L136" s="343"/>
      <c r="M136" s="335"/>
      <c r="N136" s="335"/>
      <c r="O136" s="346"/>
      <c r="P136" s="347"/>
      <c r="Q136" s="278"/>
      <c r="R136" s="279"/>
      <c r="S136" s="268"/>
      <c r="T136" s="268"/>
      <c r="U136" s="268"/>
      <c r="V136" s="268"/>
      <c r="W136" s="268"/>
      <c r="X136" s="268"/>
      <c r="Y136" s="268"/>
      <c r="Z136" s="268"/>
      <c r="AA136" s="268"/>
      <c r="AB136" s="268"/>
      <c r="AC136" s="268"/>
      <c r="AD136" s="268"/>
      <c r="AE136" s="268"/>
      <c r="AF136" s="268"/>
      <c r="AG136" s="268"/>
      <c r="AH136" s="268"/>
      <c r="AI136" s="268"/>
      <c r="AJ136" s="268"/>
      <c r="AK136" s="268"/>
      <c r="AL136" s="268"/>
    </row>
    <row r="137" spans="1:38" s="269" customFormat="1" ht="12.75" customHeight="1">
      <c r="A137" s="339"/>
      <c r="B137" s="270"/>
      <c r="C137" s="340"/>
      <c r="D137" s="341"/>
      <c r="E137" s="342"/>
      <c r="F137" s="292"/>
      <c r="G137" s="292"/>
      <c r="H137" s="292"/>
      <c r="I137" s="295"/>
      <c r="J137" s="345"/>
      <c r="K137" s="343"/>
      <c r="L137" s="343"/>
      <c r="M137" s="335"/>
      <c r="N137" s="335"/>
      <c r="O137" s="346"/>
      <c r="P137" s="344"/>
      <c r="Q137" s="278"/>
      <c r="R137" s="279"/>
      <c r="S137" s="268"/>
      <c r="T137" s="268"/>
      <c r="U137" s="268"/>
      <c r="V137" s="268"/>
      <c r="W137" s="268"/>
      <c r="X137" s="268"/>
      <c r="Y137" s="268"/>
      <c r="Z137" s="268"/>
      <c r="AA137" s="268"/>
      <c r="AB137" s="268"/>
      <c r="AC137" s="268"/>
      <c r="AD137" s="268"/>
      <c r="AE137" s="268"/>
      <c r="AF137" s="268"/>
      <c r="AG137" s="268"/>
      <c r="AH137" s="268"/>
      <c r="AI137" s="268"/>
      <c r="AJ137" s="268"/>
      <c r="AK137" s="268"/>
      <c r="AL137" s="268"/>
    </row>
    <row r="138" spans="1:38" s="269" customFormat="1" ht="12.75" customHeight="1">
      <c r="A138" s="339"/>
      <c r="B138" s="270"/>
      <c r="C138" s="340"/>
      <c r="D138" s="341"/>
      <c r="E138" s="342"/>
      <c r="F138" s="292"/>
      <c r="G138" s="292"/>
      <c r="H138" s="292"/>
      <c r="I138" s="295"/>
      <c r="J138" s="345"/>
      <c r="K138" s="343"/>
      <c r="L138" s="343"/>
      <c r="M138" s="335"/>
      <c r="N138" s="335"/>
      <c r="O138" s="346"/>
      <c r="P138" s="344"/>
      <c r="Q138" s="278"/>
      <c r="R138" s="279"/>
      <c r="S138" s="268"/>
      <c r="T138" s="268"/>
      <c r="U138" s="268"/>
      <c r="V138" s="268"/>
      <c r="W138" s="268"/>
      <c r="X138" s="268"/>
      <c r="Y138" s="268"/>
      <c r="Z138" s="268"/>
      <c r="AA138" s="268"/>
      <c r="AB138" s="268"/>
      <c r="AC138" s="268"/>
      <c r="AD138" s="268"/>
      <c r="AE138" s="268"/>
      <c r="AF138" s="268"/>
      <c r="AG138" s="268"/>
      <c r="AH138" s="268"/>
      <c r="AI138" s="268"/>
      <c r="AJ138" s="268"/>
      <c r="AK138" s="268"/>
      <c r="AL138" s="268"/>
    </row>
    <row r="139" spans="1:38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171"/>
      <c r="B140" s="176"/>
      <c r="C140" s="176"/>
      <c r="D140" s="177"/>
      <c r="E140" s="171"/>
      <c r="F140" s="178"/>
      <c r="G140" s="171"/>
      <c r="H140" s="171"/>
      <c r="I140" s="171"/>
      <c r="J140" s="176"/>
      <c r="K140" s="179"/>
      <c r="L140" s="171"/>
      <c r="M140" s="171"/>
      <c r="N140" s="171"/>
      <c r="O140" s="180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>
      <c r="A141" s="98" t="s">
        <v>619</v>
      </c>
      <c r="B141" s="181"/>
      <c r="C141" s="181"/>
      <c r="D141" s="182"/>
      <c r="E141" s="148"/>
      <c r="F141" s="6"/>
      <c r="G141" s="6"/>
      <c r="H141" s="149"/>
      <c r="I141" s="183"/>
      <c r="J141" s="1"/>
      <c r="K141" s="6"/>
      <c r="L141" s="6"/>
      <c r="M141" s="6"/>
      <c r="N141" s="1"/>
      <c r="O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38.25" customHeight="1">
      <c r="A142" s="99" t="s">
        <v>16</v>
      </c>
      <c r="B142" s="100" t="s">
        <v>571</v>
      </c>
      <c r="C142" s="100"/>
      <c r="D142" s="101" t="s">
        <v>582</v>
      </c>
      <c r="E142" s="100" t="s">
        <v>583</v>
      </c>
      <c r="F142" s="100" t="s">
        <v>584</v>
      </c>
      <c r="G142" s="100" t="s">
        <v>585</v>
      </c>
      <c r="H142" s="100" t="s">
        <v>586</v>
      </c>
      <c r="I142" s="100" t="s">
        <v>587</v>
      </c>
      <c r="J142" s="99" t="s">
        <v>588</v>
      </c>
      <c r="K142" s="152" t="s">
        <v>606</v>
      </c>
      <c r="L142" s="153" t="s">
        <v>590</v>
      </c>
      <c r="M142" s="102" t="s">
        <v>591</v>
      </c>
      <c r="N142" s="100" t="s">
        <v>592</v>
      </c>
      <c r="O142" s="101" t="s">
        <v>593</v>
      </c>
      <c r="P142" s="100" t="s">
        <v>840</v>
      </c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4.25" customHeight="1">
      <c r="A143" s="312">
        <v>1</v>
      </c>
      <c r="B143" s="309">
        <v>44420</v>
      </c>
      <c r="C143" s="325"/>
      <c r="D143" s="310" t="s">
        <v>502</v>
      </c>
      <c r="E143" s="311" t="s">
        <v>596</v>
      </c>
      <c r="F143" s="312">
        <v>314</v>
      </c>
      <c r="G143" s="312">
        <v>284</v>
      </c>
      <c r="H143" s="311">
        <v>343.5</v>
      </c>
      <c r="I143" s="313" t="s">
        <v>828</v>
      </c>
      <c r="J143" s="314" t="s">
        <v>834</v>
      </c>
      <c r="K143" s="314">
        <f t="shared" ref="K143" si="123">H143-F143</f>
        <v>29.5</v>
      </c>
      <c r="L143" s="315">
        <f t="shared" ref="L143" si="124">(F143*-0.7)/100</f>
        <v>-2.198</v>
      </c>
      <c r="M143" s="316">
        <f t="shared" ref="M143" si="125">(K143+L143)/F143</f>
        <v>8.6949044585987262E-2</v>
      </c>
      <c r="N143" s="314" t="s">
        <v>594</v>
      </c>
      <c r="O143" s="317">
        <v>44455</v>
      </c>
      <c r="P143" s="314">
        <f>VLOOKUP(D143,'MidCap Intra'!B170:C663,2,0)</f>
        <v>308.05</v>
      </c>
      <c r="Q143" s="1"/>
      <c r="R143" s="1" t="s">
        <v>595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s="269" customFormat="1" ht="14.25" customHeight="1">
      <c r="A144" s="456">
        <v>2</v>
      </c>
      <c r="B144" s="457">
        <v>44488</v>
      </c>
      <c r="C144" s="458"/>
      <c r="D144" s="459" t="s">
        <v>138</v>
      </c>
      <c r="E144" s="460" t="s">
        <v>596</v>
      </c>
      <c r="F144" s="461" t="s">
        <v>1010</v>
      </c>
      <c r="G144" s="461">
        <v>198</v>
      </c>
      <c r="H144" s="460"/>
      <c r="I144" s="462" t="s">
        <v>966</v>
      </c>
      <c r="J144" s="463" t="s">
        <v>597</v>
      </c>
      <c r="K144" s="463"/>
      <c r="L144" s="464"/>
      <c r="M144" s="465"/>
      <c r="N144" s="463"/>
      <c r="O144" s="466"/>
      <c r="P144" s="463"/>
      <c r="Q144" s="268"/>
      <c r="R144" s="1" t="s">
        <v>595</v>
      </c>
      <c r="S144" s="268"/>
      <c r="T144" s="268"/>
      <c r="U144" s="268"/>
      <c r="V144" s="268"/>
      <c r="W144" s="268"/>
      <c r="X144" s="268"/>
      <c r="Y144" s="268"/>
      <c r="Z144" s="268"/>
      <c r="AA144" s="268"/>
      <c r="AB144" s="268"/>
      <c r="AC144" s="268"/>
      <c r="AD144" s="268"/>
      <c r="AE144" s="268"/>
      <c r="AF144" s="268"/>
      <c r="AG144" s="268"/>
      <c r="AH144" s="268"/>
      <c r="AI144" s="268"/>
      <c r="AJ144" s="268"/>
      <c r="AK144" s="268"/>
      <c r="AL144" s="268"/>
    </row>
    <row r="145" spans="1:38" s="269" customFormat="1" ht="14.25" customHeight="1">
      <c r="A145" s="456">
        <v>3</v>
      </c>
      <c r="B145" s="457">
        <v>44490</v>
      </c>
      <c r="C145" s="458"/>
      <c r="D145" s="459" t="s">
        <v>470</v>
      </c>
      <c r="E145" s="460" t="s">
        <v>596</v>
      </c>
      <c r="F145" s="461" t="s">
        <v>1011</v>
      </c>
      <c r="G145" s="461">
        <v>3700</v>
      </c>
      <c r="H145" s="460"/>
      <c r="I145" s="462" t="s">
        <v>976</v>
      </c>
      <c r="J145" s="463" t="s">
        <v>597</v>
      </c>
      <c r="K145" s="463"/>
      <c r="L145" s="464"/>
      <c r="M145" s="465"/>
      <c r="N145" s="463"/>
      <c r="O145" s="466"/>
      <c r="P145" s="463"/>
      <c r="Q145" s="268"/>
      <c r="R145" s="1" t="s">
        <v>595</v>
      </c>
      <c r="S145" s="268"/>
      <c r="T145" s="268"/>
      <c r="U145" s="268"/>
      <c r="V145" s="268"/>
      <c r="W145" s="268"/>
      <c r="X145" s="268"/>
      <c r="Y145" s="268"/>
      <c r="Z145" s="268"/>
      <c r="AA145" s="268"/>
      <c r="AB145" s="268"/>
      <c r="AC145" s="268"/>
      <c r="AD145" s="268"/>
      <c r="AE145" s="268"/>
      <c r="AF145" s="268"/>
      <c r="AG145" s="268"/>
      <c r="AH145" s="268"/>
      <c r="AI145" s="268"/>
      <c r="AJ145" s="268"/>
      <c r="AK145" s="268"/>
      <c r="AL145" s="268"/>
    </row>
    <row r="146" spans="1:38" ht="14.25" customHeight="1">
      <c r="A146" s="184"/>
      <c r="B146" s="154"/>
      <c r="C146" s="185"/>
      <c r="D146" s="109"/>
      <c r="E146" s="186"/>
      <c r="F146" s="186"/>
      <c r="G146" s="186"/>
      <c r="H146" s="186"/>
      <c r="I146" s="186"/>
      <c r="J146" s="186"/>
      <c r="K146" s="187"/>
      <c r="L146" s="188"/>
      <c r="M146" s="186"/>
      <c r="N146" s="189"/>
      <c r="O146" s="190"/>
      <c r="P146" s="190"/>
      <c r="R146" s="6"/>
      <c r="S146" s="44"/>
      <c r="T146" s="1"/>
      <c r="U146" s="1"/>
      <c r="V146" s="1"/>
      <c r="W146" s="1"/>
      <c r="X146" s="1"/>
      <c r="Y146" s="1"/>
      <c r="Z146" s="1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</row>
    <row r="147" spans="1:38" ht="12.75" customHeight="1">
      <c r="A147" s="132" t="s">
        <v>599</v>
      </c>
      <c r="B147" s="132"/>
      <c r="C147" s="132"/>
      <c r="D147" s="132"/>
      <c r="E147" s="44"/>
      <c r="F147" s="140" t="s">
        <v>601</v>
      </c>
      <c r="G147" s="59"/>
      <c r="H147" s="59"/>
      <c r="I147" s="59"/>
      <c r="J147" s="6"/>
      <c r="K147" s="162"/>
      <c r="L147" s="163"/>
      <c r="M147" s="6"/>
      <c r="N147" s="122"/>
      <c r="O147" s="191"/>
      <c r="P147" s="1"/>
      <c r="Q147" s="1"/>
      <c r="R147" s="6"/>
      <c r="S147" s="1"/>
      <c r="T147" s="1"/>
      <c r="U147" s="1"/>
      <c r="V147" s="1"/>
      <c r="W147" s="1"/>
      <c r="X147" s="1"/>
      <c r="Y147" s="1"/>
    </row>
    <row r="148" spans="1:38" ht="12.75" customHeight="1">
      <c r="A148" s="139" t="s">
        <v>600</v>
      </c>
      <c r="B148" s="132"/>
      <c r="C148" s="132"/>
      <c r="D148" s="132"/>
      <c r="E148" s="6"/>
      <c r="F148" s="140" t="s">
        <v>603</v>
      </c>
      <c r="G148" s="6"/>
      <c r="H148" s="6" t="s">
        <v>826</v>
      </c>
      <c r="I148" s="6"/>
      <c r="J148" s="1"/>
      <c r="K148" s="6"/>
      <c r="L148" s="6"/>
      <c r="M148" s="6"/>
      <c r="N148" s="1"/>
      <c r="O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38" ht="12.75" customHeight="1">
      <c r="A149" s="139"/>
      <c r="B149" s="132"/>
      <c r="C149" s="132"/>
      <c r="D149" s="132"/>
      <c r="E149" s="6"/>
      <c r="F149" s="140"/>
      <c r="G149" s="6"/>
      <c r="H149" s="6"/>
      <c r="I149" s="6"/>
      <c r="J149" s="1"/>
      <c r="K149" s="6"/>
      <c r="L149" s="6"/>
      <c r="M149" s="6"/>
      <c r="N149" s="1"/>
      <c r="O149" s="1"/>
      <c r="Q149" s="1"/>
      <c r="R149" s="59"/>
      <c r="S149" s="1"/>
      <c r="T149" s="1"/>
      <c r="U149" s="1"/>
      <c r="V149" s="1"/>
      <c r="W149" s="1"/>
      <c r="X149" s="1"/>
      <c r="Y149" s="1"/>
      <c r="Z149" s="1"/>
    </row>
    <row r="150" spans="1:38" ht="12.75" customHeight="1">
      <c r="A150" s="1"/>
      <c r="B150" s="147" t="s">
        <v>620</v>
      </c>
      <c r="C150" s="147"/>
      <c r="D150" s="147"/>
      <c r="E150" s="147"/>
      <c r="F150" s="148"/>
      <c r="G150" s="6"/>
      <c r="H150" s="6"/>
      <c r="I150" s="149"/>
      <c r="J150" s="150"/>
      <c r="K150" s="151"/>
      <c r="L150" s="150"/>
      <c r="M150" s="6"/>
      <c r="N150" s="1"/>
      <c r="O150" s="1"/>
      <c r="Q150" s="1"/>
      <c r="R150" s="59"/>
      <c r="S150" s="1"/>
      <c r="T150" s="1"/>
      <c r="U150" s="1"/>
      <c r="V150" s="1"/>
      <c r="W150" s="1"/>
      <c r="X150" s="1"/>
      <c r="Y150" s="1"/>
      <c r="Z150" s="1"/>
    </row>
    <row r="151" spans="1:38" ht="38.25" customHeight="1">
      <c r="A151" s="99" t="s">
        <v>16</v>
      </c>
      <c r="B151" s="100" t="s">
        <v>571</v>
      </c>
      <c r="C151" s="100"/>
      <c r="D151" s="101" t="s">
        <v>582</v>
      </c>
      <c r="E151" s="100" t="s">
        <v>583</v>
      </c>
      <c r="F151" s="100" t="s">
        <v>584</v>
      </c>
      <c r="G151" s="100" t="s">
        <v>605</v>
      </c>
      <c r="H151" s="100" t="s">
        <v>586</v>
      </c>
      <c r="I151" s="100" t="s">
        <v>587</v>
      </c>
      <c r="J151" s="192" t="s">
        <v>588</v>
      </c>
      <c r="K151" s="152" t="s">
        <v>606</v>
      </c>
      <c r="L151" s="166" t="s">
        <v>614</v>
      </c>
      <c r="M151" s="100" t="s">
        <v>615</v>
      </c>
      <c r="N151" s="153" t="s">
        <v>590</v>
      </c>
      <c r="O151" s="102" t="s">
        <v>591</v>
      </c>
      <c r="P151" s="100" t="s">
        <v>592</v>
      </c>
      <c r="Q151" s="101" t="s">
        <v>593</v>
      </c>
      <c r="R151" s="59"/>
      <c r="S151" s="1"/>
      <c r="T151" s="1"/>
      <c r="U151" s="1"/>
      <c r="V151" s="1"/>
      <c r="W151" s="1"/>
      <c r="X151" s="1"/>
      <c r="Y151" s="1"/>
      <c r="Z151" s="1"/>
    </row>
    <row r="152" spans="1:38" ht="14.25" customHeight="1">
      <c r="A152" s="113"/>
      <c r="B152" s="115"/>
      <c r="C152" s="193"/>
      <c r="D152" s="116"/>
      <c r="E152" s="117"/>
      <c r="F152" s="194"/>
      <c r="G152" s="113"/>
      <c r="H152" s="117"/>
      <c r="I152" s="118"/>
      <c r="J152" s="195"/>
      <c r="K152" s="195"/>
      <c r="L152" s="196"/>
      <c r="M152" s="107"/>
      <c r="N152" s="196"/>
      <c r="O152" s="197"/>
      <c r="P152" s="198"/>
      <c r="Q152" s="199"/>
      <c r="R152" s="160"/>
      <c r="S152" s="126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38" ht="14.25" customHeight="1">
      <c r="A153" s="113"/>
      <c r="B153" s="115"/>
      <c r="C153" s="193"/>
      <c r="D153" s="116"/>
      <c r="E153" s="117"/>
      <c r="F153" s="194"/>
      <c r="G153" s="113"/>
      <c r="H153" s="117"/>
      <c r="I153" s="118"/>
      <c r="J153" s="195"/>
      <c r="K153" s="195"/>
      <c r="L153" s="196"/>
      <c r="M153" s="107"/>
      <c r="N153" s="196"/>
      <c r="O153" s="197"/>
      <c r="P153" s="198"/>
      <c r="Q153" s="199"/>
      <c r="R153" s="160"/>
      <c r="S153" s="126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38" ht="14.25" customHeight="1">
      <c r="A154" s="113"/>
      <c r="B154" s="115"/>
      <c r="C154" s="193"/>
      <c r="D154" s="116"/>
      <c r="E154" s="117"/>
      <c r="F154" s="194"/>
      <c r="G154" s="113"/>
      <c r="H154" s="117"/>
      <c r="I154" s="118"/>
      <c r="J154" s="195"/>
      <c r="K154" s="195"/>
      <c r="L154" s="196"/>
      <c r="M154" s="107"/>
      <c r="N154" s="196"/>
      <c r="O154" s="197"/>
      <c r="P154" s="198"/>
      <c r="Q154" s="199"/>
      <c r="R154" s="6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4.25" customHeight="1">
      <c r="A155" s="113"/>
      <c r="B155" s="115"/>
      <c r="C155" s="193"/>
      <c r="D155" s="116"/>
      <c r="E155" s="117"/>
      <c r="F155" s="195"/>
      <c r="G155" s="113"/>
      <c r="H155" s="117"/>
      <c r="I155" s="118"/>
      <c r="J155" s="195"/>
      <c r="K155" s="195"/>
      <c r="L155" s="196"/>
      <c r="M155" s="107"/>
      <c r="N155" s="196"/>
      <c r="O155" s="197"/>
      <c r="P155" s="198"/>
      <c r="Q155" s="199"/>
      <c r="R155" s="6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4.25" customHeight="1">
      <c r="A156" s="113"/>
      <c r="B156" s="115"/>
      <c r="C156" s="193"/>
      <c r="D156" s="116"/>
      <c r="E156" s="117"/>
      <c r="F156" s="195"/>
      <c r="G156" s="113"/>
      <c r="H156" s="117"/>
      <c r="I156" s="118"/>
      <c r="J156" s="195"/>
      <c r="K156" s="195"/>
      <c r="L156" s="196"/>
      <c r="M156" s="107"/>
      <c r="N156" s="196"/>
      <c r="O156" s="197"/>
      <c r="P156" s="198"/>
      <c r="Q156" s="199"/>
      <c r="R156" s="6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4.25" customHeight="1">
      <c r="A157" s="113"/>
      <c r="B157" s="115"/>
      <c r="C157" s="193"/>
      <c r="D157" s="116"/>
      <c r="E157" s="117"/>
      <c r="F157" s="194"/>
      <c r="G157" s="113"/>
      <c r="H157" s="117"/>
      <c r="I157" s="118"/>
      <c r="J157" s="195"/>
      <c r="K157" s="195"/>
      <c r="L157" s="196"/>
      <c r="M157" s="107"/>
      <c r="N157" s="196"/>
      <c r="O157" s="197"/>
      <c r="P157" s="198"/>
      <c r="Q157" s="199"/>
      <c r="R157" s="6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4.25" customHeight="1">
      <c r="A158" s="113"/>
      <c r="B158" s="115"/>
      <c r="C158" s="193"/>
      <c r="D158" s="116"/>
      <c r="E158" s="117"/>
      <c r="F158" s="194"/>
      <c r="G158" s="113"/>
      <c r="H158" s="117"/>
      <c r="I158" s="118"/>
      <c r="J158" s="195"/>
      <c r="K158" s="195"/>
      <c r="L158" s="195"/>
      <c r="M158" s="195"/>
      <c r="N158" s="196"/>
      <c r="O158" s="200"/>
      <c r="P158" s="198"/>
      <c r="Q158" s="199"/>
      <c r="R158" s="6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4.25" customHeight="1">
      <c r="A159" s="113"/>
      <c r="B159" s="115"/>
      <c r="C159" s="193"/>
      <c r="D159" s="116"/>
      <c r="E159" s="117"/>
      <c r="F159" s="195"/>
      <c r="G159" s="113"/>
      <c r="H159" s="117"/>
      <c r="I159" s="118"/>
      <c r="J159" s="195"/>
      <c r="K159" s="195"/>
      <c r="L159" s="196"/>
      <c r="M159" s="107"/>
      <c r="N159" s="196"/>
      <c r="O159" s="197"/>
      <c r="P159" s="198"/>
      <c r="Q159" s="199"/>
      <c r="R159" s="160"/>
      <c r="S159" s="126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4.25" customHeight="1">
      <c r="A160" s="113"/>
      <c r="B160" s="115"/>
      <c r="C160" s="193"/>
      <c r="D160" s="116"/>
      <c r="E160" s="117"/>
      <c r="F160" s="194"/>
      <c r="G160" s="113"/>
      <c r="H160" s="117"/>
      <c r="I160" s="118"/>
      <c r="J160" s="201"/>
      <c r="K160" s="201"/>
      <c r="L160" s="201"/>
      <c r="M160" s="201"/>
      <c r="N160" s="202"/>
      <c r="O160" s="197"/>
      <c r="P160" s="119"/>
      <c r="Q160" s="199"/>
      <c r="R160" s="160"/>
      <c r="S160" s="126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26" ht="12.75" customHeight="1">
      <c r="A161" s="139"/>
      <c r="B161" s="132"/>
      <c r="C161" s="132"/>
      <c r="D161" s="132"/>
      <c r="E161" s="6"/>
      <c r="F161" s="140"/>
      <c r="G161" s="6"/>
      <c r="H161" s="6"/>
      <c r="I161" s="6"/>
      <c r="J161" s="1"/>
      <c r="K161" s="6"/>
      <c r="L161" s="6"/>
      <c r="M161" s="6"/>
      <c r="N161" s="1"/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39"/>
      <c r="B162" s="132"/>
      <c r="C162" s="132"/>
      <c r="D162" s="132"/>
      <c r="E162" s="6"/>
      <c r="F162" s="140"/>
      <c r="G162" s="59"/>
      <c r="H162" s="44"/>
      <c r="I162" s="59"/>
      <c r="J162" s="6"/>
      <c r="K162" s="162"/>
      <c r="L162" s="163"/>
      <c r="M162" s="6"/>
      <c r="N162" s="122"/>
      <c r="O162" s="164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59"/>
      <c r="B163" s="121"/>
      <c r="C163" s="121"/>
      <c r="D163" s="44"/>
      <c r="E163" s="59"/>
      <c r="F163" s="59"/>
      <c r="G163" s="59"/>
      <c r="H163" s="44"/>
      <c r="I163" s="59"/>
      <c r="J163" s="6"/>
      <c r="K163" s="162"/>
      <c r="L163" s="163"/>
      <c r="M163" s="6"/>
      <c r="N163" s="122"/>
      <c r="O163" s="164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44"/>
      <c r="B164" s="203" t="s">
        <v>621</v>
      </c>
      <c r="C164" s="203"/>
      <c r="D164" s="203"/>
      <c r="E164" s="203"/>
      <c r="F164" s="6"/>
      <c r="G164" s="6"/>
      <c r="H164" s="150"/>
      <c r="I164" s="6"/>
      <c r="J164" s="150"/>
      <c r="K164" s="151"/>
      <c r="L164" s="6"/>
      <c r="M164" s="6"/>
      <c r="N164" s="1"/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38.25" customHeight="1">
      <c r="A165" s="99" t="s">
        <v>16</v>
      </c>
      <c r="B165" s="100" t="s">
        <v>571</v>
      </c>
      <c r="C165" s="100"/>
      <c r="D165" s="101" t="s">
        <v>582</v>
      </c>
      <c r="E165" s="100" t="s">
        <v>583</v>
      </c>
      <c r="F165" s="100" t="s">
        <v>584</v>
      </c>
      <c r="G165" s="100" t="s">
        <v>622</v>
      </c>
      <c r="H165" s="100" t="s">
        <v>623</v>
      </c>
      <c r="I165" s="100" t="s">
        <v>587</v>
      </c>
      <c r="J165" s="204" t="s">
        <v>588</v>
      </c>
      <c r="K165" s="100" t="s">
        <v>589</v>
      </c>
      <c r="L165" s="100" t="s">
        <v>624</v>
      </c>
      <c r="M165" s="100" t="s">
        <v>592</v>
      </c>
      <c r="N165" s="101" t="s">
        <v>593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5">
        <v>1</v>
      </c>
      <c r="B166" s="206">
        <v>41579</v>
      </c>
      <c r="C166" s="206"/>
      <c r="D166" s="207" t="s">
        <v>625</v>
      </c>
      <c r="E166" s="208" t="s">
        <v>626</v>
      </c>
      <c r="F166" s="209">
        <v>82</v>
      </c>
      <c r="G166" s="208" t="s">
        <v>627</v>
      </c>
      <c r="H166" s="208">
        <v>100</v>
      </c>
      <c r="I166" s="210">
        <v>100</v>
      </c>
      <c r="J166" s="211" t="s">
        <v>628</v>
      </c>
      <c r="K166" s="212">
        <f t="shared" ref="K166:K218" si="126">H166-F166</f>
        <v>18</v>
      </c>
      <c r="L166" s="213">
        <f t="shared" ref="L166:L218" si="127">K166/F166</f>
        <v>0.21951219512195122</v>
      </c>
      <c r="M166" s="208" t="s">
        <v>594</v>
      </c>
      <c r="N166" s="214">
        <v>42657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5">
        <v>2</v>
      </c>
      <c r="B167" s="206">
        <v>41794</v>
      </c>
      <c r="C167" s="206"/>
      <c r="D167" s="207" t="s">
        <v>629</v>
      </c>
      <c r="E167" s="208" t="s">
        <v>596</v>
      </c>
      <c r="F167" s="209">
        <v>257</v>
      </c>
      <c r="G167" s="208" t="s">
        <v>627</v>
      </c>
      <c r="H167" s="208">
        <v>300</v>
      </c>
      <c r="I167" s="210">
        <v>300</v>
      </c>
      <c r="J167" s="211" t="s">
        <v>628</v>
      </c>
      <c r="K167" s="212">
        <f t="shared" si="126"/>
        <v>43</v>
      </c>
      <c r="L167" s="213">
        <f t="shared" si="127"/>
        <v>0.16731517509727625</v>
      </c>
      <c r="M167" s="208" t="s">
        <v>594</v>
      </c>
      <c r="N167" s="214">
        <v>41822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5">
        <v>3</v>
      </c>
      <c r="B168" s="206">
        <v>41828</v>
      </c>
      <c r="C168" s="206"/>
      <c r="D168" s="207" t="s">
        <v>630</v>
      </c>
      <c r="E168" s="208" t="s">
        <v>596</v>
      </c>
      <c r="F168" s="209">
        <v>393</v>
      </c>
      <c r="G168" s="208" t="s">
        <v>627</v>
      </c>
      <c r="H168" s="208">
        <v>468</v>
      </c>
      <c r="I168" s="210">
        <v>468</v>
      </c>
      <c r="J168" s="211" t="s">
        <v>628</v>
      </c>
      <c r="K168" s="212">
        <f t="shared" si="126"/>
        <v>75</v>
      </c>
      <c r="L168" s="213">
        <f t="shared" si="127"/>
        <v>0.19083969465648856</v>
      </c>
      <c r="M168" s="208" t="s">
        <v>594</v>
      </c>
      <c r="N168" s="214">
        <v>41863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5">
        <v>4</v>
      </c>
      <c r="B169" s="206">
        <v>41857</v>
      </c>
      <c r="C169" s="206"/>
      <c r="D169" s="207" t="s">
        <v>631</v>
      </c>
      <c r="E169" s="208" t="s">
        <v>596</v>
      </c>
      <c r="F169" s="209">
        <v>205</v>
      </c>
      <c r="G169" s="208" t="s">
        <v>627</v>
      </c>
      <c r="H169" s="208">
        <v>275</v>
      </c>
      <c r="I169" s="210">
        <v>250</v>
      </c>
      <c r="J169" s="211" t="s">
        <v>628</v>
      </c>
      <c r="K169" s="212">
        <f t="shared" si="126"/>
        <v>70</v>
      </c>
      <c r="L169" s="213">
        <f t="shared" si="127"/>
        <v>0.34146341463414637</v>
      </c>
      <c r="M169" s="208" t="s">
        <v>594</v>
      </c>
      <c r="N169" s="214">
        <v>41962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5">
        <v>5</v>
      </c>
      <c r="B170" s="206">
        <v>41886</v>
      </c>
      <c r="C170" s="206"/>
      <c r="D170" s="207" t="s">
        <v>632</v>
      </c>
      <c r="E170" s="208" t="s">
        <v>596</v>
      </c>
      <c r="F170" s="209">
        <v>162</v>
      </c>
      <c r="G170" s="208" t="s">
        <v>627</v>
      </c>
      <c r="H170" s="208">
        <v>190</v>
      </c>
      <c r="I170" s="210">
        <v>190</v>
      </c>
      <c r="J170" s="211" t="s">
        <v>628</v>
      </c>
      <c r="K170" s="212">
        <f t="shared" si="126"/>
        <v>28</v>
      </c>
      <c r="L170" s="213">
        <f t="shared" si="127"/>
        <v>0.1728395061728395</v>
      </c>
      <c r="M170" s="208" t="s">
        <v>594</v>
      </c>
      <c r="N170" s="214">
        <v>42006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5">
        <v>6</v>
      </c>
      <c r="B171" s="206">
        <v>41886</v>
      </c>
      <c r="C171" s="206"/>
      <c r="D171" s="207" t="s">
        <v>633</v>
      </c>
      <c r="E171" s="208" t="s">
        <v>596</v>
      </c>
      <c r="F171" s="209">
        <v>75</v>
      </c>
      <c r="G171" s="208" t="s">
        <v>627</v>
      </c>
      <c r="H171" s="208">
        <v>91.5</v>
      </c>
      <c r="I171" s="210" t="s">
        <v>634</v>
      </c>
      <c r="J171" s="211" t="s">
        <v>635</v>
      </c>
      <c r="K171" s="212">
        <f t="shared" si="126"/>
        <v>16.5</v>
      </c>
      <c r="L171" s="213">
        <f t="shared" si="127"/>
        <v>0.22</v>
      </c>
      <c r="M171" s="208" t="s">
        <v>594</v>
      </c>
      <c r="N171" s="214">
        <v>41954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5">
        <v>7</v>
      </c>
      <c r="B172" s="206">
        <v>41913</v>
      </c>
      <c r="C172" s="206"/>
      <c r="D172" s="207" t="s">
        <v>636</v>
      </c>
      <c r="E172" s="208" t="s">
        <v>596</v>
      </c>
      <c r="F172" s="209">
        <v>850</v>
      </c>
      <c r="G172" s="208" t="s">
        <v>627</v>
      </c>
      <c r="H172" s="208">
        <v>982.5</v>
      </c>
      <c r="I172" s="210">
        <v>1050</v>
      </c>
      <c r="J172" s="211" t="s">
        <v>637</v>
      </c>
      <c r="K172" s="212">
        <f t="shared" si="126"/>
        <v>132.5</v>
      </c>
      <c r="L172" s="213">
        <f t="shared" si="127"/>
        <v>0.15588235294117647</v>
      </c>
      <c r="M172" s="208" t="s">
        <v>594</v>
      </c>
      <c r="N172" s="214">
        <v>42039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5">
        <v>8</v>
      </c>
      <c r="B173" s="206">
        <v>41913</v>
      </c>
      <c r="C173" s="206"/>
      <c r="D173" s="207" t="s">
        <v>638</v>
      </c>
      <c r="E173" s="208" t="s">
        <v>596</v>
      </c>
      <c r="F173" s="209">
        <v>475</v>
      </c>
      <c r="G173" s="208" t="s">
        <v>627</v>
      </c>
      <c r="H173" s="208">
        <v>515</v>
      </c>
      <c r="I173" s="210">
        <v>600</v>
      </c>
      <c r="J173" s="211" t="s">
        <v>639</v>
      </c>
      <c r="K173" s="212">
        <f t="shared" si="126"/>
        <v>40</v>
      </c>
      <c r="L173" s="213">
        <f t="shared" si="127"/>
        <v>8.4210526315789472E-2</v>
      </c>
      <c r="M173" s="208" t="s">
        <v>594</v>
      </c>
      <c r="N173" s="214">
        <v>41939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5">
        <v>9</v>
      </c>
      <c r="B174" s="206">
        <v>41913</v>
      </c>
      <c r="C174" s="206"/>
      <c r="D174" s="207" t="s">
        <v>640</v>
      </c>
      <c r="E174" s="208" t="s">
        <v>596</v>
      </c>
      <c r="F174" s="209">
        <v>86</v>
      </c>
      <c r="G174" s="208" t="s">
        <v>627</v>
      </c>
      <c r="H174" s="208">
        <v>99</v>
      </c>
      <c r="I174" s="210">
        <v>140</v>
      </c>
      <c r="J174" s="211" t="s">
        <v>641</v>
      </c>
      <c r="K174" s="212">
        <f t="shared" si="126"/>
        <v>13</v>
      </c>
      <c r="L174" s="213">
        <f t="shared" si="127"/>
        <v>0.15116279069767441</v>
      </c>
      <c r="M174" s="208" t="s">
        <v>594</v>
      </c>
      <c r="N174" s="214">
        <v>41939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5">
        <v>10</v>
      </c>
      <c r="B175" s="206">
        <v>41926</v>
      </c>
      <c r="C175" s="206"/>
      <c r="D175" s="207" t="s">
        <v>642</v>
      </c>
      <c r="E175" s="208" t="s">
        <v>596</v>
      </c>
      <c r="F175" s="209">
        <v>496.6</v>
      </c>
      <c r="G175" s="208" t="s">
        <v>627</v>
      </c>
      <c r="H175" s="208">
        <v>621</v>
      </c>
      <c r="I175" s="210">
        <v>580</v>
      </c>
      <c r="J175" s="211" t="s">
        <v>628</v>
      </c>
      <c r="K175" s="212">
        <f t="shared" si="126"/>
        <v>124.39999999999998</v>
      </c>
      <c r="L175" s="213">
        <f t="shared" si="127"/>
        <v>0.25050342327829234</v>
      </c>
      <c r="M175" s="208" t="s">
        <v>594</v>
      </c>
      <c r="N175" s="214">
        <v>42605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5">
        <v>11</v>
      </c>
      <c r="B176" s="206">
        <v>41926</v>
      </c>
      <c r="C176" s="206"/>
      <c r="D176" s="207" t="s">
        <v>643</v>
      </c>
      <c r="E176" s="208" t="s">
        <v>596</v>
      </c>
      <c r="F176" s="209">
        <v>2481.9</v>
      </c>
      <c r="G176" s="208" t="s">
        <v>627</v>
      </c>
      <c r="H176" s="208">
        <v>2840</v>
      </c>
      <c r="I176" s="210">
        <v>2870</v>
      </c>
      <c r="J176" s="211" t="s">
        <v>644</v>
      </c>
      <c r="K176" s="212">
        <f t="shared" si="126"/>
        <v>358.09999999999991</v>
      </c>
      <c r="L176" s="213">
        <f t="shared" si="127"/>
        <v>0.14428462065353154</v>
      </c>
      <c r="M176" s="208" t="s">
        <v>594</v>
      </c>
      <c r="N176" s="214">
        <v>42017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5">
        <v>12</v>
      </c>
      <c r="B177" s="206">
        <v>41928</v>
      </c>
      <c r="C177" s="206"/>
      <c r="D177" s="207" t="s">
        <v>645</v>
      </c>
      <c r="E177" s="208" t="s">
        <v>596</v>
      </c>
      <c r="F177" s="209">
        <v>84.5</v>
      </c>
      <c r="G177" s="208" t="s">
        <v>627</v>
      </c>
      <c r="H177" s="208">
        <v>93</v>
      </c>
      <c r="I177" s="210">
        <v>110</v>
      </c>
      <c r="J177" s="211" t="s">
        <v>646</v>
      </c>
      <c r="K177" s="212">
        <f t="shared" si="126"/>
        <v>8.5</v>
      </c>
      <c r="L177" s="213">
        <f t="shared" si="127"/>
        <v>0.10059171597633136</v>
      </c>
      <c r="M177" s="208" t="s">
        <v>594</v>
      </c>
      <c r="N177" s="214">
        <v>41939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5">
        <v>13</v>
      </c>
      <c r="B178" s="206">
        <v>41928</v>
      </c>
      <c r="C178" s="206"/>
      <c r="D178" s="207" t="s">
        <v>647</v>
      </c>
      <c r="E178" s="208" t="s">
        <v>596</v>
      </c>
      <c r="F178" s="209">
        <v>401</v>
      </c>
      <c r="G178" s="208" t="s">
        <v>627</v>
      </c>
      <c r="H178" s="208">
        <v>428</v>
      </c>
      <c r="I178" s="210">
        <v>450</v>
      </c>
      <c r="J178" s="211" t="s">
        <v>648</v>
      </c>
      <c r="K178" s="212">
        <f t="shared" si="126"/>
        <v>27</v>
      </c>
      <c r="L178" s="213">
        <f t="shared" si="127"/>
        <v>6.7331670822942641E-2</v>
      </c>
      <c r="M178" s="208" t="s">
        <v>594</v>
      </c>
      <c r="N178" s="214">
        <v>42020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5">
        <v>14</v>
      </c>
      <c r="B179" s="206">
        <v>41928</v>
      </c>
      <c r="C179" s="206"/>
      <c r="D179" s="207" t="s">
        <v>649</v>
      </c>
      <c r="E179" s="208" t="s">
        <v>596</v>
      </c>
      <c r="F179" s="209">
        <v>101</v>
      </c>
      <c r="G179" s="208" t="s">
        <v>627</v>
      </c>
      <c r="H179" s="208">
        <v>112</v>
      </c>
      <c r="I179" s="210">
        <v>120</v>
      </c>
      <c r="J179" s="211" t="s">
        <v>650</v>
      </c>
      <c r="K179" s="212">
        <f t="shared" si="126"/>
        <v>11</v>
      </c>
      <c r="L179" s="213">
        <f t="shared" si="127"/>
        <v>0.10891089108910891</v>
      </c>
      <c r="M179" s="208" t="s">
        <v>594</v>
      </c>
      <c r="N179" s="214">
        <v>41939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5">
        <v>15</v>
      </c>
      <c r="B180" s="206">
        <v>41954</v>
      </c>
      <c r="C180" s="206"/>
      <c r="D180" s="207" t="s">
        <v>651</v>
      </c>
      <c r="E180" s="208" t="s">
        <v>596</v>
      </c>
      <c r="F180" s="209">
        <v>59</v>
      </c>
      <c r="G180" s="208" t="s">
        <v>627</v>
      </c>
      <c r="H180" s="208">
        <v>76</v>
      </c>
      <c r="I180" s="210">
        <v>76</v>
      </c>
      <c r="J180" s="211" t="s">
        <v>628</v>
      </c>
      <c r="K180" s="212">
        <f t="shared" si="126"/>
        <v>17</v>
      </c>
      <c r="L180" s="213">
        <f t="shared" si="127"/>
        <v>0.28813559322033899</v>
      </c>
      <c r="M180" s="208" t="s">
        <v>594</v>
      </c>
      <c r="N180" s="214">
        <v>43032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5">
        <v>16</v>
      </c>
      <c r="B181" s="206">
        <v>41954</v>
      </c>
      <c r="C181" s="206"/>
      <c r="D181" s="207" t="s">
        <v>640</v>
      </c>
      <c r="E181" s="208" t="s">
        <v>596</v>
      </c>
      <c r="F181" s="209">
        <v>99</v>
      </c>
      <c r="G181" s="208" t="s">
        <v>627</v>
      </c>
      <c r="H181" s="208">
        <v>120</v>
      </c>
      <c r="I181" s="210">
        <v>120</v>
      </c>
      <c r="J181" s="211" t="s">
        <v>608</v>
      </c>
      <c r="K181" s="212">
        <f t="shared" si="126"/>
        <v>21</v>
      </c>
      <c r="L181" s="213">
        <f t="shared" si="127"/>
        <v>0.21212121212121213</v>
      </c>
      <c r="M181" s="208" t="s">
        <v>594</v>
      </c>
      <c r="N181" s="214">
        <v>41960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5">
        <v>17</v>
      </c>
      <c r="B182" s="206">
        <v>41956</v>
      </c>
      <c r="C182" s="206"/>
      <c r="D182" s="207" t="s">
        <v>652</v>
      </c>
      <c r="E182" s="208" t="s">
        <v>596</v>
      </c>
      <c r="F182" s="209">
        <v>22</v>
      </c>
      <c r="G182" s="208" t="s">
        <v>627</v>
      </c>
      <c r="H182" s="208">
        <v>33.549999999999997</v>
      </c>
      <c r="I182" s="210">
        <v>32</v>
      </c>
      <c r="J182" s="211" t="s">
        <v>653</v>
      </c>
      <c r="K182" s="212">
        <f t="shared" si="126"/>
        <v>11.549999999999997</v>
      </c>
      <c r="L182" s="213">
        <f t="shared" si="127"/>
        <v>0.52499999999999991</v>
      </c>
      <c r="M182" s="208" t="s">
        <v>594</v>
      </c>
      <c r="N182" s="214">
        <v>42188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5">
        <v>18</v>
      </c>
      <c r="B183" s="206">
        <v>41976</v>
      </c>
      <c r="C183" s="206"/>
      <c r="D183" s="207" t="s">
        <v>654</v>
      </c>
      <c r="E183" s="208" t="s">
        <v>596</v>
      </c>
      <c r="F183" s="209">
        <v>440</v>
      </c>
      <c r="G183" s="208" t="s">
        <v>627</v>
      </c>
      <c r="H183" s="208">
        <v>520</v>
      </c>
      <c r="I183" s="210">
        <v>520</v>
      </c>
      <c r="J183" s="211" t="s">
        <v>655</v>
      </c>
      <c r="K183" s="212">
        <f t="shared" si="126"/>
        <v>80</v>
      </c>
      <c r="L183" s="213">
        <f t="shared" si="127"/>
        <v>0.18181818181818182</v>
      </c>
      <c r="M183" s="208" t="s">
        <v>594</v>
      </c>
      <c r="N183" s="214">
        <v>42208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19</v>
      </c>
      <c r="B184" s="206">
        <v>41976</v>
      </c>
      <c r="C184" s="206"/>
      <c r="D184" s="207" t="s">
        <v>656</v>
      </c>
      <c r="E184" s="208" t="s">
        <v>596</v>
      </c>
      <c r="F184" s="209">
        <v>360</v>
      </c>
      <c r="G184" s="208" t="s">
        <v>627</v>
      </c>
      <c r="H184" s="208">
        <v>427</v>
      </c>
      <c r="I184" s="210">
        <v>425</v>
      </c>
      <c r="J184" s="211" t="s">
        <v>657</v>
      </c>
      <c r="K184" s="212">
        <f t="shared" si="126"/>
        <v>67</v>
      </c>
      <c r="L184" s="213">
        <f t="shared" si="127"/>
        <v>0.18611111111111112</v>
      </c>
      <c r="M184" s="208" t="s">
        <v>594</v>
      </c>
      <c r="N184" s="214">
        <v>42058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5">
        <v>20</v>
      </c>
      <c r="B185" s="206">
        <v>42012</v>
      </c>
      <c r="C185" s="206"/>
      <c r="D185" s="207" t="s">
        <v>658</v>
      </c>
      <c r="E185" s="208" t="s">
        <v>596</v>
      </c>
      <c r="F185" s="209">
        <v>360</v>
      </c>
      <c r="G185" s="208" t="s">
        <v>627</v>
      </c>
      <c r="H185" s="208">
        <v>455</v>
      </c>
      <c r="I185" s="210">
        <v>420</v>
      </c>
      <c r="J185" s="211" t="s">
        <v>659</v>
      </c>
      <c r="K185" s="212">
        <f t="shared" si="126"/>
        <v>95</v>
      </c>
      <c r="L185" s="213">
        <f t="shared" si="127"/>
        <v>0.2638888888888889</v>
      </c>
      <c r="M185" s="208" t="s">
        <v>594</v>
      </c>
      <c r="N185" s="214">
        <v>42024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5">
        <v>21</v>
      </c>
      <c r="B186" s="206">
        <v>42012</v>
      </c>
      <c r="C186" s="206"/>
      <c r="D186" s="207" t="s">
        <v>660</v>
      </c>
      <c r="E186" s="208" t="s">
        <v>596</v>
      </c>
      <c r="F186" s="209">
        <v>130</v>
      </c>
      <c r="G186" s="208"/>
      <c r="H186" s="208">
        <v>175.5</v>
      </c>
      <c r="I186" s="210">
        <v>165</v>
      </c>
      <c r="J186" s="211" t="s">
        <v>661</v>
      </c>
      <c r="K186" s="212">
        <f t="shared" si="126"/>
        <v>45.5</v>
      </c>
      <c r="L186" s="213">
        <f t="shared" si="127"/>
        <v>0.35</v>
      </c>
      <c r="M186" s="208" t="s">
        <v>594</v>
      </c>
      <c r="N186" s="214">
        <v>43088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5">
        <v>22</v>
      </c>
      <c r="B187" s="206">
        <v>42040</v>
      </c>
      <c r="C187" s="206"/>
      <c r="D187" s="207" t="s">
        <v>385</v>
      </c>
      <c r="E187" s="208" t="s">
        <v>626</v>
      </c>
      <c r="F187" s="209">
        <v>98</v>
      </c>
      <c r="G187" s="208"/>
      <c r="H187" s="208">
        <v>120</v>
      </c>
      <c r="I187" s="210">
        <v>120</v>
      </c>
      <c r="J187" s="211" t="s">
        <v>628</v>
      </c>
      <c r="K187" s="212">
        <f t="shared" si="126"/>
        <v>22</v>
      </c>
      <c r="L187" s="213">
        <f t="shared" si="127"/>
        <v>0.22448979591836735</v>
      </c>
      <c r="M187" s="208" t="s">
        <v>594</v>
      </c>
      <c r="N187" s="214">
        <v>42753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5">
        <v>23</v>
      </c>
      <c r="B188" s="206">
        <v>42040</v>
      </c>
      <c r="C188" s="206"/>
      <c r="D188" s="207" t="s">
        <v>662</v>
      </c>
      <c r="E188" s="208" t="s">
        <v>626</v>
      </c>
      <c r="F188" s="209">
        <v>196</v>
      </c>
      <c r="G188" s="208"/>
      <c r="H188" s="208">
        <v>262</v>
      </c>
      <c r="I188" s="210">
        <v>255</v>
      </c>
      <c r="J188" s="211" t="s">
        <v>628</v>
      </c>
      <c r="K188" s="212">
        <f t="shared" si="126"/>
        <v>66</v>
      </c>
      <c r="L188" s="213">
        <f t="shared" si="127"/>
        <v>0.33673469387755101</v>
      </c>
      <c r="M188" s="208" t="s">
        <v>594</v>
      </c>
      <c r="N188" s="214">
        <v>42599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5">
        <v>24</v>
      </c>
      <c r="B189" s="216">
        <v>42067</v>
      </c>
      <c r="C189" s="216"/>
      <c r="D189" s="217" t="s">
        <v>384</v>
      </c>
      <c r="E189" s="218" t="s">
        <v>626</v>
      </c>
      <c r="F189" s="219">
        <v>235</v>
      </c>
      <c r="G189" s="219"/>
      <c r="H189" s="220">
        <v>77</v>
      </c>
      <c r="I189" s="220" t="s">
        <v>663</v>
      </c>
      <c r="J189" s="221" t="s">
        <v>664</v>
      </c>
      <c r="K189" s="222">
        <f t="shared" si="126"/>
        <v>-158</v>
      </c>
      <c r="L189" s="223">
        <f t="shared" si="127"/>
        <v>-0.67234042553191486</v>
      </c>
      <c r="M189" s="219" t="s">
        <v>607</v>
      </c>
      <c r="N189" s="216">
        <v>43522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5">
        <v>25</v>
      </c>
      <c r="B190" s="206">
        <v>42067</v>
      </c>
      <c r="C190" s="206"/>
      <c r="D190" s="207" t="s">
        <v>665</v>
      </c>
      <c r="E190" s="208" t="s">
        <v>626</v>
      </c>
      <c r="F190" s="209">
        <v>185</v>
      </c>
      <c r="G190" s="208"/>
      <c r="H190" s="208">
        <v>224</v>
      </c>
      <c r="I190" s="210" t="s">
        <v>666</v>
      </c>
      <c r="J190" s="211" t="s">
        <v>628</v>
      </c>
      <c r="K190" s="212">
        <f t="shared" si="126"/>
        <v>39</v>
      </c>
      <c r="L190" s="213">
        <f t="shared" si="127"/>
        <v>0.21081081081081082</v>
      </c>
      <c r="M190" s="208" t="s">
        <v>594</v>
      </c>
      <c r="N190" s="214">
        <v>42647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5">
        <v>26</v>
      </c>
      <c r="B191" s="216">
        <v>42090</v>
      </c>
      <c r="C191" s="216"/>
      <c r="D191" s="224" t="s">
        <v>667</v>
      </c>
      <c r="E191" s="219" t="s">
        <v>626</v>
      </c>
      <c r="F191" s="219">
        <v>49.5</v>
      </c>
      <c r="G191" s="220"/>
      <c r="H191" s="220">
        <v>15.85</v>
      </c>
      <c r="I191" s="220">
        <v>67</v>
      </c>
      <c r="J191" s="221" t="s">
        <v>668</v>
      </c>
      <c r="K191" s="220">
        <f t="shared" si="126"/>
        <v>-33.65</v>
      </c>
      <c r="L191" s="225">
        <f t="shared" si="127"/>
        <v>-0.67979797979797973</v>
      </c>
      <c r="M191" s="219" t="s">
        <v>607</v>
      </c>
      <c r="N191" s="226">
        <v>43627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5">
        <v>27</v>
      </c>
      <c r="B192" s="206">
        <v>42093</v>
      </c>
      <c r="C192" s="206"/>
      <c r="D192" s="207" t="s">
        <v>669</v>
      </c>
      <c r="E192" s="208" t="s">
        <v>626</v>
      </c>
      <c r="F192" s="209">
        <v>183.5</v>
      </c>
      <c r="G192" s="208"/>
      <c r="H192" s="208">
        <v>219</v>
      </c>
      <c r="I192" s="210">
        <v>218</v>
      </c>
      <c r="J192" s="211" t="s">
        <v>670</v>
      </c>
      <c r="K192" s="212">
        <f t="shared" si="126"/>
        <v>35.5</v>
      </c>
      <c r="L192" s="213">
        <f t="shared" si="127"/>
        <v>0.19346049046321526</v>
      </c>
      <c r="M192" s="208" t="s">
        <v>594</v>
      </c>
      <c r="N192" s="214">
        <v>42103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5">
        <v>28</v>
      </c>
      <c r="B193" s="206">
        <v>42114</v>
      </c>
      <c r="C193" s="206"/>
      <c r="D193" s="207" t="s">
        <v>671</v>
      </c>
      <c r="E193" s="208" t="s">
        <v>626</v>
      </c>
      <c r="F193" s="209">
        <f>(227+237)/2</f>
        <v>232</v>
      </c>
      <c r="G193" s="208"/>
      <c r="H193" s="208">
        <v>298</v>
      </c>
      <c r="I193" s="210">
        <v>298</v>
      </c>
      <c r="J193" s="211" t="s">
        <v>628</v>
      </c>
      <c r="K193" s="212">
        <f t="shared" si="126"/>
        <v>66</v>
      </c>
      <c r="L193" s="213">
        <f t="shared" si="127"/>
        <v>0.28448275862068967</v>
      </c>
      <c r="M193" s="208" t="s">
        <v>594</v>
      </c>
      <c r="N193" s="214">
        <v>42823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5">
        <v>29</v>
      </c>
      <c r="B194" s="206">
        <v>42128</v>
      </c>
      <c r="C194" s="206"/>
      <c r="D194" s="207" t="s">
        <v>672</v>
      </c>
      <c r="E194" s="208" t="s">
        <v>596</v>
      </c>
      <c r="F194" s="209">
        <v>385</v>
      </c>
      <c r="G194" s="208"/>
      <c r="H194" s="208">
        <f>212.5+331</f>
        <v>543.5</v>
      </c>
      <c r="I194" s="210">
        <v>510</v>
      </c>
      <c r="J194" s="211" t="s">
        <v>673</v>
      </c>
      <c r="K194" s="212">
        <f t="shared" si="126"/>
        <v>158.5</v>
      </c>
      <c r="L194" s="213">
        <f t="shared" si="127"/>
        <v>0.41168831168831171</v>
      </c>
      <c r="M194" s="208" t="s">
        <v>594</v>
      </c>
      <c r="N194" s="214">
        <v>42235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5">
        <v>30</v>
      </c>
      <c r="B195" s="206">
        <v>42128</v>
      </c>
      <c r="C195" s="206"/>
      <c r="D195" s="207" t="s">
        <v>674</v>
      </c>
      <c r="E195" s="208" t="s">
        <v>596</v>
      </c>
      <c r="F195" s="209">
        <v>115.5</v>
      </c>
      <c r="G195" s="208"/>
      <c r="H195" s="208">
        <v>146</v>
      </c>
      <c r="I195" s="210">
        <v>142</v>
      </c>
      <c r="J195" s="211" t="s">
        <v>675</v>
      </c>
      <c r="K195" s="212">
        <f t="shared" si="126"/>
        <v>30.5</v>
      </c>
      <c r="L195" s="213">
        <f t="shared" si="127"/>
        <v>0.26406926406926406</v>
      </c>
      <c r="M195" s="208" t="s">
        <v>594</v>
      </c>
      <c r="N195" s="214">
        <v>42202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5">
        <v>31</v>
      </c>
      <c r="B196" s="206">
        <v>42151</v>
      </c>
      <c r="C196" s="206"/>
      <c r="D196" s="207" t="s">
        <v>676</v>
      </c>
      <c r="E196" s="208" t="s">
        <v>596</v>
      </c>
      <c r="F196" s="209">
        <v>237.5</v>
      </c>
      <c r="G196" s="208"/>
      <c r="H196" s="208">
        <v>279.5</v>
      </c>
      <c r="I196" s="210">
        <v>278</v>
      </c>
      <c r="J196" s="211" t="s">
        <v>628</v>
      </c>
      <c r="K196" s="212">
        <f t="shared" si="126"/>
        <v>42</v>
      </c>
      <c r="L196" s="213">
        <f t="shared" si="127"/>
        <v>0.17684210526315788</v>
      </c>
      <c r="M196" s="208" t="s">
        <v>594</v>
      </c>
      <c r="N196" s="214">
        <v>42222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5">
        <v>32</v>
      </c>
      <c r="B197" s="206">
        <v>42174</v>
      </c>
      <c r="C197" s="206"/>
      <c r="D197" s="207" t="s">
        <v>647</v>
      </c>
      <c r="E197" s="208" t="s">
        <v>626</v>
      </c>
      <c r="F197" s="209">
        <v>340</v>
      </c>
      <c r="G197" s="208"/>
      <c r="H197" s="208">
        <v>448</v>
      </c>
      <c r="I197" s="210">
        <v>448</v>
      </c>
      <c r="J197" s="211" t="s">
        <v>628</v>
      </c>
      <c r="K197" s="212">
        <f t="shared" si="126"/>
        <v>108</v>
      </c>
      <c r="L197" s="213">
        <f t="shared" si="127"/>
        <v>0.31764705882352939</v>
      </c>
      <c r="M197" s="208" t="s">
        <v>594</v>
      </c>
      <c r="N197" s="214">
        <v>43018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5">
        <v>33</v>
      </c>
      <c r="B198" s="206">
        <v>42191</v>
      </c>
      <c r="C198" s="206"/>
      <c r="D198" s="207" t="s">
        <v>677</v>
      </c>
      <c r="E198" s="208" t="s">
        <v>626</v>
      </c>
      <c r="F198" s="209">
        <v>390</v>
      </c>
      <c r="G198" s="208"/>
      <c r="H198" s="208">
        <v>460</v>
      </c>
      <c r="I198" s="210">
        <v>460</v>
      </c>
      <c r="J198" s="211" t="s">
        <v>628</v>
      </c>
      <c r="K198" s="212">
        <f t="shared" si="126"/>
        <v>70</v>
      </c>
      <c r="L198" s="213">
        <f t="shared" si="127"/>
        <v>0.17948717948717949</v>
      </c>
      <c r="M198" s="208" t="s">
        <v>594</v>
      </c>
      <c r="N198" s="214">
        <v>42478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5">
        <v>34</v>
      </c>
      <c r="B199" s="216">
        <v>42195</v>
      </c>
      <c r="C199" s="216"/>
      <c r="D199" s="217" t="s">
        <v>678</v>
      </c>
      <c r="E199" s="218" t="s">
        <v>626</v>
      </c>
      <c r="F199" s="219">
        <v>122.5</v>
      </c>
      <c r="G199" s="219"/>
      <c r="H199" s="220">
        <v>61</v>
      </c>
      <c r="I199" s="220">
        <v>172</v>
      </c>
      <c r="J199" s="221" t="s">
        <v>679</v>
      </c>
      <c r="K199" s="222">
        <f t="shared" si="126"/>
        <v>-61.5</v>
      </c>
      <c r="L199" s="223">
        <f t="shared" si="127"/>
        <v>-0.50204081632653064</v>
      </c>
      <c r="M199" s="219" t="s">
        <v>607</v>
      </c>
      <c r="N199" s="216">
        <v>43333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5">
        <v>35</v>
      </c>
      <c r="B200" s="206">
        <v>42219</v>
      </c>
      <c r="C200" s="206"/>
      <c r="D200" s="207" t="s">
        <v>680</v>
      </c>
      <c r="E200" s="208" t="s">
        <v>626</v>
      </c>
      <c r="F200" s="209">
        <v>297.5</v>
      </c>
      <c r="G200" s="208"/>
      <c r="H200" s="208">
        <v>350</v>
      </c>
      <c r="I200" s="210">
        <v>360</v>
      </c>
      <c r="J200" s="211" t="s">
        <v>681</v>
      </c>
      <c r="K200" s="212">
        <f t="shared" si="126"/>
        <v>52.5</v>
      </c>
      <c r="L200" s="213">
        <f t="shared" si="127"/>
        <v>0.17647058823529413</v>
      </c>
      <c r="M200" s="208" t="s">
        <v>594</v>
      </c>
      <c r="N200" s="214">
        <v>42232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5">
        <v>36</v>
      </c>
      <c r="B201" s="206">
        <v>42219</v>
      </c>
      <c r="C201" s="206"/>
      <c r="D201" s="207" t="s">
        <v>682</v>
      </c>
      <c r="E201" s="208" t="s">
        <v>626</v>
      </c>
      <c r="F201" s="209">
        <v>115.5</v>
      </c>
      <c r="G201" s="208"/>
      <c r="H201" s="208">
        <v>149</v>
      </c>
      <c r="I201" s="210">
        <v>140</v>
      </c>
      <c r="J201" s="211" t="s">
        <v>683</v>
      </c>
      <c r="K201" s="212">
        <f t="shared" si="126"/>
        <v>33.5</v>
      </c>
      <c r="L201" s="213">
        <f t="shared" si="127"/>
        <v>0.29004329004329005</v>
      </c>
      <c r="M201" s="208" t="s">
        <v>594</v>
      </c>
      <c r="N201" s="214">
        <v>42740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5">
        <v>37</v>
      </c>
      <c r="B202" s="206">
        <v>42251</v>
      </c>
      <c r="C202" s="206"/>
      <c r="D202" s="207" t="s">
        <v>676</v>
      </c>
      <c r="E202" s="208" t="s">
        <v>626</v>
      </c>
      <c r="F202" s="209">
        <v>226</v>
      </c>
      <c r="G202" s="208"/>
      <c r="H202" s="208">
        <v>292</v>
      </c>
      <c r="I202" s="210">
        <v>292</v>
      </c>
      <c r="J202" s="211" t="s">
        <v>684</v>
      </c>
      <c r="K202" s="212">
        <f t="shared" si="126"/>
        <v>66</v>
      </c>
      <c r="L202" s="213">
        <f t="shared" si="127"/>
        <v>0.29203539823008851</v>
      </c>
      <c r="M202" s="208" t="s">
        <v>594</v>
      </c>
      <c r="N202" s="214">
        <v>42286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5">
        <v>38</v>
      </c>
      <c r="B203" s="206">
        <v>42254</v>
      </c>
      <c r="C203" s="206"/>
      <c r="D203" s="207" t="s">
        <v>671</v>
      </c>
      <c r="E203" s="208" t="s">
        <v>626</v>
      </c>
      <c r="F203" s="209">
        <v>232.5</v>
      </c>
      <c r="G203" s="208"/>
      <c r="H203" s="208">
        <v>312.5</v>
      </c>
      <c r="I203" s="210">
        <v>310</v>
      </c>
      <c r="J203" s="211" t="s">
        <v>628</v>
      </c>
      <c r="K203" s="212">
        <f t="shared" si="126"/>
        <v>80</v>
      </c>
      <c r="L203" s="213">
        <f t="shared" si="127"/>
        <v>0.34408602150537637</v>
      </c>
      <c r="M203" s="208" t="s">
        <v>594</v>
      </c>
      <c r="N203" s="214">
        <v>42823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5">
        <v>39</v>
      </c>
      <c r="B204" s="206">
        <v>42268</v>
      </c>
      <c r="C204" s="206"/>
      <c r="D204" s="207" t="s">
        <v>685</v>
      </c>
      <c r="E204" s="208" t="s">
        <v>626</v>
      </c>
      <c r="F204" s="209">
        <v>196.5</v>
      </c>
      <c r="G204" s="208"/>
      <c r="H204" s="208">
        <v>238</v>
      </c>
      <c r="I204" s="210">
        <v>238</v>
      </c>
      <c r="J204" s="211" t="s">
        <v>684</v>
      </c>
      <c r="K204" s="212">
        <f t="shared" si="126"/>
        <v>41.5</v>
      </c>
      <c r="L204" s="213">
        <f t="shared" si="127"/>
        <v>0.21119592875318066</v>
      </c>
      <c r="M204" s="208" t="s">
        <v>594</v>
      </c>
      <c r="N204" s="214">
        <v>42291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5">
        <v>40</v>
      </c>
      <c r="B205" s="206">
        <v>42271</v>
      </c>
      <c r="C205" s="206"/>
      <c r="D205" s="207" t="s">
        <v>625</v>
      </c>
      <c r="E205" s="208" t="s">
        <v>626</v>
      </c>
      <c r="F205" s="209">
        <v>65</v>
      </c>
      <c r="G205" s="208"/>
      <c r="H205" s="208">
        <v>82</v>
      </c>
      <c r="I205" s="210">
        <v>82</v>
      </c>
      <c r="J205" s="211" t="s">
        <v>684</v>
      </c>
      <c r="K205" s="212">
        <f t="shared" si="126"/>
        <v>17</v>
      </c>
      <c r="L205" s="213">
        <f t="shared" si="127"/>
        <v>0.26153846153846155</v>
      </c>
      <c r="M205" s="208" t="s">
        <v>594</v>
      </c>
      <c r="N205" s="214">
        <v>42578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5">
        <v>41</v>
      </c>
      <c r="B206" s="206">
        <v>42291</v>
      </c>
      <c r="C206" s="206"/>
      <c r="D206" s="207" t="s">
        <v>686</v>
      </c>
      <c r="E206" s="208" t="s">
        <v>626</v>
      </c>
      <c r="F206" s="209">
        <v>144</v>
      </c>
      <c r="G206" s="208"/>
      <c r="H206" s="208">
        <v>182.5</v>
      </c>
      <c r="I206" s="210">
        <v>181</v>
      </c>
      <c r="J206" s="211" t="s">
        <v>684</v>
      </c>
      <c r="K206" s="212">
        <f t="shared" si="126"/>
        <v>38.5</v>
      </c>
      <c r="L206" s="213">
        <f t="shared" si="127"/>
        <v>0.2673611111111111</v>
      </c>
      <c r="M206" s="208" t="s">
        <v>594</v>
      </c>
      <c r="N206" s="214">
        <v>42817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5">
        <v>42</v>
      </c>
      <c r="B207" s="206">
        <v>42291</v>
      </c>
      <c r="C207" s="206"/>
      <c r="D207" s="207" t="s">
        <v>687</v>
      </c>
      <c r="E207" s="208" t="s">
        <v>626</v>
      </c>
      <c r="F207" s="209">
        <v>264</v>
      </c>
      <c r="G207" s="208"/>
      <c r="H207" s="208">
        <v>311</v>
      </c>
      <c r="I207" s="210">
        <v>311</v>
      </c>
      <c r="J207" s="211" t="s">
        <v>684</v>
      </c>
      <c r="K207" s="212">
        <f t="shared" si="126"/>
        <v>47</v>
      </c>
      <c r="L207" s="213">
        <f t="shared" si="127"/>
        <v>0.17803030303030304</v>
      </c>
      <c r="M207" s="208" t="s">
        <v>594</v>
      </c>
      <c r="N207" s="214">
        <v>42604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5">
        <v>43</v>
      </c>
      <c r="B208" s="206">
        <v>42318</v>
      </c>
      <c r="C208" s="206"/>
      <c r="D208" s="207" t="s">
        <v>688</v>
      </c>
      <c r="E208" s="208" t="s">
        <v>596</v>
      </c>
      <c r="F208" s="209">
        <v>549.5</v>
      </c>
      <c r="G208" s="208"/>
      <c r="H208" s="208">
        <v>630</v>
      </c>
      <c r="I208" s="210">
        <v>630</v>
      </c>
      <c r="J208" s="211" t="s">
        <v>684</v>
      </c>
      <c r="K208" s="212">
        <f t="shared" si="126"/>
        <v>80.5</v>
      </c>
      <c r="L208" s="213">
        <f t="shared" si="127"/>
        <v>0.1464968152866242</v>
      </c>
      <c r="M208" s="208" t="s">
        <v>594</v>
      </c>
      <c r="N208" s="214">
        <v>42419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5">
        <v>44</v>
      </c>
      <c r="B209" s="206">
        <v>42342</v>
      </c>
      <c r="C209" s="206"/>
      <c r="D209" s="207" t="s">
        <v>689</v>
      </c>
      <c r="E209" s="208" t="s">
        <v>626</v>
      </c>
      <c r="F209" s="209">
        <v>1027.5</v>
      </c>
      <c r="G209" s="208"/>
      <c r="H209" s="208">
        <v>1315</v>
      </c>
      <c r="I209" s="210">
        <v>1250</v>
      </c>
      <c r="J209" s="211" t="s">
        <v>684</v>
      </c>
      <c r="K209" s="212">
        <f t="shared" si="126"/>
        <v>287.5</v>
      </c>
      <c r="L209" s="213">
        <f t="shared" si="127"/>
        <v>0.27980535279805352</v>
      </c>
      <c r="M209" s="208" t="s">
        <v>594</v>
      </c>
      <c r="N209" s="214">
        <v>43244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5">
        <v>45</v>
      </c>
      <c r="B210" s="206">
        <v>42367</v>
      </c>
      <c r="C210" s="206"/>
      <c r="D210" s="207" t="s">
        <v>690</v>
      </c>
      <c r="E210" s="208" t="s">
        <v>626</v>
      </c>
      <c r="F210" s="209">
        <v>465</v>
      </c>
      <c r="G210" s="208"/>
      <c r="H210" s="208">
        <v>540</v>
      </c>
      <c r="I210" s="210">
        <v>540</v>
      </c>
      <c r="J210" s="211" t="s">
        <v>684</v>
      </c>
      <c r="K210" s="212">
        <f t="shared" si="126"/>
        <v>75</v>
      </c>
      <c r="L210" s="213">
        <f t="shared" si="127"/>
        <v>0.16129032258064516</v>
      </c>
      <c r="M210" s="208" t="s">
        <v>594</v>
      </c>
      <c r="N210" s="214">
        <v>42530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5">
        <v>46</v>
      </c>
      <c r="B211" s="206">
        <v>42380</v>
      </c>
      <c r="C211" s="206"/>
      <c r="D211" s="207" t="s">
        <v>385</v>
      </c>
      <c r="E211" s="208" t="s">
        <v>596</v>
      </c>
      <c r="F211" s="209">
        <v>81</v>
      </c>
      <c r="G211" s="208"/>
      <c r="H211" s="208">
        <v>110</v>
      </c>
      <c r="I211" s="210">
        <v>110</v>
      </c>
      <c r="J211" s="211" t="s">
        <v>684</v>
      </c>
      <c r="K211" s="212">
        <f t="shared" si="126"/>
        <v>29</v>
      </c>
      <c r="L211" s="213">
        <f t="shared" si="127"/>
        <v>0.35802469135802467</v>
      </c>
      <c r="M211" s="208" t="s">
        <v>594</v>
      </c>
      <c r="N211" s="214">
        <v>42745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5">
        <v>47</v>
      </c>
      <c r="B212" s="206">
        <v>42382</v>
      </c>
      <c r="C212" s="206"/>
      <c r="D212" s="207" t="s">
        <v>691</v>
      </c>
      <c r="E212" s="208" t="s">
        <v>596</v>
      </c>
      <c r="F212" s="209">
        <v>417.5</v>
      </c>
      <c r="G212" s="208"/>
      <c r="H212" s="208">
        <v>547</v>
      </c>
      <c r="I212" s="210">
        <v>535</v>
      </c>
      <c r="J212" s="211" t="s">
        <v>684</v>
      </c>
      <c r="K212" s="212">
        <f t="shared" si="126"/>
        <v>129.5</v>
      </c>
      <c r="L212" s="213">
        <f t="shared" si="127"/>
        <v>0.31017964071856285</v>
      </c>
      <c r="M212" s="208" t="s">
        <v>594</v>
      </c>
      <c r="N212" s="214">
        <v>42578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5">
        <v>48</v>
      </c>
      <c r="B213" s="206">
        <v>42408</v>
      </c>
      <c r="C213" s="206"/>
      <c r="D213" s="207" t="s">
        <v>692</v>
      </c>
      <c r="E213" s="208" t="s">
        <v>626</v>
      </c>
      <c r="F213" s="209">
        <v>650</v>
      </c>
      <c r="G213" s="208"/>
      <c r="H213" s="208">
        <v>800</v>
      </c>
      <c r="I213" s="210">
        <v>800</v>
      </c>
      <c r="J213" s="211" t="s">
        <v>684</v>
      </c>
      <c r="K213" s="212">
        <f t="shared" si="126"/>
        <v>150</v>
      </c>
      <c r="L213" s="213">
        <f t="shared" si="127"/>
        <v>0.23076923076923078</v>
      </c>
      <c r="M213" s="208" t="s">
        <v>594</v>
      </c>
      <c r="N213" s="214">
        <v>43154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5">
        <v>49</v>
      </c>
      <c r="B214" s="206">
        <v>42433</v>
      </c>
      <c r="C214" s="206"/>
      <c r="D214" s="207" t="s">
        <v>211</v>
      </c>
      <c r="E214" s="208" t="s">
        <v>626</v>
      </c>
      <c r="F214" s="209">
        <v>437.5</v>
      </c>
      <c r="G214" s="208"/>
      <c r="H214" s="208">
        <v>504.5</v>
      </c>
      <c r="I214" s="210">
        <v>522</v>
      </c>
      <c r="J214" s="211" t="s">
        <v>693</v>
      </c>
      <c r="K214" s="212">
        <f t="shared" si="126"/>
        <v>67</v>
      </c>
      <c r="L214" s="213">
        <f t="shared" si="127"/>
        <v>0.15314285714285714</v>
      </c>
      <c r="M214" s="208" t="s">
        <v>594</v>
      </c>
      <c r="N214" s="214">
        <v>42480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5">
        <v>50</v>
      </c>
      <c r="B215" s="206">
        <v>42438</v>
      </c>
      <c r="C215" s="206"/>
      <c r="D215" s="207" t="s">
        <v>694</v>
      </c>
      <c r="E215" s="208" t="s">
        <v>626</v>
      </c>
      <c r="F215" s="209">
        <v>189.5</v>
      </c>
      <c r="G215" s="208"/>
      <c r="H215" s="208">
        <v>218</v>
      </c>
      <c r="I215" s="210">
        <v>218</v>
      </c>
      <c r="J215" s="211" t="s">
        <v>684</v>
      </c>
      <c r="K215" s="212">
        <f t="shared" si="126"/>
        <v>28.5</v>
      </c>
      <c r="L215" s="213">
        <f t="shared" si="127"/>
        <v>0.15039577836411611</v>
      </c>
      <c r="M215" s="208" t="s">
        <v>594</v>
      </c>
      <c r="N215" s="214">
        <v>43034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5">
        <v>51</v>
      </c>
      <c r="B216" s="216">
        <v>42471</v>
      </c>
      <c r="C216" s="216"/>
      <c r="D216" s="224" t="s">
        <v>695</v>
      </c>
      <c r="E216" s="219" t="s">
        <v>626</v>
      </c>
      <c r="F216" s="219">
        <v>36.5</v>
      </c>
      <c r="G216" s="220"/>
      <c r="H216" s="220">
        <v>15.85</v>
      </c>
      <c r="I216" s="220">
        <v>60</v>
      </c>
      <c r="J216" s="221" t="s">
        <v>696</v>
      </c>
      <c r="K216" s="222">
        <f t="shared" si="126"/>
        <v>-20.65</v>
      </c>
      <c r="L216" s="223">
        <f t="shared" si="127"/>
        <v>-0.5657534246575342</v>
      </c>
      <c r="M216" s="219" t="s">
        <v>607</v>
      </c>
      <c r="N216" s="227">
        <v>43627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5">
        <v>52</v>
      </c>
      <c r="B217" s="206">
        <v>42472</v>
      </c>
      <c r="C217" s="206"/>
      <c r="D217" s="207" t="s">
        <v>697</v>
      </c>
      <c r="E217" s="208" t="s">
        <v>626</v>
      </c>
      <c r="F217" s="209">
        <v>93</v>
      </c>
      <c r="G217" s="208"/>
      <c r="H217" s="208">
        <v>149</v>
      </c>
      <c r="I217" s="210">
        <v>140</v>
      </c>
      <c r="J217" s="211" t="s">
        <v>698</v>
      </c>
      <c r="K217" s="212">
        <f t="shared" si="126"/>
        <v>56</v>
      </c>
      <c r="L217" s="213">
        <f t="shared" si="127"/>
        <v>0.60215053763440862</v>
      </c>
      <c r="M217" s="208" t="s">
        <v>594</v>
      </c>
      <c r="N217" s="214">
        <v>42740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5">
        <v>53</v>
      </c>
      <c r="B218" s="206">
        <v>42472</v>
      </c>
      <c r="C218" s="206"/>
      <c r="D218" s="207" t="s">
        <v>699</v>
      </c>
      <c r="E218" s="208" t="s">
        <v>626</v>
      </c>
      <c r="F218" s="209">
        <v>130</v>
      </c>
      <c r="G218" s="208"/>
      <c r="H218" s="208">
        <v>150</v>
      </c>
      <c r="I218" s="210" t="s">
        <v>700</v>
      </c>
      <c r="J218" s="211" t="s">
        <v>684</v>
      </c>
      <c r="K218" s="212">
        <f t="shared" si="126"/>
        <v>20</v>
      </c>
      <c r="L218" s="213">
        <f t="shared" si="127"/>
        <v>0.15384615384615385</v>
      </c>
      <c r="M218" s="208" t="s">
        <v>594</v>
      </c>
      <c r="N218" s="214">
        <v>42564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5">
        <v>54</v>
      </c>
      <c r="B219" s="206">
        <v>42473</v>
      </c>
      <c r="C219" s="206"/>
      <c r="D219" s="207" t="s">
        <v>701</v>
      </c>
      <c r="E219" s="208" t="s">
        <v>626</v>
      </c>
      <c r="F219" s="209">
        <v>196</v>
      </c>
      <c r="G219" s="208"/>
      <c r="H219" s="208">
        <v>299</v>
      </c>
      <c r="I219" s="210">
        <v>299</v>
      </c>
      <c r="J219" s="211" t="s">
        <v>684</v>
      </c>
      <c r="K219" s="212">
        <v>103</v>
      </c>
      <c r="L219" s="213">
        <v>0.52551020408163296</v>
      </c>
      <c r="M219" s="208" t="s">
        <v>594</v>
      </c>
      <c r="N219" s="214">
        <v>42620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5">
        <v>55</v>
      </c>
      <c r="B220" s="206">
        <v>42473</v>
      </c>
      <c r="C220" s="206"/>
      <c r="D220" s="207" t="s">
        <v>702</v>
      </c>
      <c r="E220" s="208" t="s">
        <v>626</v>
      </c>
      <c r="F220" s="209">
        <v>88</v>
      </c>
      <c r="G220" s="208"/>
      <c r="H220" s="208">
        <v>103</v>
      </c>
      <c r="I220" s="210">
        <v>103</v>
      </c>
      <c r="J220" s="211" t="s">
        <v>684</v>
      </c>
      <c r="K220" s="212">
        <v>15</v>
      </c>
      <c r="L220" s="213">
        <v>0.170454545454545</v>
      </c>
      <c r="M220" s="208" t="s">
        <v>594</v>
      </c>
      <c r="N220" s="214">
        <v>42530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5">
        <v>56</v>
      </c>
      <c r="B221" s="206">
        <v>42492</v>
      </c>
      <c r="C221" s="206"/>
      <c r="D221" s="207" t="s">
        <v>703</v>
      </c>
      <c r="E221" s="208" t="s">
        <v>626</v>
      </c>
      <c r="F221" s="209">
        <v>127.5</v>
      </c>
      <c r="G221" s="208"/>
      <c r="H221" s="208">
        <v>148</v>
      </c>
      <c r="I221" s="210" t="s">
        <v>704</v>
      </c>
      <c r="J221" s="211" t="s">
        <v>684</v>
      </c>
      <c r="K221" s="212">
        <f t="shared" ref="K221:K225" si="128">H221-F221</f>
        <v>20.5</v>
      </c>
      <c r="L221" s="213">
        <f t="shared" ref="L221:L225" si="129">K221/F221</f>
        <v>0.16078431372549021</v>
      </c>
      <c r="M221" s="208" t="s">
        <v>594</v>
      </c>
      <c r="N221" s="214">
        <v>42564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5">
        <v>57</v>
      </c>
      <c r="B222" s="206">
        <v>42493</v>
      </c>
      <c r="C222" s="206"/>
      <c r="D222" s="207" t="s">
        <v>705</v>
      </c>
      <c r="E222" s="208" t="s">
        <v>626</v>
      </c>
      <c r="F222" s="209">
        <v>675</v>
      </c>
      <c r="G222" s="208"/>
      <c r="H222" s="208">
        <v>815</v>
      </c>
      <c r="I222" s="210" t="s">
        <v>706</v>
      </c>
      <c r="J222" s="211" t="s">
        <v>684</v>
      </c>
      <c r="K222" s="212">
        <f t="shared" si="128"/>
        <v>140</v>
      </c>
      <c r="L222" s="213">
        <f t="shared" si="129"/>
        <v>0.2074074074074074</v>
      </c>
      <c r="M222" s="208" t="s">
        <v>594</v>
      </c>
      <c r="N222" s="214">
        <v>43154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5">
        <v>58</v>
      </c>
      <c r="B223" s="216">
        <v>42522</v>
      </c>
      <c r="C223" s="216"/>
      <c r="D223" s="217" t="s">
        <v>707</v>
      </c>
      <c r="E223" s="218" t="s">
        <v>626</v>
      </c>
      <c r="F223" s="219">
        <v>500</v>
      </c>
      <c r="G223" s="219"/>
      <c r="H223" s="220">
        <v>232.5</v>
      </c>
      <c r="I223" s="220" t="s">
        <v>708</v>
      </c>
      <c r="J223" s="221" t="s">
        <v>709</v>
      </c>
      <c r="K223" s="222">
        <f t="shared" si="128"/>
        <v>-267.5</v>
      </c>
      <c r="L223" s="223">
        <f t="shared" si="129"/>
        <v>-0.53500000000000003</v>
      </c>
      <c r="M223" s="219" t="s">
        <v>607</v>
      </c>
      <c r="N223" s="216">
        <v>43735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5">
        <v>59</v>
      </c>
      <c r="B224" s="206">
        <v>42527</v>
      </c>
      <c r="C224" s="206"/>
      <c r="D224" s="207" t="s">
        <v>544</v>
      </c>
      <c r="E224" s="208" t="s">
        <v>626</v>
      </c>
      <c r="F224" s="209">
        <v>110</v>
      </c>
      <c r="G224" s="208"/>
      <c r="H224" s="208">
        <v>126.5</v>
      </c>
      <c r="I224" s="210">
        <v>125</v>
      </c>
      <c r="J224" s="211" t="s">
        <v>635</v>
      </c>
      <c r="K224" s="212">
        <f t="shared" si="128"/>
        <v>16.5</v>
      </c>
      <c r="L224" s="213">
        <f t="shared" si="129"/>
        <v>0.15</v>
      </c>
      <c r="M224" s="208" t="s">
        <v>594</v>
      </c>
      <c r="N224" s="214">
        <v>42552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5">
        <v>60</v>
      </c>
      <c r="B225" s="206">
        <v>42538</v>
      </c>
      <c r="C225" s="206"/>
      <c r="D225" s="207" t="s">
        <v>710</v>
      </c>
      <c r="E225" s="208" t="s">
        <v>626</v>
      </c>
      <c r="F225" s="209">
        <v>44</v>
      </c>
      <c r="G225" s="208"/>
      <c r="H225" s="208">
        <v>69.5</v>
      </c>
      <c r="I225" s="210">
        <v>69.5</v>
      </c>
      <c r="J225" s="211" t="s">
        <v>711</v>
      </c>
      <c r="K225" s="212">
        <f t="shared" si="128"/>
        <v>25.5</v>
      </c>
      <c r="L225" s="213">
        <f t="shared" si="129"/>
        <v>0.57954545454545459</v>
      </c>
      <c r="M225" s="208" t="s">
        <v>594</v>
      </c>
      <c r="N225" s="214">
        <v>42977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5">
        <v>61</v>
      </c>
      <c r="B226" s="206">
        <v>42549</v>
      </c>
      <c r="C226" s="206"/>
      <c r="D226" s="207" t="s">
        <v>712</v>
      </c>
      <c r="E226" s="208" t="s">
        <v>626</v>
      </c>
      <c r="F226" s="209">
        <v>262.5</v>
      </c>
      <c r="G226" s="208"/>
      <c r="H226" s="208">
        <v>340</v>
      </c>
      <c r="I226" s="210">
        <v>333</v>
      </c>
      <c r="J226" s="211" t="s">
        <v>713</v>
      </c>
      <c r="K226" s="212">
        <v>77.5</v>
      </c>
      <c r="L226" s="213">
        <v>0.29523809523809502</v>
      </c>
      <c r="M226" s="208" t="s">
        <v>594</v>
      </c>
      <c r="N226" s="214">
        <v>43017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5">
        <v>62</v>
      </c>
      <c r="B227" s="206">
        <v>42549</v>
      </c>
      <c r="C227" s="206"/>
      <c r="D227" s="207" t="s">
        <v>714</v>
      </c>
      <c r="E227" s="208" t="s">
        <v>626</v>
      </c>
      <c r="F227" s="209">
        <v>840</v>
      </c>
      <c r="G227" s="208"/>
      <c r="H227" s="208">
        <v>1230</v>
      </c>
      <c r="I227" s="210">
        <v>1230</v>
      </c>
      <c r="J227" s="211" t="s">
        <v>684</v>
      </c>
      <c r="K227" s="212">
        <v>390</v>
      </c>
      <c r="L227" s="213">
        <v>0.46428571428571402</v>
      </c>
      <c r="M227" s="208" t="s">
        <v>594</v>
      </c>
      <c r="N227" s="214">
        <v>42649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8">
        <v>63</v>
      </c>
      <c r="B228" s="229">
        <v>42556</v>
      </c>
      <c r="C228" s="229"/>
      <c r="D228" s="230" t="s">
        <v>715</v>
      </c>
      <c r="E228" s="231" t="s">
        <v>626</v>
      </c>
      <c r="F228" s="231">
        <v>395</v>
      </c>
      <c r="G228" s="232"/>
      <c r="H228" s="232">
        <f>(468.5+342.5)/2</f>
        <v>405.5</v>
      </c>
      <c r="I228" s="232">
        <v>510</v>
      </c>
      <c r="J228" s="233" t="s">
        <v>716</v>
      </c>
      <c r="K228" s="234">
        <f t="shared" ref="K228:K234" si="130">H228-F228</f>
        <v>10.5</v>
      </c>
      <c r="L228" s="235">
        <f t="shared" ref="L228:L234" si="131">K228/F228</f>
        <v>2.6582278481012658E-2</v>
      </c>
      <c r="M228" s="231" t="s">
        <v>717</v>
      </c>
      <c r="N228" s="229">
        <v>43606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5">
        <v>64</v>
      </c>
      <c r="B229" s="216">
        <v>42584</v>
      </c>
      <c r="C229" s="216"/>
      <c r="D229" s="217" t="s">
        <v>718</v>
      </c>
      <c r="E229" s="218" t="s">
        <v>596</v>
      </c>
      <c r="F229" s="219">
        <f>169.5-12.8</f>
        <v>156.69999999999999</v>
      </c>
      <c r="G229" s="219"/>
      <c r="H229" s="220">
        <v>77</v>
      </c>
      <c r="I229" s="220" t="s">
        <v>719</v>
      </c>
      <c r="J229" s="221" t="s">
        <v>720</v>
      </c>
      <c r="K229" s="222">
        <f t="shared" si="130"/>
        <v>-79.699999999999989</v>
      </c>
      <c r="L229" s="223">
        <f t="shared" si="131"/>
        <v>-0.50861518825781749</v>
      </c>
      <c r="M229" s="219" t="s">
        <v>607</v>
      </c>
      <c r="N229" s="216">
        <v>43522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5">
        <v>65</v>
      </c>
      <c r="B230" s="216">
        <v>42586</v>
      </c>
      <c r="C230" s="216"/>
      <c r="D230" s="217" t="s">
        <v>721</v>
      </c>
      <c r="E230" s="218" t="s">
        <v>626</v>
      </c>
      <c r="F230" s="219">
        <v>400</v>
      </c>
      <c r="G230" s="219"/>
      <c r="H230" s="220">
        <v>305</v>
      </c>
      <c r="I230" s="220">
        <v>475</v>
      </c>
      <c r="J230" s="221" t="s">
        <v>722</v>
      </c>
      <c r="K230" s="222">
        <f t="shared" si="130"/>
        <v>-95</v>
      </c>
      <c r="L230" s="223">
        <f t="shared" si="131"/>
        <v>-0.23749999999999999</v>
      </c>
      <c r="M230" s="219" t="s">
        <v>607</v>
      </c>
      <c r="N230" s="216">
        <v>43606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5">
        <v>66</v>
      </c>
      <c r="B231" s="206">
        <v>42593</v>
      </c>
      <c r="C231" s="206"/>
      <c r="D231" s="207" t="s">
        <v>723</v>
      </c>
      <c r="E231" s="208" t="s">
        <v>626</v>
      </c>
      <c r="F231" s="209">
        <v>86.5</v>
      </c>
      <c r="G231" s="208"/>
      <c r="H231" s="208">
        <v>130</v>
      </c>
      <c r="I231" s="210">
        <v>130</v>
      </c>
      <c r="J231" s="211" t="s">
        <v>724</v>
      </c>
      <c r="K231" s="212">
        <f t="shared" si="130"/>
        <v>43.5</v>
      </c>
      <c r="L231" s="213">
        <f t="shared" si="131"/>
        <v>0.50289017341040465</v>
      </c>
      <c r="M231" s="208" t="s">
        <v>594</v>
      </c>
      <c r="N231" s="214">
        <v>43091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5">
        <v>67</v>
      </c>
      <c r="B232" s="216">
        <v>42600</v>
      </c>
      <c r="C232" s="216"/>
      <c r="D232" s="217" t="s">
        <v>110</v>
      </c>
      <c r="E232" s="218" t="s">
        <v>626</v>
      </c>
      <c r="F232" s="219">
        <v>133.5</v>
      </c>
      <c r="G232" s="219"/>
      <c r="H232" s="220">
        <v>126.5</v>
      </c>
      <c r="I232" s="220">
        <v>178</v>
      </c>
      <c r="J232" s="221" t="s">
        <v>725</v>
      </c>
      <c r="K232" s="222">
        <f t="shared" si="130"/>
        <v>-7</v>
      </c>
      <c r="L232" s="223">
        <f t="shared" si="131"/>
        <v>-5.2434456928838954E-2</v>
      </c>
      <c r="M232" s="219" t="s">
        <v>607</v>
      </c>
      <c r="N232" s="216">
        <v>42615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5">
        <v>68</v>
      </c>
      <c r="B233" s="206">
        <v>42613</v>
      </c>
      <c r="C233" s="206"/>
      <c r="D233" s="207" t="s">
        <v>726</v>
      </c>
      <c r="E233" s="208" t="s">
        <v>626</v>
      </c>
      <c r="F233" s="209">
        <v>560</v>
      </c>
      <c r="G233" s="208"/>
      <c r="H233" s="208">
        <v>725</v>
      </c>
      <c r="I233" s="210">
        <v>725</v>
      </c>
      <c r="J233" s="211" t="s">
        <v>628</v>
      </c>
      <c r="K233" s="212">
        <f t="shared" si="130"/>
        <v>165</v>
      </c>
      <c r="L233" s="213">
        <f t="shared" si="131"/>
        <v>0.29464285714285715</v>
      </c>
      <c r="M233" s="208" t="s">
        <v>594</v>
      </c>
      <c r="N233" s="214">
        <v>42456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5">
        <v>69</v>
      </c>
      <c r="B234" s="206">
        <v>42614</v>
      </c>
      <c r="C234" s="206"/>
      <c r="D234" s="207" t="s">
        <v>727</v>
      </c>
      <c r="E234" s="208" t="s">
        <v>626</v>
      </c>
      <c r="F234" s="209">
        <v>160.5</v>
      </c>
      <c r="G234" s="208"/>
      <c r="H234" s="208">
        <v>210</v>
      </c>
      <c r="I234" s="210">
        <v>210</v>
      </c>
      <c r="J234" s="211" t="s">
        <v>628</v>
      </c>
      <c r="K234" s="212">
        <f t="shared" si="130"/>
        <v>49.5</v>
      </c>
      <c r="L234" s="213">
        <f t="shared" si="131"/>
        <v>0.30841121495327101</v>
      </c>
      <c r="M234" s="208" t="s">
        <v>594</v>
      </c>
      <c r="N234" s="214">
        <v>42871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5">
        <v>70</v>
      </c>
      <c r="B235" s="206">
        <v>42646</v>
      </c>
      <c r="C235" s="206"/>
      <c r="D235" s="207" t="s">
        <v>399</v>
      </c>
      <c r="E235" s="208" t="s">
        <v>626</v>
      </c>
      <c r="F235" s="209">
        <v>430</v>
      </c>
      <c r="G235" s="208"/>
      <c r="H235" s="208">
        <v>596</v>
      </c>
      <c r="I235" s="210">
        <v>575</v>
      </c>
      <c r="J235" s="211" t="s">
        <v>728</v>
      </c>
      <c r="K235" s="212">
        <v>166</v>
      </c>
      <c r="L235" s="213">
        <v>0.38604651162790699</v>
      </c>
      <c r="M235" s="208" t="s">
        <v>594</v>
      </c>
      <c r="N235" s="214">
        <v>42769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5">
        <v>71</v>
      </c>
      <c r="B236" s="206">
        <v>42657</v>
      </c>
      <c r="C236" s="206"/>
      <c r="D236" s="207" t="s">
        <v>729</v>
      </c>
      <c r="E236" s="208" t="s">
        <v>626</v>
      </c>
      <c r="F236" s="209">
        <v>280</v>
      </c>
      <c r="G236" s="208"/>
      <c r="H236" s="208">
        <v>345</v>
      </c>
      <c r="I236" s="210">
        <v>345</v>
      </c>
      <c r="J236" s="211" t="s">
        <v>628</v>
      </c>
      <c r="K236" s="212">
        <f t="shared" ref="K236:K241" si="132">H236-F236</f>
        <v>65</v>
      </c>
      <c r="L236" s="213">
        <f t="shared" ref="L236:L237" si="133">K236/F236</f>
        <v>0.23214285714285715</v>
      </c>
      <c r="M236" s="208" t="s">
        <v>594</v>
      </c>
      <c r="N236" s="214">
        <v>42814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5">
        <v>72</v>
      </c>
      <c r="B237" s="206">
        <v>42657</v>
      </c>
      <c r="C237" s="206"/>
      <c r="D237" s="207" t="s">
        <v>730</v>
      </c>
      <c r="E237" s="208" t="s">
        <v>626</v>
      </c>
      <c r="F237" s="209">
        <v>245</v>
      </c>
      <c r="G237" s="208"/>
      <c r="H237" s="208">
        <v>325.5</v>
      </c>
      <c r="I237" s="210">
        <v>330</v>
      </c>
      <c r="J237" s="211" t="s">
        <v>731</v>
      </c>
      <c r="K237" s="212">
        <f t="shared" si="132"/>
        <v>80.5</v>
      </c>
      <c r="L237" s="213">
        <f t="shared" si="133"/>
        <v>0.32857142857142857</v>
      </c>
      <c r="M237" s="208" t="s">
        <v>594</v>
      </c>
      <c r="N237" s="214">
        <v>42769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5">
        <v>73</v>
      </c>
      <c r="B238" s="206">
        <v>42660</v>
      </c>
      <c r="C238" s="206"/>
      <c r="D238" s="207" t="s">
        <v>349</v>
      </c>
      <c r="E238" s="208" t="s">
        <v>626</v>
      </c>
      <c r="F238" s="209">
        <v>125</v>
      </c>
      <c r="G238" s="208"/>
      <c r="H238" s="208">
        <v>160</v>
      </c>
      <c r="I238" s="210">
        <v>160</v>
      </c>
      <c r="J238" s="211" t="s">
        <v>684</v>
      </c>
      <c r="K238" s="212">
        <f t="shared" si="132"/>
        <v>35</v>
      </c>
      <c r="L238" s="213">
        <v>0.28000000000000003</v>
      </c>
      <c r="M238" s="208" t="s">
        <v>594</v>
      </c>
      <c r="N238" s="214">
        <v>42803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5">
        <v>74</v>
      </c>
      <c r="B239" s="206">
        <v>42660</v>
      </c>
      <c r="C239" s="206"/>
      <c r="D239" s="207" t="s">
        <v>472</v>
      </c>
      <c r="E239" s="208" t="s">
        <v>626</v>
      </c>
      <c r="F239" s="209">
        <v>114</v>
      </c>
      <c r="G239" s="208"/>
      <c r="H239" s="208">
        <v>145</v>
      </c>
      <c r="I239" s="210">
        <v>145</v>
      </c>
      <c r="J239" s="211" t="s">
        <v>684</v>
      </c>
      <c r="K239" s="212">
        <f t="shared" si="132"/>
        <v>31</v>
      </c>
      <c r="L239" s="213">
        <f t="shared" ref="L239:L241" si="134">K239/F239</f>
        <v>0.27192982456140352</v>
      </c>
      <c r="M239" s="208" t="s">
        <v>594</v>
      </c>
      <c r="N239" s="214">
        <v>42859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5">
        <v>75</v>
      </c>
      <c r="B240" s="206">
        <v>42660</v>
      </c>
      <c r="C240" s="206"/>
      <c r="D240" s="207" t="s">
        <v>732</v>
      </c>
      <c r="E240" s="208" t="s">
        <v>626</v>
      </c>
      <c r="F240" s="209">
        <v>212</v>
      </c>
      <c r="G240" s="208"/>
      <c r="H240" s="208">
        <v>280</v>
      </c>
      <c r="I240" s="210">
        <v>276</v>
      </c>
      <c r="J240" s="211" t="s">
        <v>733</v>
      </c>
      <c r="K240" s="212">
        <f t="shared" si="132"/>
        <v>68</v>
      </c>
      <c r="L240" s="213">
        <f t="shared" si="134"/>
        <v>0.32075471698113206</v>
      </c>
      <c r="M240" s="208" t="s">
        <v>594</v>
      </c>
      <c r="N240" s="214">
        <v>42858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5">
        <v>76</v>
      </c>
      <c r="B241" s="206">
        <v>42678</v>
      </c>
      <c r="C241" s="206"/>
      <c r="D241" s="207" t="s">
        <v>460</v>
      </c>
      <c r="E241" s="208" t="s">
        <v>626</v>
      </c>
      <c r="F241" s="209">
        <v>155</v>
      </c>
      <c r="G241" s="208"/>
      <c r="H241" s="208">
        <v>210</v>
      </c>
      <c r="I241" s="210">
        <v>210</v>
      </c>
      <c r="J241" s="211" t="s">
        <v>734</v>
      </c>
      <c r="K241" s="212">
        <f t="shared" si="132"/>
        <v>55</v>
      </c>
      <c r="L241" s="213">
        <f t="shared" si="134"/>
        <v>0.35483870967741937</v>
      </c>
      <c r="M241" s="208" t="s">
        <v>594</v>
      </c>
      <c r="N241" s="214">
        <v>42944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5">
        <v>77</v>
      </c>
      <c r="B242" s="216">
        <v>42710</v>
      </c>
      <c r="C242" s="216"/>
      <c r="D242" s="217" t="s">
        <v>735</v>
      </c>
      <c r="E242" s="218" t="s">
        <v>626</v>
      </c>
      <c r="F242" s="219">
        <v>150.5</v>
      </c>
      <c r="G242" s="219"/>
      <c r="H242" s="220">
        <v>72.5</v>
      </c>
      <c r="I242" s="220">
        <v>174</v>
      </c>
      <c r="J242" s="221" t="s">
        <v>736</v>
      </c>
      <c r="K242" s="222">
        <v>-78</v>
      </c>
      <c r="L242" s="223">
        <v>-0.51827242524916906</v>
      </c>
      <c r="M242" s="219" t="s">
        <v>607</v>
      </c>
      <c r="N242" s="216">
        <v>43333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5">
        <v>78</v>
      </c>
      <c r="B243" s="206">
        <v>42712</v>
      </c>
      <c r="C243" s="206"/>
      <c r="D243" s="207" t="s">
        <v>737</v>
      </c>
      <c r="E243" s="208" t="s">
        <v>626</v>
      </c>
      <c r="F243" s="209">
        <v>380</v>
      </c>
      <c r="G243" s="208"/>
      <c r="H243" s="208">
        <v>478</v>
      </c>
      <c r="I243" s="210">
        <v>468</v>
      </c>
      <c r="J243" s="211" t="s">
        <v>684</v>
      </c>
      <c r="K243" s="212">
        <f t="shared" ref="K243:K245" si="135">H243-F243</f>
        <v>98</v>
      </c>
      <c r="L243" s="213">
        <f t="shared" ref="L243:L245" si="136">K243/F243</f>
        <v>0.25789473684210529</v>
      </c>
      <c r="M243" s="208" t="s">
        <v>594</v>
      </c>
      <c r="N243" s="214">
        <v>43025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5">
        <v>79</v>
      </c>
      <c r="B244" s="206">
        <v>42734</v>
      </c>
      <c r="C244" s="206"/>
      <c r="D244" s="207" t="s">
        <v>109</v>
      </c>
      <c r="E244" s="208" t="s">
        <v>626</v>
      </c>
      <c r="F244" s="209">
        <v>305</v>
      </c>
      <c r="G244" s="208"/>
      <c r="H244" s="208">
        <v>375</v>
      </c>
      <c r="I244" s="210">
        <v>375</v>
      </c>
      <c r="J244" s="211" t="s">
        <v>684</v>
      </c>
      <c r="K244" s="212">
        <f t="shared" si="135"/>
        <v>70</v>
      </c>
      <c r="L244" s="213">
        <f t="shared" si="136"/>
        <v>0.22950819672131148</v>
      </c>
      <c r="M244" s="208" t="s">
        <v>594</v>
      </c>
      <c r="N244" s="214">
        <v>42768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5">
        <v>80</v>
      </c>
      <c r="B245" s="206">
        <v>42739</v>
      </c>
      <c r="C245" s="206"/>
      <c r="D245" s="207" t="s">
        <v>95</v>
      </c>
      <c r="E245" s="208" t="s">
        <v>626</v>
      </c>
      <c r="F245" s="209">
        <v>99.5</v>
      </c>
      <c r="G245" s="208"/>
      <c r="H245" s="208">
        <v>158</v>
      </c>
      <c r="I245" s="210">
        <v>158</v>
      </c>
      <c r="J245" s="211" t="s">
        <v>684</v>
      </c>
      <c r="K245" s="212">
        <f t="shared" si="135"/>
        <v>58.5</v>
      </c>
      <c r="L245" s="213">
        <f t="shared" si="136"/>
        <v>0.5879396984924623</v>
      </c>
      <c r="M245" s="208" t="s">
        <v>594</v>
      </c>
      <c r="N245" s="214">
        <v>42898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5">
        <v>81</v>
      </c>
      <c r="B246" s="206">
        <v>42739</v>
      </c>
      <c r="C246" s="206"/>
      <c r="D246" s="207" t="s">
        <v>95</v>
      </c>
      <c r="E246" s="208" t="s">
        <v>626</v>
      </c>
      <c r="F246" s="209">
        <v>99.5</v>
      </c>
      <c r="G246" s="208"/>
      <c r="H246" s="208">
        <v>158</v>
      </c>
      <c r="I246" s="210">
        <v>158</v>
      </c>
      <c r="J246" s="211" t="s">
        <v>684</v>
      </c>
      <c r="K246" s="212">
        <v>58.5</v>
      </c>
      <c r="L246" s="213">
        <v>0.58793969849246197</v>
      </c>
      <c r="M246" s="208" t="s">
        <v>594</v>
      </c>
      <c r="N246" s="214">
        <v>42898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5">
        <v>82</v>
      </c>
      <c r="B247" s="206">
        <v>42786</v>
      </c>
      <c r="C247" s="206"/>
      <c r="D247" s="207" t="s">
        <v>186</v>
      </c>
      <c r="E247" s="208" t="s">
        <v>626</v>
      </c>
      <c r="F247" s="209">
        <v>140.5</v>
      </c>
      <c r="G247" s="208"/>
      <c r="H247" s="208">
        <v>220</v>
      </c>
      <c r="I247" s="210">
        <v>220</v>
      </c>
      <c r="J247" s="211" t="s">
        <v>684</v>
      </c>
      <c r="K247" s="212">
        <f>H247-F247</f>
        <v>79.5</v>
      </c>
      <c r="L247" s="213">
        <f>K247/F247</f>
        <v>0.5658362989323843</v>
      </c>
      <c r="M247" s="208" t="s">
        <v>594</v>
      </c>
      <c r="N247" s="214">
        <v>42864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5">
        <v>83</v>
      </c>
      <c r="B248" s="206">
        <v>42786</v>
      </c>
      <c r="C248" s="206"/>
      <c r="D248" s="207" t="s">
        <v>738</v>
      </c>
      <c r="E248" s="208" t="s">
        <v>626</v>
      </c>
      <c r="F248" s="209">
        <v>202.5</v>
      </c>
      <c r="G248" s="208"/>
      <c r="H248" s="208">
        <v>234</v>
      </c>
      <c r="I248" s="210">
        <v>234</v>
      </c>
      <c r="J248" s="211" t="s">
        <v>684</v>
      </c>
      <c r="K248" s="212">
        <v>31.5</v>
      </c>
      <c r="L248" s="213">
        <v>0.155555555555556</v>
      </c>
      <c r="M248" s="208" t="s">
        <v>594</v>
      </c>
      <c r="N248" s="214">
        <v>42836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5">
        <v>84</v>
      </c>
      <c r="B249" s="206">
        <v>42818</v>
      </c>
      <c r="C249" s="206"/>
      <c r="D249" s="207" t="s">
        <v>739</v>
      </c>
      <c r="E249" s="208" t="s">
        <v>626</v>
      </c>
      <c r="F249" s="209">
        <v>300.5</v>
      </c>
      <c r="G249" s="208"/>
      <c r="H249" s="208">
        <v>417.5</v>
      </c>
      <c r="I249" s="210">
        <v>420</v>
      </c>
      <c r="J249" s="211" t="s">
        <v>740</v>
      </c>
      <c r="K249" s="212">
        <f>H249-F249</f>
        <v>117</v>
      </c>
      <c r="L249" s="213">
        <f>K249/F249</f>
        <v>0.38935108153078202</v>
      </c>
      <c r="M249" s="208" t="s">
        <v>594</v>
      </c>
      <c r="N249" s="214">
        <v>43070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5">
        <v>85</v>
      </c>
      <c r="B250" s="206">
        <v>42818</v>
      </c>
      <c r="C250" s="206"/>
      <c r="D250" s="207" t="s">
        <v>714</v>
      </c>
      <c r="E250" s="208" t="s">
        <v>626</v>
      </c>
      <c r="F250" s="209">
        <v>850</v>
      </c>
      <c r="G250" s="208"/>
      <c r="H250" s="208">
        <v>1042.5</v>
      </c>
      <c r="I250" s="210">
        <v>1023</v>
      </c>
      <c r="J250" s="211" t="s">
        <v>741</v>
      </c>
      <c r="K250" s="212">
        <v>192.5</v>
      </c>
      <c r="L250" s="213">
        <v>0.22647058823529401</v>
      </c>
      <c r="M250" s="208" t="s">
        <v>594</v>
      </c>
      <c r="N250" s="214">
        <v>42830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5">
        <v>86</v>
      </c>
      <c r="B251" s="206">
        <v>42830</v>
      </c>
      <c r="C251" s="206"/>
      <c r="D251" s="207" t="s">
        <v>491</v>
      </c>
      <c r="E251" s="208" t="s">
        <v>626</v>
      </c>
      <c r="F251" s="209">
        <v>785</v>
      </c>
      <c r="G251" s="208"/>
      <c r="H251" s="208">
        <v>930</v>
      </c>
      <c r="I251" s="210">
        <v>920</v>
      </c>
      <c r="J251" s="211" t="s">
        <v>742</v>
      </c>
      <c r="K251" s="212">
        <f>H251-F251</f>
        <v>145</v>
      </c>
      <c r="L251" s="213">
        <f>K251/F251</f>
        <v>0.18471337579617833</v>
      </c>
      <c r="M251" s="208" t="s">
        <v>594</v>
      </c>
      <c r="N251" s="214">
        <v>42976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5">
        <v>87</v>
      </c>
      <c r="B252" s="216">
        <v>42831</v>
      </c>
      <c r="C252" s="216"/>
      <c r="D252" s="217" t="s">
        <v>743</v>
      </c>
      <c r="E252" s="218" t="s">
        <v>626</v>
      </c>
      <c r="F252" s="219">
        <v>40</v>
      </c>
      <c r="G252" s="219"/>
      <c r="H252" s="220">
        <v>13.1</v>
      </c>
      <c r="I252" s="220">
        <v>60</v>
      </c>
      <c r="J252" s="221" t="s">
        <v>744</v>
      </c>
      <c r="K252" s="222">
        <v>-26.9</v>
      </c>
      <c r="L252" s="223">
        <v>-0.67249999999999999</v>
      </c>
      <c r="M252" s="219" t="s">
        <v>607</v>
      </c>
      <c r="N252" s="216">
        <v>43138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5">
        <v>88</v>
      </c>
      <c r="B253" s="206">
        <v>42837</v>
      </c>
      <c r="C253" s="206"/>
      <c r="D253" s="207" t="s">
        <v>94</v>
      </c>
      <c r="E253" s="208" t="s">
        <v>626</v>
      </c>
      <c r="F253" s="209">
        <v>289.5</v>
      </c>
      <c r="G253" s="208"/>
      <c r="H253" s="208">
        <v>354</v>
      </c>
      <c r="I253" s="210">
        <v>360</v>
      </c>
      <c r="J253" s="211" t="s">
        <v>745</v>
      </c>
      <c r="K253" s="212">
        <f t="shared" ref="K253:K261" si="137">H253-F253</f>
        <v>64.5</v>
      </c>
      <c r="L253" s="213">
        <f t="shared" ref="L253:L261" si="138">K253/F253</f>
        <v>0.22279792746113988</v>
      </c>
      <c r="M253" s="208" t="s">
        <v>594</v>
      </c>
      <c r="N253" s="214">
        <v>43040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5">
        <v>89</v>
      </c>
      <c r="B254" s="206">
        <v>42845</v>
      </c>
      <c r="C254" s="206"/>
      <c r="D254" s="207" t="s">
        <v>430</v>
      </c>
      <c r="E254" s="208" t="s">
        <v>626</v>
      </c>
      <c r="F254" s="209">
        <v>700</v>
      </c>
      <c r="G254" s="208"/>
      <c r="H254" s="208">
        <v>840</v>
      </c>
      <c r="I254" s="210">
        <v>840</v>
      </c>
      <c r="J254" s="211" t="s">
        <v>746</v>
      </c>
      <c r="K254" s="212">
        <f t="shared" si="137"/>
        <v>140</v>
      </c>
      <c r="L254" s="213">
        <f t="shared" si="138"/>
        <v>0.2</v>
      </c>
      <c r="M254" s="208" t="s">
        <v>594</v>
      </c>
      <c r="N254" s="214">
        <v>42893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5">
        <v>90</v>
      </c>
      <c r="B255" s="206">
        <v>42887</v>
      </c>
      <c r="C255" s="206"/>
      <c r="D255" s="207" t="s">
        <v>747</v>
      </c>
      <c r="E255" s="208" t="s">
        <v>626</v>
      </c>
      <c r="F255" s="209">
        <v>130</v>
      </c>
      <c r="G255" s="208"/>
      <c r="H255" s="208">
        <v>144.25</v>
      </c>
      <c r="I255" s="210">
        <v>170</v>
      </c>
      <c r="J255" s="211" t="s">
        <v>748</v>
      </c>
      <c r="K255" s="212">
        <f t="shared" si="137"/>
        <v>14.25</v>
      </c>
      <c r="L255" s="213">
        <f t="shared" si="138"/>
        <v>0.10961538461538461</v>
      </c>
      <c r="M255" s="208" t="s">
        <v>594</v>
      </c>
      <c r="N255" s="214">
        <v>43675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5">
        <v>91</v>
      </c>
      <c r="B256" s="206">
        <v>42901</v>
      </c>
      <c r="C256" s="206"/>
      <c r="D256" s="207" t="s">
        <v>749</v>
      </c>
      <c r="E256" s="208" t="s">
        <v>626</v>
      </c>
      <c r="F256" s="209">
        <v>214.5</v>
      </c>
      <c r="G256" s="208"/>
      <c r="H256" s="208">
        <v>262</v>
      </c>
      <c r="I256" s="210">
        <v>262</v>
      </c>
      <c r="J256" s="211" t="s">
        <v>750</v>
      </c>
      <c r="K256" s="212">
        <f t="shared" si="137"/>
        <v>47.5</v>
      </c>
      <c r="L256" s="213">
        <f t="shared" si="138"/>
        <v>0.22144522144522144</v>
      </c>
      <c r="M256" s="208" t="s">
        <v>594</v>
      </c>
      <c r="N256" s="214">
        <v>42977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6">
        <v>92</v>
      </c>
      <c r="B257" s="237">
        <v>42933</v>
      </c>
      <c r="C257" s="237"/>
      <c r="D257" s="238" t="s">
        <v>751</v>
      </c>
      <c r="E257" s="239" t="s">
        <v>626</v>
      </c>
      <c r="F257" s="240">
        <v>370</v>
      </c>
      <c r="G257" s="239"/>
      <c r="H257" s="239">
        <v>447.5</v>
      </c>
      <c r="I257" s="241">
        <v>450</v>
      </c>
      <c r="J257" s="242" t="s">
        <v>684</v>
      </c>
      <c r="K257" s="212">
        <f t="shared" si="137"/>
        <v>77.5</v>
      </c>
      <c r="L257" s="243">
        <f t="shared" si="138"/>
        <v>0.20945945945945946</v>
      </c>
      <c r="M257" s="239" t="s">
        <v>594</v>
      </c>
      <c r="N257" s="244">
        <v>43035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36">
        <v>93</v>
      </c>
      <c r="B258" s="237">
        <v>42943</v>
      </c>
      <c r="C258" s="237"/>
      <c r="D258" s="238" t="s">
        <v>184</v>
      </c>
      <c r="E258" s="239" t="s">
        <v>626</v>
      </c>
      <c r="F258" s="240">
        <v>657.5</v>
      </c>
      <c r="G258" s="239"/>
      <c r="H258" s="239">
        <v>825</v>
      </c>
      <c r="I258" s="241">
        <v>820</v>
      </c>
      <c r="J258" s="242" t="s">
        <v>684</v>
      </c>
      <c r="K258" s="212">
        <f t="shared" si="137"/>
        <v>167.5</v>
      </c>
      <c r="L258" s="243">
        <f t="shared" si="138"/>
        <v>0.25475285171102663</v>
      </c>
      <c r="M258" s="239" t="s">
        <v>594</v>
      </c>
      <c r="N258" s="244">
        <v>43090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5">
        <v>94</v>
      </c>
      <c r="B259" s="206">
        <v>42964</v>
      </c>
      <c r="C259" s="206"/>
      <c r="D259" s="207" t="s">
        <v>365</v>
      </c>
      <c r="E259" s="208" t="s">
        <v>626</v>
      </c>
      <c r="F259" s="209">
        <v>605</v>
      </c>
      <c r="G259" s="208"/>
      <c r="H259" s="208">
        <v>750</v>
      </c>
      <c r="I259" s="210">
        <v>750</v>
      </c>
      <c r="J259" s="211" t="s">
        <v>742</v>
      </c>
      <c r="K259" s="212">
        <f t="shared" si="137"/>
        <v>145</v>
      </c>
      <c r="L259" s="213">
        <f t="shared" si="138"/>
        <v>0.23966942148760331</v>
      </c>
      <c r="M259" s="208" t="s">
        <v>594</v>
      </c>
      <c r="N259" s="214">
        <v>43027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5">
        <v>95</v>
      </c>
      <c r="B260" s="216">
        <v>42979</v>
      </c>
      <c r="C260" s="216"/>
      <c r="D260" s="224" t="s">
        <v>752</v>
      </c>
      <c r="E260" s="219" t="s">
        <v>626</v>
      </c>
      <c r="F260" s="219">
        <v>255</v>
      </c>
      <c r="G260" s="220"/>
      <c r="H260" s="220">
        <v>217.25</v>
      </c>
      <c r="I260" s="220">
        <v>320</v>
      </c>
      <c r="J260" s="221" t="s">
        <v>753</v>
      </c>
      <c r="K260" s="222">
        <f t="shared" si="137"/>
        <v>-37.75</v>
      </c>
      <c r="L260" s="225">
        <f t="shared" si="138"/>
        <v>-0.14803921568627451</v>
      </c>
      <c r="M260" s="219" t="s">
        <v>607</v>
      </c>
      <c r="N260" s="216">
        <v>43661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5">
        <v>96</v>
      </c>
      <c r="B261" s="206">
        <v>42997</v>
      </c>
      <c r="C261" s="206"/>
      <c r="D261" s="207" t="s">
        <v>754</v>
      </c>
      <c r="E261" s="208" t="s">
        <v>626</v>
      </c>
      <c r="F261" s="209">
        <v>215</v>
      </c>
      <c r="G261" s="208"/>
      <c r="H261" s="208">
        <v>258</v>
      </c>
      <c r="I261" s="210">
        <v>258</v>
      </c>
      <c r="J261" s="211" t="s">
        <v>684</v>
      </c>
      <c r="K261" s="212">
        <f t="shared" si="137"/>
        <v>43</v>
      </c>
      <c r="L261" s="213">
        <f t="shared" si="138"/>
        <v>0.2</v>
      </c>
      <c r="M261" s="208" t="s">
        <v>594</v>
      </c>
      <c r="N261" s="214">
        <v>43040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5">
        <v>97</v>
      </c>
      <c r="B262" s="206">
        <v>42997</v>
      </c>
      <c r="C262" s="206"/>
      <c r="D262" s="207" t="s">
        <v>754</v>
      </c>
      <c r="E262" s="208" t="s">
        <v>626</v>
      </c>
      <c r="F262" s="209">
        <v>215</v>
      </c>
      <c r="G262" s="208"/>
      <c r="H262" s="208">
        <v>258</v>
      </c>
      <c r="I262" s="210">
        <v>258</v>
      </c>
      <c r="J262" s="242" t="s">
        <v>684</v>
      </c>
      <c r="K262" s="212">
        <v>43</v>
      </c>
      <c r="L262" s="213">
        <v>0.2</v>
      </c>
      <c r="M262" s="208" t="s">
        <v>594</v>
      </c>
      <c r="N262" s="214">
        <v>43040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6">
        <v>98</v>
      </c>
      <c r="B263" s="237">
        <v>42998</v>
      </c>
      <c r="C263" s="237"/>
      <c r="D263" s="238" t="s">
        <v>755</v>
      </c>
      <c r="E263" s="239" t="s">
        <v>626</v>
      </c>
      <c r="F263" s="209">
        <v>75</v>
      </c>
      <c r="G263" s="239"/>
      <c r="H263" s="239">
        <v>90</v>
      </c>
      <c r="I263" s="241">
        <v>90</v>
      </c>
      <c r="J263" s="211" t="s">
        <v>756</v>
      </c>
      <c r="K263" s="212">
        <f t="shared" ref="K263:K268" si="139">H263-F263</f>
        <v>15</v>
      </c>
      <c r="L263" s="213">
        <f t="shared" ref="L263:L268" si="140">K263/F263</f>
        <v>0.2</v>
      </c>
      <c r="M263" s="208" t="s">
        <v>594</v>
      </c>
      <c r="N263" s="214">
        <v>43019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36">
        <v>99</v>
      </c>
      <c r="B264" s="237">
        <v>43011</v>
      </c>
      <c r="C264" s="237"/>
      <c r="D264" s="238" t="s">
        <v>609</v>
      </c>
      <c r="E264" s="239" t="s">
        <v>626</v>
      </c>
      <c r="F264" s="240">
        <v>315</v>
      </c>
      <c r="G264" s="239"/>
      <c r="H264" s="239">
        <v>392</v>
      </c>
      <c r="I264" s="241">
        <v>384</v>
      </c>
      <c r="J264" s="242" t="s">
        <v>757</v>
      </c>
      <c r="K264" s="212">
        <f t="shared" si="139"/>
        <v>77</v>
      </c>
      <c r="L264" s="243">
        <f t="shared" si="140"/>
        <v>0.24444444444444444</v>
      </c>
      <c r="M264" s="239" t="s">
        <v>594</v>
      </c>
      <c r="N264" s="244">
        <v>43017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36">
        <v>100</v>
      </c>
      <c r="B265" s="237">
        <v>43013</v>
      </c>
      <c r="C265" s="237"/>
      <c r="D265" s="238" t="s">
        <v>465</v>
      </c>
      <c r="E265" s="239" t="s">
        <v>626</v>
      </c>
      <c r="F265" s="240">
        <v>145</v>
      </c>
      <c r="G265" s="239"/>
      <c r="H265" s="239">
        <v>179</v>
      </c>
      <c r="I265" s="241">
        <v>180</v>
      </c>
      <c r="J265" s="242" t="s">
        <v>758</v>
      </c>
      <c r="K265" s="212">
        <f t="shared" si="139"/>
        <v>34</v>
      </c>
      <c r="L265" s="243">
        <f t="shared" si="140"/>
        <v>0.23448275862068965</v>
      </c>
      <c r="M265" s="239" t="s">
        <v>594</v>
      </c>
      <c r="N265" s="244">
        <v>43025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6">
        <v>101</v>
      </c>
      <c r="B266" s="237">
        <v>43014</v>
      </c>
      <c r="C266" s="237"/>
      <c r="D266" s="238" t="s">
        <v>339</v>
      </c>
      <c r="E266" s="239" t="s">
        <v>626</v>
      </c>
      <c r="F266" s="240">
        <v>256</v>
      </c>
      <c r="G266" s="239"/>
      <c r="H266" s="239">
        <v>323</v>
      </c>
      <c r="I266" s="241">
        <v>320</v>
      </c>
      <c r="J266" s="242" t="s">
        <v>684</v>
      </c>
      <c r="K266" s="212">
        <f t="shared" si="139"/>
        <v>67</v>
      </c>
      <c r="L266" s="243">
        <f t="shared" si="140"/>
        <v>0.26171875</v>
      </c>
      <c r="M266" s="239" t="s">
        <v>594</v>
      </c>
      <c r="N266" s="244">
        <v>43067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36">
        <v>102</v>
      </c>
      <c r="B267" s="237">
        <v>43017</v>
      </c>
      <c r="C267" s="237"/>
      <c r="D267" s="238" t="s">
        <v>355</v>
      </c>
      <c r="E267" s="239" t="s">
        <v>626</v>
      </c>
      <c r="F267" s="240">
        <v>137.5</v>
      </c>
      <c r="G267" s="239"/>
      <c r="H267" s="239">
        <v>184</v>
      </c>
      <c r="I267" s="241">
        <v>183</v>
      </c>
      <c r="J267" s="242" t="s">
        <v>759</v>
      </c>
      <c r="K267" s="212">
        <f t="shared" si="139"/>
        <v>46.5</v>
      </c>
      <c r="L267" s="243">
        <f t="shared" si="140"/>
        <v>0.33818181818181819</v>
      </c>
      <c r="M267" s="239" t="s">
        <v>594</v>
      </c>
      <c r="N267" s="244">
        <v>43108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6">
        <v>103</v>
      </c>
      <c r="B268" s="237">
        <v>43018</v>
      </c>
      <c r="C268" s="237"/>
      <c r="D268" s="238" t="s">
        <v>760</v>
      </c>
      <c r="E268" s="239" t="s">
        <v>626</v>
      </c>
      <c r="F268" s="240">
        <v>125.5</v>
      </c>
      <c r="G268" s="239"/>
      <c r="H268" s="239">
        <v>158</v>
      </c>
      <c r="I268" s="241">
        <v>155</v>
      </c>
      <c r="J268" s="242" t="s">
        <v>761</v>
      </c>
      <c r="K268" s="212">
        <f t="shared" si="139"/>
        <v>32.5</v>
      </c>
      <c r="L268" s="243">
        <f t="shared" si="140"/>
        <v>0.25896414342629481</v>
      </c>
      <c r="M268" s="239" t="s">
        <v>594</v>
      </c>
      <c r="N268" s="244">
        <v>43067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6">
        <v>104</v>
      </c>
      <c r="B269" s="237">
        <v>43018</v>
      </c>
      <c r="C269" s="237"/>
      <c r="D269" s="238" t="s">
        <v>762</v>
      </c>
      <c r="E269" s="239" t="s">
        <v>626</v>
      </c>
      <c r="F269" s="240">
        <v>895</v>
      </c>
      <c r="G269" s="239"/>
      <c r="H269" s="239">
        <v>1122.5</v>
      </c>
      <c r="I269" s="241">
        <v>1078</v>
      </c>
      <c r="J269" s="242" t="s">
        <v>763</v>
      </c>
      <c r="K269" s="212">
        <v>227.5</v>
      </c>
      <c r="L269" s="243">
        <v>0.25418994413407803</v>
      </c>
      <c r="M269" s="239" t="s">
        <v>594</v>
      </c>
      <c r="N269" s="244">
        <v>43117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6">
        <v>105</v>
      </c>
      <c r="B270" s="237">
        <v>43020</v>
      </c>
      <c r="C270" s="237"/>
      <c r="D270" s="238" t="s">
        <v>348</v>
      </c>
      <c r="E270" s="239" t="s">
        <v>626</v>
      </c>
      <c r="F270" s="240">
        <v>525</v>
      </c>
      <c r="G270" s="239"/>
      <c r="H270" s="239">
        <v>629</v>
      </c>
      <c r="I270" s="241">
        <v>629</v>
      </c>
      <c r="J270" s="242" t="s">
        <v>684</v>
      </c>
      <c r="K270" s="212">
        <v>104</v>
      </c>
      <c r="L270" s="243">
        <v>0.19809523809523799</v>
      </c>
      <c r="M270" s="239" t="s">
        <v>594</v>
      </c>
      <c r="N270" s="244">
        <v>43119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6">
        <v>106</v>
      </c>
      <c r="B271" s="237">
        <v>43046</v>
      </c>
      <c r="C271" s="237"/>
      <c r="D271" s="238" t="s">
        <v>390</v>
      </c>
      <c r="E271" s="239" t="s">
        <v>626</v>
      </c>
      <c r="F271" s="240">
        <v>740</v>
      </c>
      <c r="G271" s="239"/>
      <c r="H271" s="239">
        <v>892.5</v>
      </c>
      <c r="I271" s="241">
        <v>900</v>
      </c>
      <c r="J271" s="242" t="s">
        <v>764</v>
      </c>
      <c r="K271" s="212">
        <f t="shared" ref="K271:K273" si="141">H271-F271</f>
        <v>152.5</v>
      </c>
      <c r="L271" s="243">
        <f t="shared" ref="L271:L273" si="142">K271/F271</f>
        <v>0.20608108108108109</v>
      </c>
      <c r="M271" s="239" t="s">
        <v>594</v>
      </c>
      <c r="N271" s="244">
        <v>43052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5">
        <v>107</v>
      </c>
      <c r="B272" s="206">
        <v>43073</v>
      </c>
      <c r="C272" s="206"/>
      <c r="D272" s="207" t="s">
        <v>765</v>
      </c>
      <c r="E272" s="208" t="s">
        <v>626</v>
      </c>
      <c r="F272" s="209">
        <v>118.5</v>
      </c>
      <c r="G272" s="208"/>
      <c r="H272" s="208">
        <v>143.5</v>
      </c>
      <c r="I272" s="210">
        <v>145</v>
      </c>
      <c r="J272" s="211" t="s">
        <v>616</v>
      </c>
      <c r="K272" s="212">
        <f t="shared" si="141"/>
        <v>25</v>
      </c>
      <c r="L272" s="213">
        <f t="shared" si="142"/>
        <v>0.2109704641350211</v>
      </c>
      <c r="M272" s="208" t="s">
        <v>594</v>
      </c>
      <c r="N272" s="214">
        <v>43097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5">
        <v>108</v>
      </c>
      <c r="B273" s="216">
        <v>43090</v>
      </c>
      <c r="C273" s="216"/>
      <c r="D273" s="217" t="s">
        <v>436</v>
      </c>
      <c r="E273" s="218" t="s">
        <v>626</v>
      </c>
      <c r="F273" s="219">
        <v>715</v>
      </c>
      <c r="G273" s="219"/>
      <c r="H273" s="220">
        <v>500</v>
      </c>
      <c r="I273" s="220">
        <v>872</v>
      </c>
      <c r="J273" s="221" t="s">
        <v>766</v>
      </c>
      <c r="K273" s="222">
        <f t="shared" si="141"/>
        <v>-215</v>
      </c>
      <c r="L273" s="223">
        <f t="shared" si="142"/>
        <v>-0.30069930069930068</v>
      </c>
      <c r="M273" s="219" t="s">
        <v>607</v>
      </c>
      <c r="N273" s="216">
        <v>43670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05">
        <v>109</v>
      </c>
      <c r="B274" s="206">
        <v>43098</v>
      </c>
      <c r="C274" s="206"/>
      <c r="D274" s="207" t="s">
        <v>609</v>
      </c>
      <c r="E274" s="208" t="s">
        <v>626</v>
      </c>
      <c r="F274" s="209">
        <v>435</v>
      </c>
      <c r="G274" s="208"/>
      <c r="H274" s="208">
        <v>542.5</v>
      </c>
      <c r="I274" s="210">
        <v>539</v>
      </c>
      <c r="J274" s="211" t="s">
        <v>684</v>
      </c>
      <c r="K274" s="212">
        <v>107.5</v>
      </c>
      <c r="L274" s="213">
        <v>0.247126436781609</v>
      </c>
      <c r="M274" s="208" t="s">
        <v>594</v>
      </c>
      <c r="N274" s="214">
        <v>43206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5">
        <v>110</v>
      </c>
      <c r="B275" s="206">
        <v>43098</v>
      </c>
      <c r="C275" s="206"/>
      <c r="D275" s="207" t="s">
        <v>565</v>
      </c>
      <c r="E275" s="208" t="s">
        <v>626</v>
      </c>
      <c r="F275" s="209">
        <v>885</v>
      </c>
      <c r="G275" s="208"/>
      <c r="H275" s="208">
        <v>1090</v>
      </c>
      <c r="I275" s="210">
        <v>1084</v>
      </c>
      <c r="J275" s="211" t="s">
        <v>684</v>
      </c>
      <c r="K275" s="212">
        <v>205</v>
      </c>
      <c r="L275" s="213">
        <v>0.23163841807909599</v>
      </c>
      <c r="M275" s="208" t="s">
        <v>594</v>
      </c>
      <c r="N275" s="214">
        <v>43213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5">
        <v>111</v>
      </c>
      <c r="B276" s="246">
        <v>43192</v>
      </c>
      <c r="C276" s="246"/>
      <c r="D276" s="224" t="s">
        <v>767</v>
      </c>
      <c r="E276" s="219" t="s">
        <v>626</v>
      </c>
      <c r="F276" s="247">
        <v>478.5</v>
      </c>
      <c r="G276" s="219"/>
      <c r="H276" s="219">
        <v>442</v>
      </c>
      <c r="I276" s="220">
        <v>613</v>
      </c>
      <c r="J276" s="221" t="s">
        <v>768</v>
      </c>
      <c r="K276" s="222">
        <f t="shared" ref="K276:K279" si="143">H276-F276</f>
        <v>-36.5</v>
      </c>
      <c r="L276" s="223">
        <f t="shared" ref="L276:L279" si="144">K276/F276</f>
        <v>-7.6280041797283177E-2</v>
      </c>
      <c r="M276" s="219" t="s">
        <v>607</v>
      </c>
      <c r="N276" s="216">
        <v>43762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5">
        <v>112</v>
      </c>
      <c r="B277" s="216">
        <v>43194</v>
      </c>
      <c r="C277" s="216"/>
      <c r="D277" s="217" t="s">
        <v>769</v>
      </c>
      <c r="E277" s="218" t="s">
        <v>626</v>
      </c>
      <c r="F277" s="219">
        <f>141.5-7.3</f>
        <v>134.19999999999999</v>
      </c>
      <c r="G277" s="219"/>
      <c r="H277" s="220">
        <v>77</v>
      </c>
      <c r="I277" s="220">
        <v>180</v>
      </c>
      <c r="J277" s="221" t="s">
        <v>770</v>
      </c>
      <c r="K277" s="222">
        <f t="shared" si="143"/>
        <v>-57.199999999999989</v>
      </c>
      <c r="L277" s="223">
        <f t="shared" si="144"/>
        <v>-0.42622950819672129</v>
      </c>
      <c r="M277" s="219" t="s">
        <v>607</v>
      </c>
      <c r="N277" s="216">
        <v>43522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5">
        <v>113</v>
      </c>
      <c r="B278" s="216">
        <v>43209</v>
      </c>
      <c r="C278" s="216"/>
      <c r="D278" s="217" t="s">
        <v>771</v>
      </c>
      <c r="E278" s="218" t="s">
        <v>626</v>
      </c>
      <c r="F278" s="219">
        <v>430</v>
      </c>
      <c r="G278" s="219"/>
      <c r="H278" s="220">
        <v>220</v>
      </c>
      <c r="I278" s="220">
        <v>537</v>
      </c>
      <c r="J278" s="221" t="s">
        <v>772</v>
      </c>
      <c r="K278" s="222">
        <f t="shared" si="143"/>
        <v>-210</v>
      </c>
      <c r="L278" s="223">
        <f t="shared" si="144"/>
        <v>-0.48837209302325579</v>
      </c>
      <c r="M278" s="219" t="s">
        <v>607</v>
      </c>
      <c r="N278" s="216">
        <v>43252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36">
        <v>114</v>
      </c>
      <c r="B279" s="237">
        <v>43220</v>
      </c>
      <c r="C279" s="237"/>
      <c r="D279" s="238" t="s">
        <v>391</v>
      </c>
      <c r="E279" s="239" t="s">
        <v>626</v>
      </c>
      <c r="F279" s="239">
        <v>153.5</v>
      </c>
      <c r="G279" s="239"/>
      <c r="H279" s="239">
        <v>196</v>
      </c>
      <c r="I279" s="241">
        <v>196</v>
      </c>
      <c r="J279" s="211" t="s">
        <v>773</v>
      </c>
      <c r="K279" s="212">
        <f t="shared" si="143"/>
        <v>42.5</v>
      </c>
      <c r="L279" s="213">
        <f t="shared" si="144"/>
        <v>0.27687296416938112</v>
      </c>
      <c r="M279" s="208" t="s">
        <v>594</v>
      </c>
      <c r="N279" s="214">
        <v>43605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5">
        <v>115</v>
      </c>
      <c r="B280" s="216">
        <v>43306</v>
      </c>
      <c r="C280" s="216"/>
      <c r="D280" s="217" t="s">
        <v>743</v>
      </c>
      <c r="E280" s="218" t="s">
        <v>626</v>
      </c>
      <c r="F280" s="219">
        <v>27.5</v>
      </c>
      <c r="G280" s="219"/>
      <c r="H280" s="220">
        <v>13.1</v>
      </c>
      <c r="I280" s="220">
        <v>60</v>
      </c>
      <c r="J280" s="221" t="s">
        <v>774</v>
      </c>
      <c r="K280" s="222">
        <v>-14.4</v>
      </c>
      <c r="L280" s="223">
        <v>-0.52363636363636401</v>
      </c>
      <c r="M280" s="219" t="s">
        <v>607</v>
      </c>
      <c r="N280" s="216">
        <v>43138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45">
        <v>116</v>
      </c>
      <c r="B281" s="246">
        <v>43318</v>
      </c>
      <c r="C281" s="246"/>
      <c r="D281" s="224" t="s">
        <v>775</v>
      </c>
      <c r="E281" s="219" t="s">
        <v>626</v>
      </c>
      <c r="F281" s="219">
        <v>148.5</v>
      </c>
      <c r="G281" s="219"/>
      <c r="H281" s="219">
        <v>102</v>
      </c>
      <c r="I281" s="220">
        <v>182</v>
      </c>
      <c r="J281" s="221" t="s">
        <v>776</v>
      </c>
      <c r="K281" s="222">
        <f>H281-F281</f>
        <v>-46.5</v>
      </c>
      <c r="L281" s="223">
        <f>K281/F281</f>
        <v>-0.31313131313131315</v>
      </c>
      <c r="M281" s="219" t="s">
        <v>607</v>
      </c>
      <c r="N281" s="216">
        <v>43661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5">
        <v>117</v>
      </c>
      <c r="B282" s="206">
        <v>43335</v>
      </c>
      <c r="C282" s="206"/>
      <c r="D282" s="207" t="s">
        <v>777</v>
      </c>
      <c r="E282" s="208" t="s">
        <v>626</v>
      </c>
      <c r="F282" s="239">
        <v>285</v>
      </c>
      <c r="G282" s="208"/>
      <c r="H282" s="208">
        <v>355</v>
      </c>
      <c r="I282" s="210">
        <v>364</v>
      </c>
      <c r="J282" s="211" t="s">
        <v>778</v>
      </c>
      <c r="K282" s="212">
        <v>70</v>
      </c>
      <c r="L282" s="213">
        <v>0.24561403508771901</v>
      </c>
      <c r="M282" s="208" t="s">
        <v>594</v>
      </c>
      <c r="N282" s="214">
        <v>43455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05">
        <v>118</v>
      </c>
      <c r="B283" s="206">
        <v>43341</v>
      </c>
      <c r="C283" s="206"/>
      <c r="D283" s="207" t="s">
        <v>379</v>
      </c>
      <c r="E283" s="208" t="s">
        <v>626</v>
      </c>
      <c r="F283" s="239">
        <v>525</v>
      </c>
      <c r="G283" s="208"/>
      <c r="H283" s="208">
        <v>585</v>
      </c>
      <c r="I283" s="210">
        <v>635</v>
      </c>
      <c r="J283" s="211" t="s">
        <v>779</v>
      </c>
      <c r="K283" s="212">
        <f t="shared" ref="K283:K300" si="145">H283-F283</f>
        <v>60</v>
      </c>
      <c r="L283" s="213">
        <f t="shared" ref="L283:L300" si="146">K283/F283</f>
        <v>0.11428571428571428</v>
      </c>
      <c r="M283" s="208" t="s">
        <v>594</v>
      </c>
      <c r="N283" s="214">
        <v>43662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05">
        <v>119</v>
      </c>
      <c r="B284" s="206">
        <v>43395</v>
      </c>
      <c r="C284" s="206"/>
      <c r="D284" s="207" t="s">
        <v>365</v>
      </c>
      <c r="E284" s="208" t="s">
        <v>626</v>
      </c>
      <c r="F284" s="239">
        <v>475</v>
      </c>
      <c r="G284" s="208"/>
      <c r="H284" s="208">
        <v>574</v>
      </c>
      <c r="I284" s="210">
        <v>570</v>
      </c>
      <c r="J284" s="211" t="s">
        <v>684</v>
      </c>
      <c r="K284" s="212">
        <f t="shared" si="145"/>
        <v>99</v>
      </c>
      <c r="L284" s="213">
        <f t="shared" si="146"/>
        <v>0.20842105263157895</v>
      </c>
      <c r="M284" s="208" t="s">
        <v>594</v>
      </c>
      <c r="N284" s="214">
        <v>43403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36">
        <v>120</v>
      </c>
      <c r="B285" s="237">
        <v>43397</v>
      </c>
      <c r="C285" s="237"/>
      <c r="D285" s="238" t="s">
        <v>386</v>
      </c>
      <c r="E285" s="239" t="s">
        <v>626</v>
      </c>
      <c r="F285" s="239">
        <v>707.5</v>
      </c>
      <c r="G285" s="239"/>
      <c r="H285" s="239">
        <v>872</v>
      </c>
      <c r="I285" s="241">
        <v>872</v>
      </c>
      <c r="J285" s="242" t="s">
        <v>684</v>
      </c>
      <c r="K285" s="212">
        <f t="shared" si="145"/>
        <v>164.5</v>
      </c>
      <c r="L285" s="243">
        <f t="shared" si="146"/>
        <v>0.23250883392226149</v>
      </c>
      <c r="M285" s="239" t="s">
        <v>594</v>
      </c>
      <c r="N285" s="244">
        <v>43482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6">
        <v>121</v>
      </c>
      <c r="B286" s="237">
        <v>43398</v>
      </c>
      <c r="C286" s="237"/>
      <c r="D286" s="238" t="s">
        <v>780</v>
      </c>
      <c r="E286" s="239" t="s">
        <v>626</v>
      </c>
      <c r="F286" s="239">
        <v>162</v>
      </c>
      <c r="G286" s="239"/>
      <c r="H286" s="239">
        <v>204</v>
      </c>
      <c r="I286" s="241">
        <v>209</v>
      </c>
      <c r="J286" s="242" t="s">
        <v>781</v>
      </c>
      <c r="K286" s="212">
        <f t="shared" si="145"/>
        <v>42</v>
      </c>
      <c r="L286" s="243">
        <f t="shared" si="146"/>
        <v>0.25925925925925924</v>
      </c>
      <c r="M286" s="239" t="s">
        <v>594</v>
      </c>
      <c r="N286" s="244">
        <v>43539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36">
        <v>122</v>
      </c>
      <c r="B287" s="237">
        <v>43399</v>
      </c>
      <c r="C287" s="237"/>
      <c r="D287" s="238" t="s">
        <v>484</v>
      </c>
      <c r="E287" s="239" t="s">
        <v>626</v>
      </c>
      <c r="F287" s="239">
        <v>240</v>
      </c>
      <c r="G287" s="239"/>
      <c r="H287" s="239">
        <v>297</v>
      </c>
      <c r="I287" s="241">
        <v>297</v>
      </c>
      <c r="J287" s="242" t="s">
        <v>684</v>
      </c>
      <c r="K287" s="248">
        <f t="shared" si="145"/>
        <v>57</v>
      </c>
      <c r="L287" s="243">
        <f t="shared" si="146"/>
        <v>0.23749999999999999</v>
      </c>
      <c r="M287" s="239" t="s">
        <v>594</v>
      </c>
      <c r="N287" s="244">
        <v>43417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05">
        <v>123</v>
      </c>
      <c r="B288" s="206">
        <v>43439</v>
      </c>
      <c r="C288" s="206"/>
      <c r="D288" s="207" t="s">
        <v>782</v>
      </c>
      <c r="E288" s="208" t="s">
        <v>626</v>
      </c>
      <c r="F288" s="208">
        <v>202.5</v>
      </c>
      <c r="G288" s="208"/>
      <c r="H288" s="208">
        <v>255</v>
      </c>
      <c r="I288" s="210">
        <v>252</v>
      </c>
      <c r="J288" s="211" t="s">
        <v>684</v>
      </c>
      <c r="K288" s="212">
        <f t="shared" si="145"/>
        <v>52.5</v>
      </c>
      <c r="L288" s="213">
        <f t="shared" si="146"/>
        <v>0.25925925925925924</v>
      </c>
      <c r="M288" s="208" t="s">
        <v>594</v>
      </c>
      <c r="N288" s="214">
        <v>43542</v>
      </c>
      <c r="O288" s="1"/>
      <c r="P288" s="1"/>
      <c r="Q288" s="1"/>
      <c r="R288" s="6" t="s">
        <v>783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36">
        <v>124</v>
      </c>
      <c r="B289" s="237">
        <v>43465</v>
      </c>
      <c r="C289" s="206"/>
      <c r="D289" s="238" t="s">
        <v>418</v>
      </c>
      <c r="E289" s="239" t="s">
        <v>626</v>
      </c>
      <c r="F289" s="239">
        <v>710</v>
      </c>
      <c r="G289" s="239"/>
      <c r="H289" s="239">
        <v>866</v>
      </c>
      <c r="I289" s="241">
        <v>866</v>
      </c>
      <c r="J289" s="242" t="s">
        <v>684</v>
      </c>
      <c r="K289" s="212">
        <f t="shared" si="145"/>
        <v>156</v>
      </c>
      <c r="L289" s="213">
        <f t="shared" si="146"/>
        <v>0.21971830985915494</v>
      </c>
      <c r="M289" s="208" t="s">
        <v>594</v>
      </c>
      <c r="N289" s="214">
        <v>43553</v>
      </c>
      <c r="O289" s="1"/>
      <c r="P289" s="1"/>
      <c r="Q289" s="1"/>
      <c r="R289" s="6" t="s">
        <v>783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36">
        <v>125</v>
      </c>
      <c r="B290" s="237">
        <v>43522</v>
      </c>
      <c r="C290" s="237"/>
      <c r="D290" s="238" t="s">
        <v>153</v>
      </c>
      <c r="E290" s="239" t="s">
        <v>626</v>
      </c>
      <c r="F290" s="239">
        <v>337.25</v>
      </c>
      <c r="G290" s="239"/>
      <c r="H290" s="239">
        <v>398.5</v>
      </c>
      <c r="I290" s="241">
        <v>411</v>
      </c>
      <c r="J290" s="211" t="s">
        <v>784</v>
      </c>
      <c r="K290" s="212">
        <f t="shared" si="145"/>
        <v>61.25</v>
      </c>
      <c r="L290" s="213">
        <f t="shared" si="146"/>
        <v>0.1816160118606375</v>
      </c>
      <c r="M290" s="208" t="s">
        <v>594</v>
      </c>
      <c r="N290" s="214">
        <v>43760</v>
      </c>
      <c r="O290" s="1"/>
      <c r="P290" s="1"/>
      <c r="Q290" s="1"/>
      <c r="R290" s="6" t="s">
        <v>783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49">
        <v>126</v>
      </c>
      <c r="B291" s="250">
        <v>43559</v>
      </c>
      <c r="C291" s="250"/>
      <c r="D291" s="251" t="s">
        <v>785</v>
      </c>
      <c r="E291" s="252" t="s">
        <v>626</v>
      </c>
      <c r="F291" s="252">
        <v>130</v>
      </c>
      <c r="G291" s="252"/>
      <c r="H291" s="252">
        <v>65</v>
      </c>
      <c r="I291" s="253">
        <v>158</v>
      </c>
      <c r="J291" s="221" t="s">
        <v>786</v>
      </c>
      <c r="K291" s="222">
        <f t="shared" si="145"/>
        <v>-65</v>
      </c>
      <c r="L291" s="223">
        <f t="shared" si="146"/>
        <v>-0.5</v>
      </c>
      <c r="M291" s="219" t="s">
        <v>607</v>
      </c>
      <c r="N291" s="216">
        <v>43726</v>
      </c>
      <c r="O291" s="1"/>
      <c r="P291" s="1"/>
      <c r="Q291" s="1"/>
      <c r="R291" s="6" t="s">
        <v>787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36">
        <v>127</v>
      </c>
      <c r="B292" s="237">
        <v>43017</v>
      </c>
      <c r="C292" s="237"/>
      <c r="D292" s="238" t="s">
        <v>186</v>
      </c>
      <c r="E292" s="239" t="s">
        <v>626</v>
      </c>
      <c r="F292" s="239">
        <v>141.5</v>
      </c>
      <c r="G292" s="239"/>
      <c r="H292" s="239">
        <v>183.5</v>
      </c>
      <c r="I292" s="241">
        <v>210</v>
      </c>
      <c r="J292" s="211" t="s">
        <v>781</v>
      </c>
      <c r="K292" s="212">
        <f t="shared" si="145"/>
        <v>42</v>
      </c>
      <c r="L292" s="213">
        <f t="shared" si="146"/>
        <v>0.29681978798586572</v>
      </c>
      <c r="M292" s="208" t="s">
        <v>594</v>
      </c>
      <c r="N292" s="214">
        <v>43042</v>
      </c>
      <c r="O292" s="1"/>
      <c r="P292" s="1"/>
      <c r="Q292" s="1"/>
      <c r="R292" s="6" t="s">
        <v>787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49">
        <v>128</v>
      </c>
      <c r="B293" s="250">
        <v>43074</v>
      </c>
      <c r="C293" s="250"/>
      <c r="D293" s="251" t="s">
        <v>788</v>
      </c>
      <c r="E293" s="252" t="s">
        <v>626</v>
      </c>
      <c r="F293" s="247">
        <v>172</v>
      </c>
      <c r="G293" s="252"/>
      <c r="H293" s="252">
        <v>155.25</v>
      </c>
      <c r="I293" s="253">
        <v>230</v>
      </c>
      <c r="J293" s="221" t="s">
        <v>789</v>
      </c>
      <c r="K293" s="222">
        <f t="shared" si="145"/>
        <v>-16.75</v>
      </c>
      <c r="L293" s="223">
        <f t="shared" si="146"/>
        <v>-9.7383720930232565E-2</v>
      </c>
      <c r="M293" s="219" t="s">
        <v>607</v>
      </c>
      <c r="N293" s="216">
        <v>43787</v>
      </c>
      <c r="O293" s="1"/>
      <c r="P293" s="1"/>
      <c r="Q293" s="1"/>
      <c r="R293" s="6" t="s">
        <v>787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6">
        <v>129</v>
      </c>
      <c r="B294" s="237">
        <v>43398</v>
      </c>
      <c r="C294" s="237"/>
      <c r="D294" s="238" t="s">
        <v>108</v>
      </c>
      <c r="E294" s="239" t="s">
        <v>626</v>
      </c>
      <c r="F294" s="239">
        <v>698.5</v>
      </c>
      <c r="G294" s="239"/>
      <c r="H294" s="239">
        <v>890</v>
      </c>
      <c r="I294" s="241">
        <v>890</v>
      </c>
      <c r="J294" s="211" t="s">
        <v>790</v>
      </c>
      <c r="K294" s="212">
        <f t="shared" si="145"/>
        <v>191.5</v>
      </c>
      <c r="L294" s="213">
        <f t="shared" si="146"/>
        <v>0.27415891195418757</v>
      </c>
      <c r="M294" s="208" t="s">
        <v>594</v>
      </c>
      <c r="N294" s="214">
        <v>44328</v>
      </c>
      <c r="O294" s="1"/>
      <c r="P294" s="1"/>
      <c r="Q294" s="1"/>
      <c r="R294" s="6" t="s">
        <v>783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36">
        <v>130</v>
      </c>
      <c r="B295" s="237">
        <v>42877</v>
      </c>
      <c r="C295" s="237"/>
      <c r="D295" s="238" t="s">
        <v>378</v>
      </c>
      <c r="E295" s="239" t="s">
        <v>626</v>
      </c>
      <c r="F295" s="239">
        <v>127.6</v>
      </c>
      <c r="G295" s="239"/>
      <c r="H295" s="239">
        <v>138</v>
      </c>
      <c r="I295" s="241">
        <v>190</v>
      </c>
      <c r="J295" s="211" t="s">
        <v>791</v>
      </c>
      <c r="K295" s="212">
        <f t="shared" si="145"/>
        <v>10.400000000000006</v>
      </c>
      <c r="L295" s="213">
        <f t="shared" si="146"/>
        <v>8.1504702194357417E-2</v>
      </c>
      <c r="M295" s="208" t="s">
        <v>594</v>
      </c>
      <c r="N295" s="214">
        <v>43774</v>
      </c>
      <c r="O295" s="1"/>
      <c r="P295" s="1"/>
      <c r="Q295" s="1"/>
      <c r="R295" s="6" t="s">
        <v>787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36">
        <v>131</v>
      </c>
      <c r="B296" s="237">
        <v>43158</v>
      </c>
      <c r="C296" s="237"/>
      <c r="D296" s="238" t="s">
        <v>792</v>
      </c>
      <c r="E296" s="239" t="s">
        <v>626</v>
      </c>
      <c r="F296" s="239">
        <v>317</v>
      </c>
      <c r="G296" s="239"/>
      <c r="H296" s="239">
        <v>382.5</v>
      </c>
      <c r="I296" s="241">
        <v>398</v>
      </c>
      <c r="J296" s="211" t="s">
        <v>793</v>
      </c>
      <c r="K296" s="212">
        <f t="shared" si="145"/>
        <v>65.5</v>
      </c>
      <c r="L296" s="213">
        <f t="shared" si="146"/>
        <v>0.20662460567823343</v>
      </c>
      <c r="M296" s="208" t="s">
        <v>594</v>
      </c>
      <c r="N296" s="214">
        <v>44238</v>
      </c>
      <c r="O296" s="1"/>
      <c r="P296" s="1"/>
      <c r="Q296" s="1"/>
      <c r="R296" s="6" t="s">
        <v>787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49">
        <v>132</v>
      </c>
      <c r="B297" s="250">
        <v>43164</v>
      </c>
      <c r="C297" s="250"/>
      <c r="D297" s="251" t="s">
        <v>145</v>
      </c>
      <c r="E297" s="252" t="s">
        <v>626</v>
      </c>
      <c r="F297" s="247">
        <f>510-14.4</f>
        <v>495.6</v>
      </c>
      <c r="G297" s="252"/>
      <c r="H297" s="252">
        <v>350</v>
      </c>
      <c r="I297" s="253">
        <v>672</v>
      </c>
      <c r="J297" s="221" t="s">
        <v>794</v>
      </c>
      <c r="K297" s="222">
        <f t="shared" si="145"/>
        <v>-145.60000000000002</v>
      </c>
      <c r="L297" s="223">
        <f t="shared" si="146"/>
        <v>-0.29378531073446329</v>
      </c>
      <c r="M297" s="219" t="s">
        <v>607</v>
      </c>
      <c r="N297" s="216">
        <v>43887</v>
      </c>
      <c r="O297" s="1"/>
      <c r="P297" s="1"/>
      <c r="Q297" s="1"/>
      <c r="R297" s="6" t="s">
        <v>783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49">
        <v>133</v>
      </c>
      <c r="B298" s="250">
        <v>43237</v>
      </c>
      <c r="C298" s="250"/>
      <c r="D298" s="251" t="s">
        <v>476</v>
      </c>
      <c r="E298" s="252" t="s">
        <v>626</v>
      </c>
      <c r="F298" s="247">
        <v>230.3</v>
      </c>
      <c r="G298" s="252"/>
      <c r="H298" s="252">
        <v>102.5</v>
      </c>
      <c r="I298" s="253">
        <v>348</v>
      </c>
      <c r="J298" s="221" t="s">
        <v>795</v>
      </c>
      <c r="K298" s="222">
        <f t="shared" si="145"/>
        <v>-127.80000000000001</v>
      </c>
      <c r="L298" s="223">
        <f t="shared" si="146"/>
        <v>-0.55492835432045162</v>
      </c>
      <c r="M298" s="219" t="s">
        <v>607</v>
      </c>
      <c r="N298" s="216">
        <v>43896</v>
      </c>
      <c r="O298" s="1"/>
      <c r="P298" s="1"/>
      <c r="Q298" s="1"/>
      <c r="R298" s="6" t="s">
        <v>783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36">
        <v>134</v>
      </c>
      <c r="B299" s="237">
        <v>43258</v>
      </c>
      <c r="C299" s="237"/>
      <c r="D299" s="238" t="s">
        <v>441</v>
      </c>
      <c r="E299" s="239" t="s">
        <v>626</v>
      </c>
      <c r="F299" s="239">
        <f>342.5-5.1</f>
        <v>337.4</v>
      </c>
      <c r="G299" s="239"/>
      <c r="H299" s="239">
        <v>412.5</v>
      </c>
      <c r="I299" s="241">
        <v>439</v>
      </c>
      <c r="J299" s="211" t="s">
        <v>796</v>
      </c>
      <c r="K299" s="212">
        <f t="shared" si="145"/>
        <v>75.100000000000023</v>
      </c>
      <c r="L299" s="213">
        <f t="shared" si="146"/>
        <v>0.22258446947243635</v>
      </c>
      <c r="M299" s="208" t="s">
        <v>594</v>
      </c>
      <c r="N299" s="214">
        <v>44230</v>
      </c>
      <c r="O299" s="1"/>
      <c r="P299" s="1"/>
      <c r="Q299" s="1"/>
      <c r="R299" s="6" t="s">
        <v>787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30">
        <v>135</v>
      </c>
      <c r="B300" s="229">
        <v>43285</v>
      </c>
      <c r="C300" s="229"/>
      <c r="D300" s="230" t="s">
        <v>55</v>
      </c>
      <c r="E300" s="231" t="s">
        <v>626</v>
      </c>
      <c r="F300" s="231">
        <f>127.5-5.53</f>
        <v>121.97</v>
      </c>
      <c r="G300" s="232"/>
      <c r="H300" s="232">
        <v>122.5</v>
      </c>
      <c r="I300" s="232">
        <v>170</v>
      </c>
      <c r="J300" s="233" t="s">
        <v>830</v>
      </c>
      <c r="K300" s="234">
        <f t="shared" si="145"/>
        <v>0.53000000000000114</v>
      </c>
      <c r="L300" s="235">
        <f t="shared" si="146"/>
        <v>4.3453308190538747E-3</v>
      </c>
      <c r="M300" s="231" t="s">
        <v>717</v>
      </c>
      <c r="N300" s="229">
        <v>44431</v>
      </c>
      <c r="O300" s="1"/>
      <c r="P300" s="1"/>
      <c r="Q300" s="1"/>
      <c r="R300" s="6" t="s">
        <v>783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49">
        <v>136</v>
      </c>
      <c r="B301" s="250">
        <v>43294</v>
      </c>
      <c r="C301" s="250"/>
      <c r="D301" s="251" t="s">
        <v>367</v>
      </c>
      <c r="E301" s="252" t="s">
        <v>626</v>
      </c>
      <c r="F301" s="247">
        <v>46.5</v>
      </c>
      <c r="G301" s="252"/>
      <c r="H301" s="252">
        <v>17</v>
      </c>
      <c r="I301" s="253">
        <v>59</v>
      </c>
      <c r="J301" s="221" t="s">
        <v>797</v>
      </c>
      <c r="K301" s="222">
        <f t="shared" ref="K301:K309" si="147">H301-F301</f>
        <v>-29.5</v>
      </c>
      <c r="L301" s="223">
        <f t="shared" ref="L301:L309" si="148">K301/F301</f>
        <v>-0.63440860215053763</v>
      </c>
      <c r="M301" s="219" t="s">
        <v>607</v>
      </c>
      <c r="N301" s="216">
        <v>43887</v>
      </c>
      <c r="O301" s="1"/>
      <c r="P301" s="1"/>
      <c r="Q301" s="1"/>
      <c r="R301" s="6" t="s">
        <v>783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36">
        <v>137</v>
      </c>
      <c r="B302" s="237">
        <v>43396</v>
      </c>
      <c r="C302" s="237"/>
      <c r="D302" s="238" t="s">
        <v>420</v>
      </c>
      <c r="E302" s="239" t="s">
        <v>626</v>
      </c>
      <c r="F302" s="239">
        <v>156.5</v>
      </c>
      <c r="G302" s="239"/>
      <c r="H302" s="239">
        <v>207.5</v>
      </c>
      <c r="I302" s="241">
        <v>191</v>
      </c>
      <c r="J302" s="211" t="s">
        <v>684</v>
      </c>
      <c r="K302" s="212">
        <f t="shared" si="147"/>
        <v>51</v>
      </c>
      <c r="L302" s="213">
        <f t="shared" si="148"/>
        <v>0.32587859424920129</v>
      </c>
      <c r="M302" s="208" t="s">
        <v>594</v>
      </c>
      <c r="N302" s="214">
        <v>44369</v>
      </c>
      <c r="O302" s="1"/>
      <c r="P302" s="1"/>
      <c r="Q302" s="1"/>
      <c r="R302" s="6" t="s">
        <v>783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36">
        <v>138</v>
      </c>
      <c r="B303" s="237">
        <v>43439</v>
      </c>
      <c r="C303" s="237"/>
      <c r="D303" s="238" t="s">
        <v>329</v>
      </c>
      <c r="E303" s="239" t="s">
        <v>626</v>
      </c>
      <c r="F303" s="239">
        <v>259.5</v>
      </c>
      <c r="G303" s="239"/>
      <c r="H303" s="239">
        <v>320</v>
      </c>
      <c r="I303" s="241">
        <v>320</v>
      </c>
      <c r="J303" s="211" t="s">
        <v>684</v>
      </c>
      <c r="K303" s="212">
        <f t="shared" si="147"/>
        <v>60.5</v>
      </c>
      <c r="L303" s="213">
        <f t="shared" si="148"/>
        <v>0.23314065510597304</v>
      </c>
      <c r="M303" s="208" t="s">
        <v>594</v>
      </c>
      <c r="N303" s="214">
        <v>44323</v>
      </c>
      <c r="O303" s="1"/>
      <c r="P303" s="1"/>
      <c r="Q303" s="1"/>
      <c r="R303" s="6" t="s">
        <v>783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49">
        <v>139</v>
      </c>
      <c r="B304" s="250">
        <v>43439</v>
      </c>
      <c r="C304" s="250"/>
      <c r="D304" s="251" t="s">
        <v>798</v>
      </c>
      <c r="E304" s="252" t="s">
        <v>626</v>
      </c>
      <c r="F304" s="252">
        <v>715</v>
      </c>
      <c r="G304" s="252"/>
      <c r="H304" s="252">
        <v>445</v>
      </c>
      <c r="I304" s="253">
        <v>840</v>
      </c>
      <c r="J304" s="221" t="s">
        <v>799</v>
      </c>
      <c r="K304" s="222">
        <f t="shared" si="147"/>
        <v>-270</v>
      </c>
      <c r="L304" s="223">
        <f t="shared" si="148"/>
        <v>-0.3776223776223776</v>
      </c>
      <c r="M304" s="219" t="s">
        <v>607</v>
      </c>
      <c r="N304" s="216">
        <v>43800</v>
      </c>
      <c r="O304" s="1"/>
      <c r="P304" s="1"/>
      <c r="Q304" s="1"/>
      <c r="R304" s="6" t="s">
        <v>783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36">
        <v>140</v>
      </c>
      <c r="B305" s="237">
        <v>43469</v>
      </c>
      <c r="C305" s="237"/>
      <c r="D305" s="238" t="s">
        <v>158</v>
      </c>
      <c r="E305" s="239" t="s">
        <v>626</v>
      </c>
      <c r="F305" s="239">
        <v>875</v>
      </c>
      <c r="G305" s="239"/>
      <c r="H305" s="239">
        <v>1165</v>
      </c>
      <c r="I305" s="241">
        <v>1185</v>
      </c>
      <c r="J305" s="211" t="s">
        <v>800</v>
      </c>
      <c r="K305" s="212">
        <f t="shared" si="147"/>
        <v>290</v>
      </c>
      <c r="L305" s="213">
        <f t="shared" si="148"/>
        <v>0.33142857142857141</v>
      </c>
      <c r="M305" s="208" t="s">
        <v>594</v>
      </c>
      <c r="N305" s="214">
        <v>43847</v>
      </c>
      <c r="O305" s="1"/>
      <c r="P305" s="1"/>
      <c r="Q305" s="1"/>
      <c r="R305" s="6" t="s">
        <v>783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36">
        <v>141</v>
      </c>
      <c r="B306" s="237">
        <v>43559</v>
      </c>
      <c r="C306" s="237"/>
      <c r="D306" s="238" t="s">
        <v>345</v>
      </c>
      <c r="E306" s="239" t="s">
        <v>626</v>
      </c>
      <c r="F306" s="239">
        <f>387-14.63</f>
        <v>372.37</v>
      </c>
      <c r="G306" s="239"/>
      <c r="H306" s="239">
        <v>490</v>
      </c>
      <c r="I306" s="241">
        <v>490</v>
      </c>
      <c r="J306" s="211" t="s">
        <v>684</v>
      </c>
      <c r="K306" s="212">
        <f t="shared" si="147"/>
        <v>117.63</v>
      </c>
      <c r="L306" s="213">
        <f t="shared" si="148"/>
        <v>0.31589548030185027</v>
      </c>
      <c r="M306" s="208" t="s">
        <v>594</v>
      </c>
      <c r="N306" s="214">
        <v>43850</v>
      </c>
      <c r="O306" s="1"/>
      <c r="P306" s="1"/>
      <c r="Q306" s="1"/>
      <c r="R306" s="6" t="s">
        <v>783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49">
        <v>142</v>
      </c>
      <c r="B307" s="250">
        <v>43578</v>
      </c>
      <c r="C307" s="250"/>
      <c r="D307" s="251" t="s">
        <v>801</v>
      </c>
      <c r="E307" s="252" t="s">
        <v>596</v>
      </c>
      <c r="F307" s="252">
        <v>220</v>
      </c>
      <c r="G307" s="252"/>
      <c r="H307" s="252">
        <v>127.5</v>
      </c>
      <c r="I307" s="253">
        <v>284</v>
      </c>
      <c r="J307" s="221" t="s">
        <v>802</v>
      </c>
      <c r="K307" s="222">
        <f t="shared" si="147"/>
        <v>-92.5</v>
      </c>
      <c r="L307" s="223">
        <f t="shared" si="148"/>
        <v>-0.42045454545454547</v>
      </c>
      <c r="M307" s="219" t="s">
        <v>607</v>
      </c>
      <c r="N307" s="216">
        <v>43896</v>
      </c>
      <c r="O307" s="1"/>
      <c r="P307" s="1"/>
      <c r="Q307" s="1"/>
      <c r="R307" s="6" t="s">
        <v>783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36">
        <v>143</v>
      </c>
      <c r="B308" s="237">
        <v>43622</v>
      </c>
      <c r="C308" s="237"/>
      <c r="D308" s="238" t="s">
        <v>485</v>
      </c>
      <c r="E308" s="239" t="s">
        <v>596</v>
      </c>
      <c r="F308" s="239">
        <v>332.8</v>
      </c>
      <c r="G308" s="239"/>
      <c r="H308" s="239">
        <v>405</v>
      </c>
      <c r="I308" s="241">
        <v>419</v>
      </c>
      <c r="J308" s="211" t="s">
        <v>803</v>
      </c>
      <c r="K308" s="212">
        <f t="shared" si="147"/>
        <v>72.199999999999989</v>
      </c>
      <c r="L308" s="213">
        <f t="shared" si="148"/>
        <v>0.21694711538461534</v>
      </c>
      <c r="M308" s="208" t="s">
        <v>594</v>
      </c>
      <c r="N308" s="214">
        <v>43860</v>
      </c>
      <c r="O308" s="1"/>
      <c r="P308" s="1"/>
      <c r="Q308" s="1"/>
      <c r="R308" s="6" t="s">
        <v>787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30">
        <v>144</v>
      </c>
      <c r="B309" s="229">
        <v>43641</v>
      </c>
      <c r="C309" s="229"/>
      <c r="D309" s="230" t="s">
        <v>151</v>
      </c>
      <c r="E309" s="231" t="s">
        <v>626</v>
      </c>
      <c r="F309" s="231">
        <v>386</v>
      </c>
      <c r="G309" s="232"/>
      <c r="H309" s="232">
        <v>395</v>
      </c>
      <c r="I309" s="232">
        <v>452</v>
      </c>
      <c r="J309" s="233" t="s">
        <v>804</v>
      </c>
      <c r="K309" s="234">
        <f t="shared" si="147"/>
        <v>9</v>
      </c>
      <c r="L309" s="235">
        <f t="shared" si="148"/>
        <v>2.3316062176165803E-2</v>
      </c>
      <c r="M309" s="231" t="s">
        <v>717</v>
      </c>
      <c r="N309" s="229">
        <v>43868</v>
      </c>
      <c r="O309" s="1"/>
      <c r="P309" s="1"/>
      <c r="Q309" s="1"/>
      <c r="R309" s="6" t="s">
        <v>787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30">
        <v>145</v>
      </c>
      <c r="B310" s="229">
        <v>43707</v>
      </c>
      <c r="C310" s="229"/>
      <c r="D310" s="230" t="s">
        <v>131</v>
      </c>
      <c r="E310" s="231" t="s">
        <v>626</v>
      </c>
      <c r="F310" s="231">
        <v>137.5</v>
      </c>
      <c r="G310" s="232"/>
      <c r="H310" s="232">
        <v>138.5</v>
      </c>
      <c r="I310" s="232">
        <v>190</v>
      </c>
      <c r="J310" s="233" t="s">
        <v>829</v>
      </c>
      <c r="K310" s="234">
        <f t="shared" ref="K310" si="149">H310-F310</f>
        <v>1</v>
      </c>
      <c r="L310" s="235">
        <f t="shared" ref="L310" si="150">K310/F310</f>
        <v>7.2727272727272727E-3</v>
      </c>
      <c r="M310" s="231" t="s">
        <v>717</v>
      </c>
      <c r="N310" s="229">
        <v>44432</v>
      </c>
      <c r="O310" s="1"/>
      <c r="P310" s="1"/>
      <c r="Q310" s="1"/>
      <c r="R310" s="6" t="s">
        <v>783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36">
        <v>146</v>
      </c>
      <c r="B311" s="237">
        <v>43731</v>
      </c>
      <c r="C311" s="237"/>
      <c r="D311" s="238" t="s">
        <v>432</v>
      </c>
      <c r="E311" s="239" t="s">
        <v>626</v>
      </c>
      <c r="F311" s="239">
        <v>235</v>
      </c>
      <c r="G311" s="239"/>
      <c r="H311" s="239">
        <v>295</v>
      </c>
      <c r="I311" s="241">
        <v>296</v>
      </c>
      <c r="J311" s="211" t="s">
        <v>805</v>
      </c>
      <c r="K311" s="212">
        <f t="shared" ref="K311:K316" si="151">H311-F311</f>
        <v>60</v>
      </c>
      <c r="L311" s="213">
        <f t="shared" ref="L311:L316" si="152">K311/F311</f>
        <v>0.25531914893617019</v>
      </c>
      <c r="M311" s="208" t="s">
        <v>594</v>
      </c>
      <c r="N311" s="214">
        <v>43844</v>
      </c>
      <c r="O311" s="1"/>
      <c r="P311" s="1"/>
      <c r="Q311" s="1"/>
      <c r="R311" s="6" t="s">
        <v>787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36">
        <v>147</v>
      </c>
      <c r="B312" s="237">
        <v>43752</v>
      </c>
      <c r="C312" s="237"/>
      <c r="D312" s="238" t="s">
        <v>806</v>
      </c>
      <c r="E312" s="239" t="s">
        <v>626</v>
      </c>
      <c r="F312" s="239">
        <v>277.5</v>
      </c>
      <c r="G312" s="239"/>
      <c r="H312" s="239">
        <v>333</v>
      </c>
      <c r="I312" s="241">
        <v>333</v>
      </c>
      <c r="J312" s="211" t="s">
        <v>807</v>
      </c>
      <c r="K312" s="212">
        <f t="shared" si="151"/>
        <v>55.5</v>
      </c>
      <c r="L312" s="213">
        <f t="shared" si="152"/>
        <v>0.2</v>
      </c>
      <c r="M312" s="208" t="s">
        <v>594</v>
      </c>
      <c r="N312" s="214">
        <v>43846</v>
      </c>
      <c r="O312" s="1"/>
      <c r="P312" s="1"/>
      <c r="Q312" s="1"/>
      <c r="R312" s="6" t="s">
        <v>783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36">
        <v>148</v>
      </c>
      <c r="B313" s="237">
        <v>43752</v>
      </c>
      <c r="C313" s="237"/>
      <c r="D313" s="238" t="s">
        <v>808</v>
      </c>
      <c r="E313" s="239" t="s">
        <v>626</v>
      </c>
      <c r="F313" s="239">
        <v>930</v>
      </c>
      <c r="G313" s="239"/>
      <c r="H313" s="239">
        <v>1165</v>
      </c>
      <c r="I313" s="241">
        <v>1200</v>
      </c>
      <c r="J313" s="211" t="s">
        <v>809</v>
      </c>
      <c r="K313" s="212">
        <f t="shared" si="151"/>
        <v>235</v>
      </c>
      <c r="L313" s="213">
        <f t="shared" si="152"/>
        <v>0.25268817204301075</v>
      </c>
      <c r="M313" s="208" t="s">
        <v>594</v>
      </c>
      <c r="N313" s="214">
        <v>43847</v>
      </c>
      <c r="O313" s="1"/>
      <c r="P313" s="1"/>
      <c r="Q313" s="1"/>
      <c r="R313" s="6" t="s">
        <v>787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36">
        <v>149</v>
      </c>
      <c r="B314" s="237">
        <v>43753</v>
      </c>
      <c r="C314" s="237"/>
      <c r="D314" s="238" t="s">
        <v>810</v>
      </c>
      <c r="E314" s="239" t="s">
        <v>626</v>
      </c>
      <c r="F314" s="209">
        <v>111</v>
      </c>
      <c r="G314" s="239"/>
      <c r="H314" s="239">
        <v>141</v>
      </c>
      <c r="I314" s="241">
        <v>141</v>
      </c>
      <c r="J314" s="211" t="s">
        <v>610</v>
      </c>
      <c r="K314" s="212">
        <f t="shared" si="151"/>
        <v>30</v>
      </c>
      <c r="L314" s="213">
        <f t="shared" si="152"/>
        <v>0.27027027027027029</v>
      </c>
      <c r="M314" s="208" t="s">
        <v>594</v>
      </c>
      <c r="N314" s="214">
        <v>44328</v>
      </c>
      <c r="O314" s="1"/>
      <c r="P314" s="1"/>
      <c r="Q314" s="1"/>
      <c r="R314" s="6" t="s">
        <v>787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36">
        <v>150</v>
      </c>
      <c r="B315" s="237">
        <v>43753</v>
      </c>
      <c r="C315" s="237"/>
      <c r="D315" s="238" t="s">
        <v>811</v>
      </c>
      <c r="E315" s="239" t="s">
        <v>626</v>
      </c>
      <c r="F315" s="209">
        <v>296</v>
      </c>
      <c r="G315" s="239"/>
      <c r="H315" s="239">
        <v>370</v>
      </c>
      <c r="I315" s="241">
        <v>370</v>
      </c>
      <c r="J315" s="211" t="s">
        <v>684</v>
      </c>
      <c r="K315" s="212">
        <f t="shared" si="151"/>
        <v>74</v>
      </c>
      <c r="L315" s="213">
        <f t="shared" si="152"/>
        <v>0.25</v>
      </c>
      <c r="M315" s="208" t="s">
        <v>594</v>
      </c>
      <c r="N315" s="214">
        <v>43853</v>
      </c>
      <c r="O315" s="1"/>
      <c r="P315" s="1"/>
      <c r="Q315" s="1"/>
      <c r="R315" s="6" t="s">
        <v>787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36">
        <v>151</v>
      </c>
      <c r="B316" s="237">
        <v>43754</v>
      </c>
      <c r="C316" s="237"/>
      <c r="D316" s="238" t="s">
        <v>812</v>
      </c>
      <c r="E316" s="239" t="s">
        <v>626</v>
      </c>
      <c r="F316" s="209">
        <v>300</v>
      </c>
      <c r="G316" s="239"/>
      <c r="H316" s="239">
        <v>382.5</v>
      </c>
      <c r="I316" s="241">
        <v>344</v>
      </c>
      <c r="J316" s="211" t="s">
        <v>813</v>
      </c>
      <c r="K316" s="212">
        <f t="shared" si="151"/>
        <v>82.5</v>
      </c>
      <c r="L316" s="213">
        <f t="shared" si="152"/>
        <v>0.27500000000000002</v>
      </c>
      <c r="M316" s="208" t="s">
        <v>594</v>
      </c>
      <c r="N316" s="214">
        <v>44238</v>
      </c>
      <c r="O316" s="1"/>
      <c r="P316" s="1"/>
      <c r="Q316" s="1"/>
      <c r="R316" s="6" t="s">
        <v>787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55">
        <v>152</v>
      </c>
      <c r="B317" s="256">
        <v>43832</v>
      </c>
      <c r="C317" s="256"/>
      <c r="D317" s="257" t="s">
        <v>814</v>
      </c>
      <c r="E317" s="56" t="s">
        <v>626</v>
      </c>
      <c r="F317" s="258" t="s">
        <v>815</v>
      </c>
      <c r="G317" s="56"/>
      <c r="H317" s="56"/>
      <c r="I317" s="259">
        <v>590</v>
      </c>
      <c r="J317" s="254" t="s">
        <v>597</v>
      </c>
      <c r="K317" s="254"/>
      <c r="L317" s="260"/>
      <c r="M317" s="261" t="s">
        <v>597</v>
      </c>
      <c r="N317" s="262"/>
      <c r="O317" s="1"/>
      <c r="P317" s="1"/>
      <c r="Q317" s="1"/>
      <c r="R317" s="6" t="s">
        <v>787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36">
        <v>153</v>
      </c>
      <c r="B318" s="237">
        <v>43966</v>
      </c>
      <c r="C318" s="237"/>
      <c r="D318" s="238" t="s">
        <v>71</v>
      </c>
      <c r="E318" s="239" t="s">
        <v>626</v>
      </c>
      <c r="F318" s="209">
        <v>67.5</v>
      </c>
      <c r="G318" s="239"/>
      <c r="H318" s="239">
        <v>86</v>
      </c>
      <c r="I318" s="241">
        <v>86</v>
      </c>
      <c r="J318" s="211" t="s">
        <v>816</v>
      </c>
      <c r="K318" s="212">
        <f t="shared" ref="K318:K325" si="153">H318-F318</f>
        <v>18.5</v>
      </c>
      <c r="L318" s="213">
        <f t="shared" ref="L318:L325" si="154">K318/F318</f>
        <v>0.27407407407407408</v>
      </c>
      <c r="M318" s="208" t="s">
        <v>594</v>
      </c>
      <c r="N318" s="214">
        <v>44008</v>
      </c>
      <c r="O318" s="1"/>
      <c r="P318" s="1"/>
      <c r="Q318" s="1"/>
      <c r="R318" s="6" t="s">
        <v>787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36">
        <v>154</v>
      </c>
      <c r="B319" s="237">
        <v>44035</v>
      </c>
      <c r="C319" s="237"/>
      <c r="D319" s="238" t="s">
        <v>484</v>
      </c>
      <c r="E319" s="239" t="s">
        <v>626</v>
      </c>
      <c r="F319" s="209">
        <v>231</v>
      </c>
      <c r="G319" s="239"/>
      <c r="H319" s="239">
        <v>281</v>
      </c>
      <c r="I319" s="241">
        <v>281</v>
      </c>
      <c r="J319" s="211" t="s">
        <v>684</v>
      </c>
      <c r="K319" s="212">
        <f t="shared" si="153"/>
        <v>50</v>
      </c>
      <c r="L319" s="213">
        <f t="shared" si="154"/>
        <v>0.21645021645021645</v>
      </c>
      <c r="M319" s="208" t="s">
        <v>594</v>
      </c>
      <c r="N319" s="214">
        <v>44358</v>
      </c>
      <c r="O319" s="1"/>
      <c r="P319" s="1"/>
      <c r="Q319" s="1"/>
      <c r="R319" s="6" t="s">
        <v>787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36">
        <v>155</v>
      </c>
      <c r="B320" s="237">
        <v>44092</v>
      </c>
      <c r="C320" s="237"/>
      <c r="D320" s="238" t="s">
        <v>409</v>
      </c>
      <c r="E320" s="239" t="s">
        <v>626</v>
      </c>
      <c r="F320" s="239">
        <v>206</v>
      </c>
      <c r="G320" s="239"/>
      <c r="H320" s="239">
        <v>248</v>
      </c>
      <c r="I320" s="241">
        <v>248</v>
      </c>
      <c r="J320" s="211" t="s">
        <v>684</v>
      </c>
      <c r="K320" s="212">
        <f t="shared" si="153"/>
        <v>42</v>
      </c>
      <c r="L320" s="213">
        <f t="shared" si="154"/>
        <v>0.20388349514563106</v>
      </c>
      <c r="M320" s="208" t="s">
        <v>594</v>
      </c>
      <c r="N320" s="214">
        <v>44214</v>
      </c>
      <c r="O320" s="1"/>
      <c r="P320" s="1"/>
      <c r="Q320" s="1"/>
      <c r="R320" s="6" t="s">
        <v>787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36">
        <v>156</v>
      </c>
      <c r="B321" s="237">
        <v>44140</v>
      </c>
      <c r="C321" s="237"/>
      <c r="D321" s="238" t="s">
        <v>409</v>
      </c>
      <c r="E321" s="239" t="s">
        <v>626</v>
      </c>
      <c r="F321" s="239">
        <v>182.5</v>
      </c>
      <c r="G321" s="239"/>
      <c r="H321" s="239">
        <v>248</v>
      </c>
      <c r="I321" s="241">
        <v>248</v>
      </c>
      <c r="J321" s="211" t="s">
        <v>684</v>
      </c>
      <c r="K321" s="212">
        <f t="shared" si="153"/>
        <v>65.5</v>
      </c>
      <c r="L321" s="213">
        <f t="shared" si="154"/>
        <v>0.35890410958904112</v>
      </c>
      <c r="M321" s="208" t="s">
        <v>594</v>
      </c>
      <c r="N321" s="214">
        <v>44214</v>
      </c>
      <c r="O321" s="1"/>
      <c r="P321" s="1"/>
      <c r="Q321" s="1"/>
      <c r="R321" s="6" t="s">
        <v>787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36">
        <v>157</v>
      </c>
      <c r="B322" s="237">
        <v>44140</v>
      </c>
      <c r="C322" s="237"/>
      <c r="D322" s="238" t="s">
        <v>329</v>
      </c>
      <c r="E322" s="239" t="s">
        <v>626</v>
      </c>
      <c r="F322" s="239">
        <v>247.5</v>
      </c>
      <c r="G322" s="239"/>
      <c r="H322" s="239">
        <v>320</v>
      </c>
      <c r="I322" s="241">
        <v>320</v>
      </c>
      <c r="J322" s="211" t="s">
        <v>684</v>
      </c>
      <c r="K322" s="212">
        <f t="shared" si="153"/>
        <v>72.5</v>
      </c>
      <c r="L322" s="213">
        <f t="shared" si="154"/>
        <v>0.29292929292929293</v>
      </c>
      <c r="M322" s="208" t="s">
        <v>594</v>
      </c>
      <c r="N322" s="214">
        <v>44323</v>
      </c>
      <c r="O322" s="1"/>
      <c r="P322" s="1"/>
      <c r="Q322" s="1"/>
      <c r="R322" s="6" t="s">
        <v>787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36">
        <v>158</v>
      </c>
      <c r="B323" s="237">
        <v>44140</v>
      </c>
      <c r="C323" s="237"/>
      <c r="D323" s="238" t="s">
        <v>272</v>
      </c>
      <c r="E323" s="239" t="s">
        <v>626</v>
      </c>
      <c r="F323" s="209">
        <v>925</v>
      </c>
      <c r="G323" s="239"/>
      <c r="H323" s="239">
        <v>1095</v>
      </c>
      <c r="I323" s="241">
        <v>1093</v>
      </c>
      <c r="J323" s="211" t="s">
        <v>817</v>
      </c>
      <c r="K323" s="212">
        <f t="shared" si="153"/>
        <v>170</v>
      </c>
      <c r="L323" s="213">
        <f t="shared" si="154"/>
        <v>0.18378378378378379</v>
      </c>
      <c r="M323" s="208" t="s">
        <v>594</v>
      </c>
      <c r="N323" s="214">
        <v>44201</v>
      </c>
      <c r="O323" s="1"/>
      <c r="P323" s="1"/>
      <c r="Q323" s="1"/>
      <c r="R323" s="6" t="s">
        <v>787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36">
        <v>159</v>
      </c>
      <c r="B324" s="237">
        <v>44140</v>
      </c>
      <c r="C324" s="237"/>
      <c r="D324" s="238" t="s">
        <v>345</v>
      </c>
      <c r="E324" s="239" t="s">
        <v>626</v>
      </c>
      <c r="F324" s="209">
        <v>332.5</v>
      </c>
      <c r="G324" s="239"/>
      <c r="H324" s="239">
        <v>393</v>
      </c>
      <c r="I324" s="241">
        <v>406</v>
      </c>
      <c r="J324" s="211" t="s">
        <v>818</v>
      </c>
      <c r="K324" s="212">
        <f t="shared" si="153"/>
        <v>60.5</v>
      </c>
      <c r="L324" s="213">
        <f t="shared" si="154"/>
        <v>0.18195488721804512</v>
      </c>
      <c r="M324" s="208" t="s">
        <v>594</v>
      </c>
      <c r="N324" s="214">
        <v>44256</v>
      </c>
      <c r="O324" s="1"/>
      <c r="P324" s="1"/>
      <c r="Q324" s="1"/>
      <c r="R324" s="6" t="s">
        <v>787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36">
        <v>160</v>
      </c>
      <c r="B325" s="237">
        <v>44141</v>
      </c>
      <c r="C325" s="237"/>
      <c r="D325" s="238" t="s">
        <v>484</v>
      </c>
      <c r="E325" s="239" t="s">
        <v>626</v>
      </c>
      <c r="F325" s="209">
        <v>231</v>
      </c>
      <c r="G325" s="239"/>
      <c r="H325" s="239">
        <v>281</v>
      </c>
      <c r="I325" s="241">
        <v>281</v>
      </c>
      <c r="J325" s="211" t="s">
        <v>684</v>
      </c>
      <c r="K325" s="212">
        <f t="shared" si="153"/>
        <v>50</v>
      </c>
      <c r="L325" s="213">
        <f t="shared" si="154"/>
        <v>0.21645021645021645</v>
      </c>
      <c r="M325" s="208" t="s">
        <v>594</v>
      </c>
      <c r="N325" s="214">
        <v>44358</v>
      </c>
      <c r="O325" s="1"/>
      <c r="P325" s="1"/>
      <c r="Q325" s="1"/>
      <c r="R325" s="6" t="s">
        <v>787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63">
        <v>161</v>
      </c>
      <c r="B326" s="256">
        <v>44187</v>
      </c>
      <c r="C326" s="256"/>
      <c r="D326" s="257" t="s">
        <v>457</v>
      </c>
      <c r="E326" s="56" t="s">
        <v>626</v>
      </c>
      <c r="F326" s="258" t="s">
        <v>819</v>
      </c>
      <c r="G326" s="56"/>
      <c r="H326" s="56"/>
      <c r="I326" s="259">
        <v>239</v>
      </c>
      <c r="J326" s="254" t="s">
        <v>597</v>
      </c>
      <c r="K326" s="254"/>
      <c r="L326" s="260"/>
      <c r="M326" s="261"/>
      <c r="N326" s="262"/>
      <c r="O326" s="1"/>
      <c r="P326" s="1"/>
      <c r="Q326" s="1"/>
      <c r="R326" s="6" t="s">
        <v>787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63">
        <v>162</v>
      </c>
      <c r="B327" s="256">
        <v>44258</v>
      </c>
      <c r="C327" s="256"/>
      <c r="D327" s="257" t="s">
        <v>814</v>
      </c>
      <c r="E327" s="56" t="s">
        <v>626</v>
      </c>
      <c r="F327" s="258" t="s">
        <v>815</v>
      </c>
      <c r="G327" s="56"/>
      <c r="H327" s="56"/>
      <c r="I327" s="259">
        <v>590</v>
      </c>
      <c r="J327" s="254" t="s">
        <v>597</v>
      </c>
      <c r="K327" s="254"/>
      <c r="L327" s="260"/>
      <c r="M327" s="261"/>
      <c r="N327" s="262"/>
      <c r="O327" s="1"/>
      <c r="P327" s="1"/>
      <c r="R327" s="6" t="s">
        <v>787</v>
      </c>
    </row>
    <row r="328" spans="1:26" ht="12.75" customHeight="1">
      <c r="A328" s="236">
        <v>163</v>
      </c>
      <c r="B328" s="237">
        <v>44274</v>
      </c>
      <c r="C328" s="237"/>
      <c r="D328" s="238" t="s">
        <v>345</v>
      </c>
      <c r="E328" s="239" t="s">
        <v>626</v>
      </c>
      <c r="F328" s="209">
        <v>355</v>
      </c>
      <c r="G328" s="239"/>
      <c r="H328" s="239">
        <v>422.5</v>
      </c>
      <c r="I328" s="241">
        <v>420</v>
      </c>
      <c r="J328" s="211" t="s">
        <v>820</v>
      </c>
      <c r="K328" s="212">
        <f t="shared" ref="K328:K330" si="155">H328-F328</f>
        <v>67.5</v>
      </c>
      <c r="L328" s="213">
        <f t="shared" ref="L328:L330" si="156">K328/F328</f>
        <v>0.19014084507042253</v>
      </c>
      <c r="M328" s="208" t="s">
        <v>594</v>
      </c>
      <c r="N328" s="214">
        <v>44361</v>
      </c>
      <c r="O328" s="1"/>
      <c r="R328" s="264" t="s">
        <v>787</v>
      </c>
    </row>
    <row r="329" spans="1:26" ht="12.75" customHeight="1">
      <c r="A329" s="236">
        <v>164</v>
      </c>
      <c r="B329" s="237">
        <v>44295</v>
      </c>
      <c r="C329" s="237"/>
      <c r="D329" s="238" t="s">
        <v>821</v>
      </c>
      <c r="E329" s="239" t="s">
        <v>626</v>
      </c>
      <c r="F329" s="209">
        <v>555</v>
      </c>
      <c r="G329" s="239"/>
      <c r="H329" s="239">
        <v>663</v>
      </c>
      <c r="I329" s="241">
        <v>663</v>
      </c>
      <c r="J329" s="211" t="s">
        <v>822</v>
      </c>
      <c r="K329" s="212">
        <f t="shared" si="155"/>
        <v>108</v>
      </c>
      <c r="L329" s="213">
        <f t="shared" si="156"/>
        <v>0.19459459459459461</v>
      </c>
      <c r="M329" s="208" t="s">
        <v>594</v>
      </c>
      <c r="N329" s="214">
        <v>44321</v>
      </c>
      <c r="O329" s="1"/>
      <c r="P329" s="1"/>
      <c r="Q329" s="1"/>
      <c r="R329" s="264" t="s">
        <v>787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36">
        <v>165</v>
      </c>
      <c r="B330" s="237">
        <v>44308</v>
      </c>
      <c r="C330" s="237"/>
      <c r="D330" s="238" t="s">
        <v>378</v>
      </c>
      <c r="E330" s="239" t="s">
        <v>626</v>
      </c>
      <c r="F330" s="209">
        <v>126.5</v>
      </c>
      <c r="G330" s="239"/>
      <c r="H330" s="239">
        <v>155</v>
      </c>
      <c r="I330" s="241">
        <v>155</v>
      </c>
      <c r="J330" s="211" t="s">
        <v>684</v>
      </c>
      <c r="K330" s="212">
        <f t="shared" si="155"/>
        <v>28.5</v>
      </c>
      <c r="L330" s="213">
        <f t="shared" si="156"/>
        <v>0.22529644268774704</v>
      </c>
      <c r="M330" s="208" t="s">
        <v>594</v>
      </c>
      <c r="N330" s="214">
        <v>44362</v>
      </c>
      <c r="O330" s="1"/>
      <c r="R330" s="264" t="s">
        <v>787</v>
      </c>
    </row>
    <row r="331" spans="1:26" ht="12.75" customHeight="1">
      <c r="A331" s="263">
        <v>166</v>
      </c>
      <c r="B331" s="256">
        <v>44368</v>
      </c>
      <c r="C331" s="256"/>
      <c r="D331" s="257" t="s">
        <v>396</v>
      </c>
      <c r="E331" s="56" t="s">
        <v>626</v>
      </c>
      <c r="F331" s="258" t="s">
        <v>823</v>
      </c>
      <c r="G331" s="56"/>
      <c r="H331" s="56"/>
      <c r="I331" s="259">
        <v>344</v>
      </c>
      <c r="J331" s="254" t="s">
        <v>597</v>
      </c>
      <c r="K331" s="263"/>
      <c r="L331" s="256"/>
      <c r="M331" s="256"/>
      <c r="N331" s="257"/>
      <c r="O331" s="1"/>
      <c r="R331" s="264" t="s">
        <v>787</v>
      </c>
    </row>
    <row r="332" spans="1:26" ht="12.75" customHeight="1">
      <c r="A332" s="263">
        <v>167</v>
      </c>
      <c r="B332" s="256">
        <v>44368</v>
      </c>
      <c r="C332" s="256"/>
      <c r="D332" s="257" t="s">
        <v>484</v>
      </c>
      <c r="E332" s="56" t="s">
        <v>626</v>
      </c>
      <c r="F332" s="258" t="s">
        <v>824</v>
      </c>
      <c r="G332" s="56"/>
      <c r="H332" s="56"/>
      <c r="I332" s="259">
        <v>320</v>
      </c>
      <c r="J332" s="254" t="s">
        <v>597</v>
      </c>
      <c r="K332" s="263"/>
      <c r="L332" s="256"/>
      <c r="M332" s="256"/>
      <c r="N332" s="257"/>
      <c r="O332" s="44"/>
      <c r="R332" s="264" t="s">
        <v>787</v>
      </c>
    </row>
    <row r="333" spans="1:26" ht="12.75" customHeight="1">
      <c r="A333" s="263">
        <v>168</v>
      </c>
      <c r="B333" s="256">
        <v>44406</v>
      </c>
      <c r="C333" s="256"/>
      <c r="D333" s="257" t="s">
        <v>378</v>
      </c>
      <c r="E333" s="56" t="s">
        <v>626</v>
      </c>
      <c r="F333" s="258" t="s">
        <v>827</v>
      </c>
      <c r="G333" s="56"/>
      <c r="H333" s="56"/>
      <c r="I333" s="56">
        <v>200</v>
      </c>
      <c r="J333" s="254" t="s">
        <v>597</v>
      </c>
      <c r="K333" s="263"/>
      <c r="L333" s="256"/>
      <c r="M333" s="256"/>
      <c r="N333" s="257"/>
      <c r="O333" s="44"/>
      <c r="R333" s="264" t="s">
        <v>787</v>
      </c>
    </row>
    <row r="334" spans="1:26" ht="12.75" customHeight="1">
      <c r="A334" s="263">
        <v>169</v>
      </c>
      <c r="B334" s="256">
        <v>44462</v>
      </c>
      <c r="C334" s="256"/>
      <c r="D334" s="257" t="s">
        <v>838</v>
      </c>
      <c r="E334" s="56" t="s">
        <v>626</v>
      </c>
      <c r="F334" s="258" t="s">
        <v>839</v>
      </c>
      <c r="G334" s="56"/>
      <c r="H334" s="56"/>
      <c r="I334" s="56">
        <v>1500</v>
      </c>
      <c r="J334" s="254" t="s">
        <v>597</v>
      </c>
      <c r="K334" s="263"/>
      <c r="L334" s="256"/>
      <c r="M334" s="256"/>
      <c r="N334" s="257"/>
      <c r="O334" s="44"/>
      <c r="R334" s="264" t="s">
        <v>787</v>
      </c>
    </row>
    <row r="335" spans="1:26" ht="12.75" customHeight="1">
      <c r="A335" s="426">
        <v>170</v>
      </c>
      <c r="B335" s="427">
        <v>44480</v>
      </c>
      <c r="C335" s="427"/>
      <c r="D335" s="428" t="s">
        <v>924</v>
      </c>
      <c r="E335" s="429" t="s">
        <v>626</v>
      </c>
      <c r="F335" s="430" t="s">
        <v>974</v>
      </c>
      <c r="G335" s="429"/>
      <c r="H335" s="429"/>
      <c r="I335" s="429">
        <v>145</v>
      </c>
      <c r="J335" s="431" t="s">
        <v>597</v>
      </c>
      <c r="K335" s="426"/>
      <c r="L335" s="427"/>
      <c r="M335" s="427"/>
      <c r="N335" s="428"/>
      <c r="O335" s="44"/>
      <c r="R335" s="264" t="s">
        <v>787</v>
      </c>
    </row>
    <row r="336" spans="1:26" ht="12.75" customHeight="1">
      <c r="A336" s="432">
        <v>171</v>
      </c>
      <c r="B336" s="433">
        <v>44481</v>
      </c>
      <c r="C336" s="433"/>
      <c r="D336" s="434" t="s">
        <v>261</v>
      </c>
      <c r="E336" s="435" t="s">
        <v>626</v>
      </c>
      <c r="F336" s="436" t="s">
        <v>935</v>
      </c>
      <c r="G336" s="435"/>
      <c r="H336" s="435"/>
      <c r="I336" s="435">
        <v>380</v>
      </c>
      <c r="J336" s="437" t="s">
        <v>597</v>
      </c>
      <c r="K336" s="432"/>
      <c r="L336" s="433"/>
      <c r="M336" s="433"/>
      <c r="N336" s="434"/>
      <c r="O336" s="44"/>
      <c r="R336" s="264" t="s">
        <v>787</v>
      </c>
    </row>
    <row r="337" spans="1:18" ht="12.75" customHeight="1">
      <c r="A337" s="432">
        <v>172</v>
      </c>
      <c r="B337" s="433">
        <v>44481</v>
      </c>
      <c r="C337" s="433"/>
      <c r="D337" s="434" t="s">
        <v>404</v>
      </c>
      <c r="E337" s="435" t="s">
        <v>626</v>
      </c>
      <c r="F337" s="436" t="s">
        <v>936</v>
      </c>
      <c r="G337" s="435"/>
      <c r="H337" s="435"/>
      <c r="I337" s="435">
        <v>56</v>
      </c>
      <c r="J337" s="437" t="s">
        <v>597</v>
      </c>
      <c r="K337" s="432"/>
      <c r="L337" s="433"/>
      <c r="M337" s="433"/>
      <c r="N337" s="434"/>
      <c r="O337" s="44"/>
      <c r="R337" s="264"/>
    </row>
    <row r="338" spans="1:18" ht="12.75" customHeight="1">
      <c r="A338" s="438"/>
      <c r="B338" s="438"/>
      <c r="C338" s="438"/>
      <c r="D338" s="438"/>
      <c r="E338" s="438"/>
      <c r="F338" s="435"/>
      <c r="G338" s="435"/>
      <c r="H338" s="435"/>
      <c r="I338" s="435"/>
      <c r="J338" s="439"/>
      <c r="K338" s="435"/>
      <c r="L338" s="435"/>
      <c r="M338" s="435"/>
      <c r="N338" s="438"/>
      <c r="O338" s="44"/>
      <c r="R338" s="264"/>
    </row>
    <row r="339" spans="1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264"/>
    </row>
    <row r="340" spans="1:18" ht="12.75" customHeight="1">
      <c r="A340" s="263"/>
      <c r="B340" s="265" t="s">
        <v>825</v>
      </c>
      <c r="F340" s="59"/>
      <c r="G340" s="59"/>
      <c r="H340" s="59"/>
      <c r="I340" s="59"/>
      <c r="J340" s="44"/>
      <c r="K340" s="59"/>
      <c r="L340" s="59"/>
      <c r="M340" s="59"/>
      <c r="O340" s="44"/>
      <c r="R340" s="264"/>
    </row>
    <row r="341" spans="1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1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1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1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1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1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1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1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1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1:18" ht="12.75" customHeight="1">
      <c r="A350" s="266"/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1:18" ht="12.75" customHeight="1">
      <c r="A351" s="266"/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1:18" ht="12.75" customHeight="1">
      <c r="A352" s="56"/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  <row r="513" spans="6:18" ht="12.75" customHeight="1">
      <c r="F513" s="59"/>
      <c r="G513" s="59"/>
      <c r="H513" s="59"/>
      <c r="I513" s="59"/>
      <c r="J513" s="44"/>
      <c r="K513" s="59"/>
      <c r="L513" s="59"/>
      <c r="M513" s="59"/>
      <c r="O513" s="44"/>
      <c r="R513" s="59"/>
    </row>
    <row r="514" spans="6:18" ht="12.75" customHeight="1">
      <c r="F514" s="59"/>
      <c r="G514" s="59"/>
      <c r="H514" s="59"/>
      <c r="I514" s="59"/>
      <c r="J514" s="44"/>
      <c r="K514" s="59"/>
      <c r="L514" s="59"/>
      <c r="M514" s="59"/>
      <c r="O514" s="44"/>
      <c r="R514" s="59"/>
    </row>
    <row r="515" spans="6:18" ht="12.75" customHeight="1">
      <c r="F515" s="59"/>
      <c r="G515" s="59"/>
      <c r="H515" s="59"/>
      <c r="I515" s="59"/>
      <c r="J515" s="44"/>
      <c r="K515" s="59"/>
      <c r="L515" s="59"/>
      <c r="M515" s="59"/>
      <c r="O515" s="44"/>
      <c r="R515" s="59"/>
    </row>
    <row r="516" spans="6:18" ht="12.75" customHeight="1">
      <c r="F516" s="59"/>
      <c r="G516" s="59"/>
      <c r="H516" s="59"/>
      <c r="I516" s="59"/>
      <c r="J516" s="44"/>
      <c r="K516" s="59"/>
      <c r="L516" s="59"/>
      <c r="M516" s="59"/>
      <c r="O516" s="44"/>
      <c r="R516" s="59"/>
    </row>
    <row r="517" spans="6:18" ht="12.75" customHeight="1">
      <c r="F517" s="59"/>
      <c r="G517" s="59"/>
      <c r="H517" s="59"/>
      <c r="I517" s="59"/>
      <c r="J517" s="44"/>
      <c r="K517" s="59"/>
      <c r="L517" s="59"/>
      <c r="M517" s="59"/>
      <c r="O517" s="44"/>
      <c r="R517" s="59"/>
    </row>
    <row r="518" spans="6:18" ht="12.75" customHeight="1">
      <c r="F518" s="59"/>
      <c r="G518" s="59"/>
      <c r="H518" s="59"/>
      <c r="I518" s="59"/>
      <c r="J518" s="44"/>
      <c r="K518" s="59"/>
      <c r="L518" s="59"/>
      <c r="M518" s="59"/>
      <c r="O518" s="44"/>
      <c r="R518" s="59"/>
    </row>
    <row r="519" spans="6:18" ht="12.75" customHeight="1">
      <c r="F519" s="59"/>
      <c r="G519" s="59"/>
      <c r="H519" s="59"/>
      <c r="I519" s="59"/>
      <c r="J519" s="44"/>
      <c r="K519" s="59"/>
      <c r="L519" s="59"/>
      <c r="M519" s="59"/>
      <c r="O519" s="44"/>
      <c r="R519" s="59"/>
    </row>
    <row r="520" spans="6:18" ht="12.75" customHeight="1">
      <c r="F520" s="59"/>
      <c r="G520" s="59"/>
      <c r="H520" s="59"/>
      <c r="I520" s="59"/>
      <c r="J520" s="44"/>
      <c r="K520" s="59"/>
      <c r="L520" s="59"/>
      <c r="M520" s="59"/>
      <c r="O520" s="44"/>
      <c r="R520" s="59"/>
    </row>
    <row r="521" spans="6:18" ht="12.75" customHeight="1">
      <c r="F521" s="59"/>
      <c r="G521" s="59"/>
      <c r="H521" s="59"/>
      <c r="I521" s="59"/>
      <c r="J521" s="44"/>
      <c r="K521" s="59"/>
      <c r="L521" s="59"/>
      <c r="M521" s="59"/>
      <c r="O521" s="44"/>
      <c r="R521" s="59"/>
    </row>
    <row r="522" spans="6:18" ht="12.75" customHeight="1">
      <c r="F522" s="59"/>
      <c r="G522" s="59"/>
      <c r="H522" s="59"/>
      <c r="I522" s="59"/>
      <c r="J522" s="44"/>
      <c r="K522" s="59"/>
      <c r="L522" s="59"/>
      <c r="M522" s="59"/>
      <c r="O522" s="44"/>
      <c r="R522" s="59"/>
    </row>
    <row r="523" spans="6:18" ht="12.75" customHeight="1">
      <c r="F523" s="59"/>
      <c r="G523" s="59"/>
      <c r="H523" s="59"/>
      <c r="I523" s="59"/>
      <c r="J523" s="44"/>
      <c r="K523" s="59"/>
      <c r="L523" s="59"/>
      <c r="M523" s="59"/>
      <c r="O523" s="44"/>
      <c r="R523" s="59"/>
    </row>
    <row r="524" spans="6:18" ht="12.75" customHeight="1">
      <c r="F524" s="59"/>
      <c r="G524" s="59"/>
      <c r="H524" s="59"/>
      <c r="I524" s="59"/>
      <c r="J524" s="44"/>
      <c r="K524" s="59"/>
      <c r="L524" s="59"/>
      <c r="M524" s="59"/>
      <c r="O524" s="44"/>
      <c r="R524" s="59"/>
    </row>
    <row r="525" spans="6:18" ht="12.75" customHeight="1">
      <c r="F525" s="59"/>
      <c r="G525" s="59"/>
      <c r="H525" s="59"/>
      <c r="I525" s="59"/>
      <c r="J525" s="44"/>
      <c r="K525" s="59"/>
      <c r="L525" s="59"/>
      <c r="M525" s="59"/>
      <c r="O525" s="44"/>
      <c r="R525" s="59"/>
    </row>
  </sheetData>
  <autoFilter ref="R1:R348"/>
  <mergeCells count="20">
    <mergeCell ref="P122:P123"/>
    <mergeCell ref="J122:J123"/>
    <mergeCell ref="A122:A123"/>
    <mergeCell ref="B122:B123"/>
    <mergeCell ref="M122:M123"/>
    <mergeCell ref="N122:N123"/>
    <mergeCell ref="O122:O123"/>
    <mergeCell ref="O104:O105"/>
    <mergeCell ref="P104:P105"/>
    <mergeCell ref="A104:A105"/>
    <mergeCell ref="B104:B105"/>
    <mergeCell ref="M104:M105"/>
    <mergeCell ref="N104:N105"/>
    <mergeCell ref="O113:O114"/>
    <mergeCell ref="P113:P114"/>
    <mergeCell ref="M113:M114"/>
    <mergeCell ref="N113:N114"/>
    <mergeCell ref="A113:A114"/>
    <mergeCell ref="B113:B114"/>
    <mergeCell ref="J113:J114"/>
  </mergeCells>
  <pageMargins left="0.7" right="0.7" top="0.75" bottom="0.75" header="0.3" footer="0.3"/>
  <pageSetup orientation="portrait" r:id="rId1"/>
  <ignoredErrors>
    <ignoredError sqref="K114 L4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2021-11-01T02:29:44Z</dcterms:modified>
</cp:coreProperties>
</file>