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F&amp;O)'!$R$1:$R$400</definedName>
  </definedNames>
  <calcPr calcId="124519"/>
</workbook>
</file>

<file path=xl/calcChain.xml><?xml version="1.0" encoding="utf-8"?>
<calcChain xmlns="http://schemas.openxmlformats.org/spreadsheetml/2006/main">
  <c r="L15" i="6"/>
  <c r="L130"/>
  <c r="K130"/>
  <c r="L69"/>
  <c r="K69"/>
  <c r="M69" s="1"/>
  <c r="L58"/>
  <c r="K58"/>
  <c r="M58" s="1"/>
  <c r="L132"/>
  <c r="K132"/>
  <c r="L131"/>
  <c r="K131"/>
  <c r="K15"/>
  <c r="L117"/>
  <c r="K117"/>
  <c r="L65"/>
  <c r="K65"/>
  <c r="M65" s="1"/>
  <c r="L129"/>
  <c r="K129"/>
  <c r="K184"/>
  <c r="M184" s="1"/>
  <c r="K187"/>
  <c r="M187" s="1"/>
  <c r="L66"/>
  <c r="K66"/>
  <c r="M66" s="1"/>
  <c r="L126"/>
  <c r="K126"/>
  <c r="L128"/>
  <c r="K128"/>
  <c r="M127"/>
  <c r="L127"/>
  <c r="K127"/>
  <c r="L21"/>
  <c r="K21"/>
  <c r="M21" s="1"/>
  <c r="L63"/>
  <c r="K63"/>
  <c r="M63" s="1"/>
  <c r="K188"/>
  <c r="M188" s="1"/>
  <c r="K186"/>
  <c r="M186" s="1"/>
  <c r="K185"/>
  <c r="M185" s="1"/>
  <c r="M118"/>
  <c r="L118"/>
  <c r="K119"/>
  <c r="K118"/>
  <c r="K183"/>
  <c r="M183" s="1"/>
  <c r="M182"/>
  <c r="K182"/>
  <c r="K181"/>
  <c r="M181" s="1"/>
  <c r="L12"/>
  <c r="K12"/>
  <c r="M12" s="1"/>
  <c r="L64"/>
  <c r="K64"/>
  <c r="M64" s="1"/>
  <c r="M62"/>
  <c r="L62"/>
  <c r="K62"/>
  <c r="L60"/>
  <c r="K60"/>
  <c r="M60" s="1"/>
  <c r="L123"/>
  <c r="K123"/>
  <c r="L124"/>
  <c r="K124"/>
  <c r="L125"/>
  <c r="K125"/>
  <c r="K179"/>
  <c r="M179" s="1"/>
  <c r="K161"/>
  <c r="M161" s="1"/>
  <c r="K180"/>
  <c r="M180" s="1"/>
  <c r="K178"/>
  <c r="M178" s="1"/>
  <c r="L122"/>
  <c r="K122"/>
  <c r="L116"/>
  <c r="K116"/>
  <c r="M120"/>
  <c r="L120"/>
  <c r="K121"/>
  <c r="K120"/>
  <c r="L61"/>
  <c r="K61"/>
  <c r="M61" s="1"/>
  <c r="K177"/>
  <c r="M177" s="1"/>
  <c r="L59"/>
  <c r="K59"/>
  <c r="K364"/>
  <c r="L364" s="1"/>
  <c r="K175"/>
  <c r="M175" s="1"/>
  <c r="K176"/>
  <c r="M176" s="1"/>
  <c r="K171"/>
  <c r="M171" s="1"/>
  <c r="K169"/>
  <c r="M169" s="1"/>
  <c r="K174"/>
  <c r="M174" s="1"/>
  <c r="K173"/>
  <c r="M173" s="1"/>
  <c r="K164"/>
  <c r="M164" s="1"/>
  <c r="K172"/>
  <c r="M172" s="1"/>
  <c r="L115"/>
  <c r="K115"/>
  <c r="L113"/>
  <c r="K113"/>
  <c r="L112"/>
  <c r="K112"/>
  <c r="M112" s="1"/>
  <c r="K57"/>
  <c r="L57"/>
  <c r="L19"/>
  <c r="K19"/>
  <c r="M19" s="1"/>
  <c r="L114"/>
  <c r="K114"/>
  <c r="K167"/>
  <c r="M167" s="1"/>
  <c r="K163"/>
  <c r="K162"/>
  <c r="M162" s="1"/>
  <c r="K168"/>
  <c r="M168" s="1"/>
  <c r="K170"/>
  <c r="M170" s="1"/>
  <c r="K166"/>
  <c r="M166" s="1"/>
  <c r="K165"/>
  <c r="M165" s="1"/>
  <c r="M163"/>
  <c r="M105"/>
  <c r="L105"/>
  <c r="L55"/>
  <c r="K55"/>
  <c r="M55" s="1"/>
  <c r="L54"/>
  <c r="K54"/>
  <c r="M54" s="1"/>
  <c r="L53"/>
  <c r="K53"/>
  <c r="M53" s="1"/>
  <c r="L52"/>
  <c r="K52"/>
  <c r="K160"/>
  <c r="M160" s="1"/>
  <c r="L10"/>
  <c r="K10"/>
  <c r="M10" s="1"/>
  <c r="L45"/>
  <c r="K45"/>
  <c r="M45" s="1"/>
  <c r="L111"/>
  <c r="K111"/>
  <c r="K157"/>
  <c r="M157" s="1"/>
  <c r="K158"/>
  <c r="M158" s="1"/>
  <c r="K159"/>
  <c r="M159" s="1"/>
  <c r="L110"/>
  <c r="K110"/>
  <c r="L109"/>
  <c r="K109"/>
  <c r="L51"/>
  <c r="K51"/>
  <c r="M51" s="1"/>
  <c r="L108"/>
  <c r="K108"/>
  <c r="L107"/>
  <c r="K107"/>
  <c r="L17"/>
  <c r="K17"/>
  <c r="M17" s="1"/>
  <c r="L13"/>
  <c r="K13"/>
  <c r="M13" s="1"/>
  <c r="K153"/>
  <c r="M153" s="1"/>
  <c r="K156"/>
  <c r="M156" s="1"/>
  <c r="K155"/>
  <c r="M155" s="1"/>
  <c r="K154"/>
  <c r="M154" s="1"/>
  <c r="K150"/>
  <c r="M150" s="1"/>
  <c r="K149"/>
  <c r="M149" s="1"/>
  <c r="L104"/>
  <c r="K104"/>
  <c r="M104" s="1"/>
  <c r="K147"/>
  <c r="M147" s="1"/>
  <c r="K145"/>
  <c r="M145" s="1"/>
  <c r="K142"/>
  <c r="M142" s="1"/>
  <c r="K152"/>
  <c r="M152" s="1"/>
  <c r="L48"/>
  <c r="K48"/>
  <c r="M48" s="1"/>
  <c r="K151"/>
  <c r="M151" s="1"/>
  <c r="L98"/>
  <c r="K98"/>
  <c r="L102"/>
  <c r="K102"/>
  <c r="L198"/>
  <c r="L103"/>
  <c r="K103"/>
  <c r="M103" s="1"/>
  <c r="L101"/>
  <c r="K101"/>
  <c r="L50"/>
  <c r="K50"/>
  <c r="M50" s="1"/>
  <c r="L49"/>
  <c r="K49"/>
  <c r="M49" s="1"/>
  <c r="K198"/>
  <c r="K148"/>
  <c r="M148" s="1"/>
  <c r="L97"/>
  <c r="K97"/>
  <c r="L100"/>
  <c r="K100"/>
  <c r="M100" s="1"/>
  <c r="L47"/>
  <c r="K47"/>
  <c r="M47" s="1"/>
  <c r="L46"/>
  <c r="K46"/>
  <c r="L18"/>
  <c r="K18"/>
  <c r="M18" s="1"/>
  <c r="L99"/>
  <c r="K99"/>
  <c r="L96"/>
  <c r="K96"/>
  <c r="K92"/>
  <c r="M92"/>
  <c r="L92"/>
  <c r="L91"/>
  <c r="K91"/>
  <c r="L94"/>
  <c r="K94"/>
  <c r="L95"/>
  <c r="K95"/>
  <c r="L93"/>
  <c r="K93"/>
  <c r="L86"/>
  <c r="K86"/>
  <c r="L44"/>
  <c r="K44"/>
  <c r="M44" s="1"/>
  <c r="L42"/>
  <c r="K42"/>
  <c r="M42" s="1"/>
  <c r="L38"/>
  <c r="K38"/>
  <c r="K146"/>
  <c r="M146" s="1"/>
  <c r="L11"/>
  <c r="K11"/>
  <c r="L43"/>
  <c r="K43"/>
  <c r="L41"/>
  <c r="K41"/>
  <c r="L90"/>
  <c r="K90"/>
  <c r="L88"/>
  <c r="K88"/>
  <c r="L89"/>
  <c r="K89"/>
  <c r="K144"/>
  <c r="M144" s="1"/>
  <c r="L87"/>
  <c r="K87"/>
  <c r="L39"/>
  <c r="K39"/>
  <c r="L33"/>
  <c r="M33" s="1"/>
  <c r="K33"/>
  <c r="L36"/>
  <c r="K36"/>
  <c r="L16"/>
  <c r="K16"/>
  <c r="K143"/>
  <c r="M143" s="1"/>
  <c r="M15" l="1"/>
  <c r="M132"/>
  <c r="M130"/>
  <c r="M131"/>
  <c r="M117"/>
  <c r="M129"/>
  <c r="M126"/>
  <c r="M128"/>
  <c r="M123"/>
  <c r="M124"/>
  <c r="M125"/>
  <c r="M122"/>
  <c r="M116"/>
  <c r="M59"/>
  <c r="M115"/>
  <c r="M113"/>
  <c r="M57"/>
  <c r="M114"/>
  <c r="M52"/>
  <c r="M111"/>
  <c r="M110"/>
  <c r="M109"/>
  <c r="M108"/>
  <c r="M107"/>
  <c r="M98"/>
  <c r="M102"/>
  <c r="M198"/>
  <c r="M101"/>
  <c r="M97"/>
  <c r="M46"/>
  <c r="M99"/>
  <c r="M96"/>
  <c r="M91"/>
  <c r="M94"/>
  <c r="M95"/>
  <c r="M93"/>
  <c r="M86"/>
  <c r="M38"/>
  <c r="M11"/>
  <c r="M41"/>
  <c r="M43"/>
  <c r="M89"/>
  <c r="M90"/>
  <c r="M88"/>
  <c r="M87"/>
  <c r="M39"/>
  <c r="M36"/>
  <c r="M16"/>
  <c r="L84"/>
  <c r="K84"/>
  <c r="L82"/>
  <c r="K82"/>
  <c r="L85"/>
  <c r="K85"/>
  <c r="L40"/>
  <c r="K40"/>
  <c r="L81"/>
  <c r="K81"/>
  <c r="L83"/>
  <c r="K83"/>
  <c r="M83" l="1"/>
  <c r="M40"/>
  <c r="M85"/>
  <c r="M84"/>
  <c r="M82"/>
  <c r="M81"/>
  <c r="L37" l="1"/>
  <c r="M37" s="1"/>
  <c r="K37"/>
  <c r="L35"/>
  <c r="K35"/>
  <c r="L34"/>
  <c r="K34"/>
  <c r="M35" l="1"/>
  <c r="M34"/>
  <c r="K384" l="1"/>
  <c r="L384" s="1"/>
  <c r="K383"/>
  <c r="L383" s="1"/>
  <c r="K382"/>
  <c r="L382" s="1"/>
  <c r="K379"/>
  <c r="L379" s="1"/>
  <c r="K378"/>
  <c r="L378" s="1"/>
  <c r="K377"/>
  <c r="L377" s="1"/>
  <c r="K376"/>
  <c r="L376" s="1"/>
  <c r="K375"/>
  <c r="L375" s="1"/>
  <c r="K374"/>
  <c r="L374" s="1"/>
  <c r="K373"/>
  <c r="L373" s="1"/>
  <c r="K372"/>
  <c r="L372" s="1"/>
  <c r="K370"/>
  <c r="L370" s="1"/>
  <c r="K369"/>
  <c r="L369" s="1"/>
  <c r="K368"/>
  <c r="L368" s="1"/>
  <c r="K367"/>
  <c r="L367" s="1"/>
  <c r="K366"/>
  <c r="L366" s="1"/>
  <c r="K365"/>
  <c r="L365" s="1"/>
  <c r="K363"/>
  <c r="L363" s="1"/>
  <c r="K362"/>
  <c r="L362" s="1"/>
  <c r="K361"/>
  <c r="L361" s="1"/>
  <c r="F360"/>
  <c r="K360" s="1"/>
  <c r="L360" s="1"/>
  <c r="K359"/>
  <c r="L359" s="1"/>
  <c r="K358"/>
  <c r="L358" s="1"/>
  <c r="K357"/>
  <c r="L357" s="1"/>
  <c r="K356"/>
  <c r="L356" s="1"/>
  <c r="K355"/>
  <c r="L355" s="1"/>
  <c r="F354"/>
  <c r="F353"/>
  <c r="K353" s="1"/>
  <c r="L353" s="1"/>
  <c r="K352"/>
  <c r="L352" s="1"/>
  <c r="F351"/>
  <c r="K351" s="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5"/>
  <c r="L335" s="1"/>
  <c r="K333"/>
  <c r="L333" s="1"/>
  <c r="K332"/>
  <c r="L332" s="1"/>
  <c r="F331"/>
  <c r="K331" s="1"/>
  <c r="L331" s="1"/>
  <c r="K330"/>
  <c r="L330" s="1"/>
  <c r="K327"/>
  <c r="L327" s="1"/>
  <c r="K326"/>
  <c r="L326" s="1"/>
  <c r="K325"/>
  <c r="L325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3"/>
  <c r="L303" s="1"/>
  <c r="K301"/>
  <c r="L301" s="1"/>
  <c r="K299"/>
  <c r="L299" s="1"/>
  <c r="K298"/>
  <c r="L298" s="1"/>
  <c r="K297"/>
  <c r="L297" s="1"/>
  <c r="K295"/>
  <c r="L295" s="1"/>
  <c r="K294"/>
  <c r="L294" s="1"/>
  <c r="K293"/>
  <c r="L293" s="1"/>
  <c r="K292"/>
  <c r="K291"/>
  <c r="L291" s="1"/>
  <c r="K290"/>
  <c r="L290" s="1"/>
  <c r="K288"/>
  <c r="L288" s="1"/>
  <c r="K287"/>
  <c r="L287" s="1"/>
  <c r="K286"/>
  <c r="L286" s="1"/>
  <c r="K285"/>
  <c r="L285" s="1"/>
  <c r="K284"/>
  <c r="L284" s="1"/>
  <c r="F283"/>
  <c r="K283" s="1"/>
  <c r="L283" s="1"/>
  <c r="H282"/>
  <c r="K282" s="1"/>
  <c r="L282" s="1"/>
  <c r="K279"/>
  <c r="L279" s="1"/>
  <c r="K278"/>
  <c r="L278" s="1"/>
  <c r="K277"/>
  <c r="L277" s="1"/>
  <c r="K276"/>
  <c r="L276" s="1"/>
  <c r="K275"/>
  <c r="L275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H248"/>
  <c r="K248" s="1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M7"/>
  <c r="D7" i="5"/>
  <c r="K6" i="4"/>
  <c r="K6" i="3"/>
  <c r="L6" i="2"/>
</calcChain>
</file>

<file path=xl/sharedStrings.xml><?xml version="1.0" encoding="utf-8"?>
<sst xmlns="http://schemas.openxmlformats.org/spreadsheetml/2006/main" count="3183" uniqueCount="1211">
  <si>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</si>
  <si>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</si>
  <si>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</si>
  <si>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</si>
  <si>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</si>
  <si>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</si>
  <si>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</si>
  <si>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</si>
  <si>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</si>
  <si>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</si>
  <si>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</si>
  <si>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</si>
  <si>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</si>
  <si>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</si>
  <si>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</si>
  <si>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</si>
  <si>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</si>
  <si>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</si>
  <si>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</si>
  <si>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</si>
  <si>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</si>
  <si>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</si>
  <si>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</si>
  <si>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</si>
  <si>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</si>
  <si>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</si>
  <si>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</si>
  <si>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</si>
  <si>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</si>
  <si>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</si>
  <si>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</si>
  <si>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</si>
  <si>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</si>
  <si>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</si>
  <si>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</si>
  <si>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</si>
  <si>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</si>
  <si>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</si>
  <si>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</si>
  <si>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</si>
  <si>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</si>
  <si>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</si>
  <si>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</si>
  <si>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</si>
  <si>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</si>
  <si>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</si>
  <si>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</si>
  <si>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</si>
  <si>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</si>
  <si>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</si>
  <si>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</si>
  <si>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</si>
  <si>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</si>
  <si>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</si>
  <si>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</si>
  <si>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</si>
  <si>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</si>
  <si>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</si>
  <si>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</si>
  <si>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</si>
  <si>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</si>
  <si>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</si>
  <si>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</si>
  <si>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</si>
  <si>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</si>
  <si>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</si>
  <si>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</si>
  <si>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</si>
  <si>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</si>
  <si>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</si>
  <si>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</si>
  <si>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</si>
  <si>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</si>
  <si>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</si>
  <si>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</si>
  <si>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</si>
  <si>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</si>
  <si>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</si>
  <si>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</si>
  <si>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</si>
  <si>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</si>
  <si>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</si>
  <si>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</si>
  <si>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</si>
  <si>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</si>
  <si>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</si>
  <si>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</si>
  <si>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</si>
  <si>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</si>
  <si>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</si>
  <si>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</si>
  <si>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</si>
  <si>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</si>
  <si>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</si>
  <si>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</si>
  <si>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</si>
  <si>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</si>
  <si>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</si>
  <si>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</si>
  <si>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</si>
  <si>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</si>
  <si>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</si>
  <si>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</si>
  <si>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</si>
  <si>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</si>
  <si>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</si>
  <si>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</si>
  <si>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</si>
  <si>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</si>
  <si>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</si>
  <si>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</si>
  <si>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</si>
  <si>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</si>
  <si>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</si>
  <si>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</si>
  <si>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</si>
  <si>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</si>
  <si>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</si>
  <si>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</si>
  <si>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</si>
  <si>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</si>
  <si>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</si>
  <si>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</si>
  <si>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</si>
  <si>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</si>
  <si>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</si>
  <si>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</si>
  <si>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</si>
  <si>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</si>
  <si>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</si>
  <si>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</si>
  <si>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</si>
  <si>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</si>
  <si>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</si>
  <si>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</si>
  <si>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</si>
  <si>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</si>
  <si>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</si>
  <si>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</si>
  <si>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</si>
  <si>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</si>
  <si>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</si>
  <si>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</si>
  <si>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</si>
  <si>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</si>
  <si>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</si>
  <si>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</si>
  <si>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</si>
  <si>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</si>
  <si>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</si>
  <si>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</si>
  <si>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</si>
  <si>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</si>
  <si>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</si>
  <si>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</si>
  <si>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</si>
  <si>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</si>
  <si>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</si>
  <si>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</si>
  <si>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</si>
  <si>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</si>
  <si>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</si>
  <si>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</si>
  <si>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</si>
  <si>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</si>
  <si>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</si>
  <si>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</si>
  <si>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</si>
  <si>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</si>
  <si>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</si>
  <si>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</si>
  <si>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</si>
  <si>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</si>
  <si>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</si>
  <si>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</si>
  <si>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</si>
  <si>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</si>
  <si>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</si>
  <si>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</si>
  <si>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</si>
  <si>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</si>
  <si>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</si>
  <si>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</si>
  <si>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</si>
  <si>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</si>
  <si>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</si>
  <si>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</si>
  <si>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</si>
  <si>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</si>
  <si>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</si>
  <si>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</si>
  <si>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</si>
  <si>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</si>
  <si>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</si>
  <si>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</si>
  <si>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</si>
  <si>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</si>
  <si>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</si>
  <si>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</si>
  <si>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</si>
  <si>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</si>
  <si>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</si>
  <si>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</si>
  <si>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</si>
  <si>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</si>
  <si>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</si>
  <si>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</si>
  <si>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</si>
  <si>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</si>
  <si>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</si>
  <si>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</si>
  <si>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</si>
  <si>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</si>
  <si>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</si>
  <si>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</si>
  <si>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</si>
  <si>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</si>
  <si>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</si>
  <si>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</si>
  <si>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</si>
  <si>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</si>
  <si>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</si>
  <si>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</si>
  <si>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</si>
  <si>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</si>
  <si>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</si>
  <si>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</si>
  <si>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</si>
  <si>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</si>
  <si>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</si>
  <si>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</si>
  <si>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</si>
  <si>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</si>
  <si>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</si>
  <si>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</si>
  <si>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</si>
  <si>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</si>
  <si>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</si>
  <si>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</si>
  <si>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</si>
  <si>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</si>
  <si>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</si>
  <si>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</si>
  <si>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</si>
  <si>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</si>
  <si>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</si>
  <si>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</si>
  <si>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</si>
  <si>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</si>
  <si>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</si>
  <si>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</si>
  <si>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</si>
  <si>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</si>
  <si>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</si>
  <si>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</si>
  <si>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</si>
  <si>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</si>
  <si>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</si>
  <si>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</si>
  <si>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</si>
  <si>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</si>
  <si>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</si>
  <si>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</si>
  <si>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</si>
  <si>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</si>
  <si>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</si>
  <si>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</si>
  <si>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</si>
  <si>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</si>
  <si>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</si>
  <si>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</si>
  <si>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</si>
  <si>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</si>
  <si>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</si>
  <si>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</si>
  <si>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</si>
  <si>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</si>
  <si>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</si>
  <si>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</si>
  <si>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</si>
  <si>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</si>
  <si>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</si>
  <si>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</si>
  <si>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</si>
  <si>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</si>
  <si>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</si>
  <si>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</si>
  <si>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</si>
  <si>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</si>
  <si>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</si>
  <si>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</si>
  <si>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</si>
  <si>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</si>
  <si>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</si>
  <si>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</si>
  <si>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</si>
  <si>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</si>
  <si>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</si>
  <si>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</si>
  <si>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</si>
  <si>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</si>
  <si>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</si>
  <si>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</si>
  <si>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</si>
  <si>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</si>
  <si>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</si>
  <si>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</si>
  <si>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</si>
  <si>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</si>
  <si>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</si>
  <si>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</si>
  <si>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</si>
  <si>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</si>
  <si>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</si>
  <si>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</si>
  <si>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</si>
  <si>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</si>
  <si>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</si>
  <si>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</si>
  <si>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</si>
  <si>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</si>
  <si>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</si>
  <si>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</si>
  <si>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</si>
  <si>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</si>
  <si>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</si>
  <si>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</si>
  <si>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</si>
  <si>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</si>
  <si>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</si>
  <si>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</si>
  <si>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</si>
  <si>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</si>
  <si>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</si>
  <si>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</si>
  <si>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</si>
  <si>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</si>
  <si>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</si>
  <si>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</si>
  <si>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</si>
  <si>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</si>
  <si>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</si>
  <si>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</si>
  <si>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</si>
  <si>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</si>
  <si>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</si>
  <si>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</si>
  <si>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</si>
  <si>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</si>
  <si>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</si>
  <si>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</si>
  <si>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</si>
  <si>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</si>
  <si>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</si>
  <si>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</si>
  <si>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</si>
  <si>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</si>
  <si>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</si>
  <si>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</si>
  <si>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</si>
  <si>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</si>
  <si>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</si>
  <si>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</si>
  <si>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</si>
  <si>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</si>
  <si>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</si>
  <si>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</si>
  <si>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</si>
  <si>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</si>
  <si>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</si>
  <si>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</si>
  <si>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</si>
  <si>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</si>
  <si>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</si>
  <si>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</si>
  <si>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</si>
  <si>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</si>
  <si>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</si>
  <si>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</si>
  <si>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</si>
  <si>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</si>
  <si>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</si>
  <si>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</si>
  <si>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</si>
  <si>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</si>
  <si>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</si>
  <si>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</si>
  <si>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</si>
  <si>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</si>
  <si>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</si>
  <si>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</si>
  <si>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</si>
  <si>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</si>
  <si>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</si>
  <si>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</si>
  <si>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</si>
  <si>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</si>
  <si>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</si>
  <si>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</si>
  <si>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</si>
  <si>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</si>
  <si>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</si>
  <si>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</si>
  <si>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</si>
  <si>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</si>
  <si>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</si>
  <si>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</si>
  <si>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</si>
  <si>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</si>
  <si>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</si>
  <si>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</si>
  <si>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</si>
  <si>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</si>
  <si>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</si>
  <si>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</si>
  <si>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</si>
  <si>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</si>
  <si>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</si>
  <si>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</si>
  <si>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</si>
  <si>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</si>
  <si>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</si>
  <si>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</si>
  <si>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</si>
  <si>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</si>
  <si>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</si>
  <si>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</si>
  <si>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</si>
  <si>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</si>
  <si>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</si>
  <si>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</si>
  <si>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</si>
  <si>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</si>
  <si>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</si>
  <si>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</si>
  <si>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</si>
  <si>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</si>
  <si>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</si>
  <si>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</si>
  <si>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</si>
  <si>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</si>
  <si>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</si>
  <si>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</si>
  <si>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</si>
  <si>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</si>
  <si>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</si>
  <si>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</si>
  <si>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</si>
  <si>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</si>
  <si>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</si>
  <si>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</si>
  <si>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</si>
  <si>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</si>
  <si>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</si>
  <si>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</si>
  <si>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</si>
  <si>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</si>
  <si>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</si>
  <si>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</si>
  <si>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</si>
  <si>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</si>
  <si>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</si>
  <si>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</si>
  <si>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</si>
  <si>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</si>
  <si>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</si>
  <si>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</si>
  <si>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</si>
  <si>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</si>
  <si>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</si>
  <si>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</si>
  <si>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</si>
  <si>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</si>
  <si>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</si>
  <si>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</si>
  <si>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</si>
  <si>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</si>
  <si>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</si>
  <si>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</si>
  <si>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</si>
  <si>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</si>
  <si>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</si>
  <si>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</si>
  <si>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</si>
  <si>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</si>
  <si>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</si>
  <si>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</si>
  <si>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</si>
  <si>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</si>
  <si>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</si>
  <si>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</si>
  <si>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</si>
  <si>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</si>
  <si>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</si>
  <si>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</si>
  <si>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</si>
  <si>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</si>
  <si>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</si>
  <si>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</si>
  <si>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</si>
  <si>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</si>
  <si>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</si>
  <si>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</si>
  <si>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</si>
  <si>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</si>
  <si>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</si>
  <si>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</si>
  <si>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</si>
  <si>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</si>
  <si>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</si>
  <si>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</si>
  <si>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</si>
  <si>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</si>
  <si>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</si>
  <si>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</si>
  <si>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</si>
  <si>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</si>
  <si>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</si>
  <si>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</si>
  <si>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</si>
  <si>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</si>
  <si>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</si>
  <si>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</si>
  <si>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</si>
  <si>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</si>
  <si>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</si>
  <si>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</si>
  <si>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</si>
  <si>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</si>
  <si>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</si>
  <si>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</si>
  <si>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</si>
  <si>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</si>
  <si>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</si>
  <si>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</si>
  <si>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</si>
  <si>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</si>
  <si>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</si>
  <si>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</si>
  <si>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</si>
  <si>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</si>
  <si>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</si>
  <si>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</si>
  <si>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</si>
  <si>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</si>
  <si>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</si>
  <si>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</si>
  <si>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</si>
  <si>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</si>
  <si>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</si>
  <si>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</si>
  <si>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</si>
  <si>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</si>
  <si>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</si>
  <si>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</si>
  <si>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</si>
  <si>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</si>
  <si>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</si>
  <si>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</si>
  <si>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</si>
  <si>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</si>
  <si>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</si>
  <si>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</si>
  <si>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</si>
  <si>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</si>
  <si>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</si>
  <si>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</si>
  <si>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</si>
  <si>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</si>
  <si>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</si>
  <si>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</si>
  <si>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</si>
  <si>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</si>
  <si>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</si>
  <si>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</si>
  <si>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</si>
  <si>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</si>
  <si>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</si>
  <si>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</si>
  <si>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</si>
  <si>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</si>
  <si>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</si>
  <si>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</si>
  <si>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</si>
  <si>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</si>
  <si>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</si>
  <si>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</si>
  <si>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</si>
  <si>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</si>
  <si>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</si>
  <si>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</si>
  <si>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</si>
  <si>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</si>
  <si>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</si>
  <si>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</si>
  <si>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</si>
  <si>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</si>
  <si>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</si>
  <si>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</si>
  <si>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</si>
  <si>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</si>
  <si>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</si>
  <si>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</si>
  <si>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</si>
  <si>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</si>
  <si>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</si>
  <si>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</si>
  <si>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</si>
  <si>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</si>
  <si>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</si>
  <si>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</si>
  <si>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</si>
  <si>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</si>
  <si>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</si>
  <si>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</si>
  <si>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</si>
  <si>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</si>
  <si>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</si>
  <si>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</si>
  <si>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</si>
  <si>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</si>
  <si>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</si>
  <si>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</si>
  <si>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</si>
  <si>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</si>
  <si>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</si>
  <si>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</si>
  <si>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</si>
  <si>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</si>
  <si>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</si>
  <si>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</si>
  <si>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</si>
  <si>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</si>
  <si>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</si>
  <si>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</si>
  <si>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</si>
  <si>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</si>
  <si>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</si>
  <si>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</si>
  <si>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</si>
  <si>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</si>
  <si>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</si>
  <si>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</si>
  <si>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</si>
  <si>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</si>
  <si>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</si>
  <si>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</si>
  <si>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</si>
  <si>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</si>
  <si>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</si>
  <si>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</si>
  <si>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</si>
  <si>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</si>
  <si>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</si>
  <si>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</si>
  <si>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</si>
  <si>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</si>
  <si>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</si>
  <si>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</si>
  <si>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</si>
  <si>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</si>
  <si>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</si>
  <si>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</si>
  <si>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</si>
  <si>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</si>
  <si>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</si>
  <si>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</si>
  <si>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</si>
  <si>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</si>
  <si>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</si>
  <si>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</si>
  <si>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</si>
  <si>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</si>
  <si>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</si>
  <si>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</si>
  <si>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</si>
  <si>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</si>
  <si>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</si>
  <si>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</si>
  <si>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</si>
  <si>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</si>
  <si>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</si>
  <si>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</si>
  <si>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</si>
  <si>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</si>
  <si>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</si>
  <si>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</si>
  <si>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</si>
  <si>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</si>
  <si>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</si>
  <si>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</si>
  <si>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</si>
  <si>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</si>
  <si>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</si>
  <si>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</si>
  <si>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</si>
  <si>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</si>
  <si>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</si>
  <si>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</si>
  <si>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</si>
  <si>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</si>
  <si>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</si>
  <si>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</si>
  <si>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</si>
  <si>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</si>
  <si>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</si>
  <si>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</si>
  <si>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</si>
  <si>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</si>
  <si>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</si>
  <si>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</si>
  <si>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</si>
  <si>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</si>
  <si>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</si>
  <si>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</si>
  <si>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</si>
  <si>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</si>
  <si>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</si>
  <si>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</si>
  <si>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</si>
  <si>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</si>
  <si>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</si>
  <si>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</si>
  <si>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</si>
  <si>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</si>
  <si>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</si>
  <si>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</si>
  <si>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</si>
  <si>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</si>
  <si>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</si>
  <si>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</si>
  <si>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</si>
  <si>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</si>
  <si>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</si>
  <si>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</si>
  <si>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</si>
  <si>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</si>
  <si>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</si>
  <si>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</si>
  <si>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</si>
  <si>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</si>
  <si>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</si>
  <si>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</si>
  <si>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</si>
  <si>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</si>
  <si>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</si>
  <si>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</si>
  <si>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</si>
  <si>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</si>
  <si>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</si>
  <si>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</si>
  <si>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</si>
  <si>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</si>
  <si>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</si>
  <si>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</si>
  <si>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</si>
  <si>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</si>
  <si>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</si>
  <si>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</si>
  <si>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</si>
  <si>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</si>
  <si>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</si>
  <si>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</si>
  <si>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</si>
  <si>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</si>
  <si>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</si>
  <si>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</si>
  <si>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</si>
  <si>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</si>
  <si>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</si>
  <si>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</si>
  <si>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</si>
  <si>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</si>
  <si>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</si>
  <si>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</si>
  <si>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</si>
  <si>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</si>
  <si>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</si>
  <si>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</si>
  <si>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</si>
  <si>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</si>
  <si>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</si>
  <si>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</si>
  <si>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</si>
  <si>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</si>
  <si>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</si>
  <si>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</si>
  <si>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</si>
  <si>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</si>
  <si>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</si>
  <si>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</si>
  <si>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</si>
  <si>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</si>
  <si>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</si>
  <si>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</si>
  <si>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</si>
  <si>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</si>
  <si>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</si>
  <si>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</si>
  <si>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</si>
  <si>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</si>
  <si>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</si>
  <si>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</si>
  <si>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</si>
  <si>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</si>
  <si>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</si>
  <si>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</si>
  <si>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</si>
  <si>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</si>
  <si>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</si>
  <si>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</si>
  <si>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</si>
  <si>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</si>
  <si>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</si>
  <si>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</si>
  <si>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</si>
  <si>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</si>
  <si>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</si>
  <si>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</si>
  <si>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</si>
  <si>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</si>
  <si>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</si>
  <si>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</si>
  <si>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</si>
  <si>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</si>
  <si>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</si>
  <si>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</si>
  <si>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</si>
  <si>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</si>
  <si>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</si>
  <si>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</si>
  <si>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</si>
  <si>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</si>
  <si>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</si>
  <si>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</si>
  <si>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</si>
  <si>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</si>
  <si>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</si>
  <si>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</si>
  <si>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</si>
  <si>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</si>
  <si>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</si>
  <si>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</si>
  <si>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</si>
  <si>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</si>
  <si>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</si>
  <si>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</si>
  <si>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</si>
  <si>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</si>
  <si>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</si>
  <si>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</si>
  <si>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</si>
  <si>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</si>
  <si>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</si>
  <si>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</si>
  <si>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</si>
  <si>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</si>
  <si>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</si>
  <si>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</si>
  <si>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</si>
  <si>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</si>
  <si>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</si>
  <si>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</si>
  <si>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</si>
  <si>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</si>
  <si>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</si>
  <si>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</si>
  <si>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</si>
  <si>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</si>
  <si>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</si>
  <si>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</si>
  <si>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</si>
  <si>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</si>
  <si>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</si>
  <si>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</si>
  <si>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</si>
  <si>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</si>
  <si>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</si>
  <si>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</si>
  <si>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</si>
  <si>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</si>
  <si>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</si>
  <si>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</si>
  <si>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</si>
  <si>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</si>
  <si>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</si>
  <si>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</si>
  <si>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</si>
  <si>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</si>
  <si>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</si>
  <si>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</si>
  <si>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</si>
  <si>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</si>
  <si>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</si>
  <si>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</si>
  <si>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</si>
  <si>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</si>
  <si>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</si>
  <si>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</si>
  <si>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</si>
  <si>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</si>
  <si>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</si>
  <si>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</si>
  <si>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</si>
  <si>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</si>
  <si>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</si>
  <si>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</si>
  <si>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</si>
  <si>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</si>
  <si>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</si>
  <si>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</si>
  <si>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</si>
  <si>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</si>
  <si>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</si>
  <si>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</si>
  <si>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</si>
  <si>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</si>
  <si>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</si>
  <si>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</si>
  <si>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</si>
  <si>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</si>
  <si>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</si>
  <si>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</si>
  <si>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</si>
  <si>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</si>
  <si>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</si>
  <si>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</si>
  <si>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</si>
  <si>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</si>
  <si>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</si>
  <si>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</si>
  <si>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</si>
  <si>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</si>
  <si>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</si>
  <si>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</si>
  <si>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</si>
  <si>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</si>
  <si>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</si>
  <si>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</si>
  <si>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</si>
  <si>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</si>
  <si>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</si>
  <si>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</si>
  <si>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</si>
  <si>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</si>
  <si>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</si>
  <si>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</si>
  <si>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</si>
  <si>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</si>
  <si>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</si>
  <si>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</si>
  <si>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</si>
  <si>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</si>
  <si>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</si>
  <si>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</si>
  <si>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</si>
  <si>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</si>
  <si>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</si>
  <si>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</si>
  <si>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</si>
  <si>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</si>
  <si>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</si>
  <si>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</si>
  <si>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</si>
  <si>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</si>
  <si>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</si>
  <si>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</si>
  <si>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</si>
  <si>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</si>
  <si>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</si>
  <si>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</si>
  <si>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</si>
  <si>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</si>
  <si>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</si>
  <si>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</si>
  <si>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</si>
  <si>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</si>
  <si>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</si>
  <si>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</si>
  <si>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</si>
  <si>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</si>
  <si>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</si>
  <si>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</si>
  <si>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</si>
  <si>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</si>
  <si>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</si>
  <si>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</si>
  <si>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</si>
  <si>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</si>
  <si>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</si>
  <si>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</si>
  <si>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</si>
  <si>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</si>
  <si>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</si>
  <si>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</si>
  <si>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</si>
  <si>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</si>
  <si>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</si>
  <si>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</si>
  <si>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</si>
  <si>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</si>
  <si>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</si>
  <si>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</si>
  <si>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</si>
  <si>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</si>
  <si>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</si>
  <si>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</si>
  <si>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</si>
  <si>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</si>
  <si>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</si>
  <si>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</si>
  <si>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</si>
  <si>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</si>
  <si>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</si>
  <si>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</si>
  <si>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Profit of Rs.17/-</t>
  </si>
  <si>
    <t>Profit of Rs.4/-</t>
  </si>
  <si>
    <t>RELIANCE 2180 CE AUG</t>
  </si>
  <si>
    <t xml:space="preserve">ASIANPAINT 3020 CE AUG </t>
  </si>
  <si>
    <t>ESCORTS AUG FUT</t>
  </si>
  <si>
    <t>1270-1275</t>
  </si>
  <si>
    <t>360-365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</si>
  <si>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</si>
  <si>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</si>
  <si>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</si>
  <si>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</si>
  <si>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</si>
  <si>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</si>
  <si>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</si>
  <si>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</si>
  <si>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</si>
  <si>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NIFTY 16400 PE AUG</t>
  </si>
  <si>
    <t>Profit of Rs.4.5/-</t>
  </si>
  <si>
    <t>Profit of Rs.15.5/-</t>
  </si>
  <si>
    <t>Loss of Rs.11/-</t>
  </si>
  <si>
    <t>930-938</t>
  </si>
  <si>
    <t>980-1000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</si>
  <si>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</si>
  <si>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</si>
  <si>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</si>
  <si>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</si>
  <si>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</si>
  <si>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</si>
  <si>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72-70</t>
  </si>
  <si>
    <t>Profit of Rs.40.5/-</t>
  </si>
  <si>
    <t>Profit of Rs.1.35/-</t>
  </si>
  <si>
    <t>735-745</t>
  </si>
  <si>
    <t>Profit of Rs.0.5/-</t>
  </si>
  <si>
    <t>Loss of Rs.20/-</t>
  </si>
  <si>
    <t>Profit of Rs.28/-</t>
  </si>
  <si>
    <t>NIFTY 16500 PE AUG</t>
  </si>
  <si>
    <t>3000-3010</t>
  </si>
  <si>
    <t>COLPAL SEP FUT</t>
  </si>
  <si>
    <t>1750-1760</t>
  </si>
  <si>
    <t xml:space="preserve">TVSMOTOR 510 CE AUG </t>
  </si>
  <si>
    <t>PIDILITIND 2200 PE AUG</t>
  </si>
  <si>
    <t>MNIL</t>
  </si>
  <si>
    <t>Profit of Rs.1/-</t>
  </si>
  <si>
    <t>268-265</t>
  </si>
  <si>
    <t xml:space="preserve">LT 1600 CE AUG </t>
  </si>
  <si>
    <t>Profit of Rs.4.50/-</t>
  </si>
  <si>
    <t>625-635</t>
  </si>
  <si>
    <t>INFY SEP FUT</t>
  </si>
  <si>
    <t>INFY 1720 PE AUG</t>
  </si>
  <si>
    <t>LICHSGFIN SEP FUT</t>
  </si>
  <si>
    <t>LICHSGFIN 380 CE AUG</t>
  </si>
  <si>
    <t>TVSMOTOR 500 PE AUG</t>
  </si>
  <si>
    <t>8-10.0</t>
  </si>
  <si>
    <t>Profit of Rs.4.70/-</t>
  </si>
  <si>
    <t>Profit of Rs.42.5/-</t>
  </si>
  <si>
    <t>IRCTC SEP FUT</t>
  </si>
  <si>
    <t>HDFCBANK SEP FUT</t>
  </si>
  <si>
    <t>HDFCBANK 1560 CE AUG</t>
  </si>
  <si>
    <t>ASIANPAINT 3060 CE AUG</t>
  </si>
  <si>
    <t>15-17</t>
  </si>
  <si>
    <t>NIFTY 16600 PE AUG</t>
  </si>
  <si>
    <t>120-140</t>
  </si>
  <si>
    <t>Loss of Rs.2.80/-</t>
  </si>
  <si>
    <t>Loss of Rs.50/-</t>
  </si>
  <si>
    <t>Profit of Rs.7.0/-</t>
  </si>
  <si>
    <t>RELIANCE SEP FUT</t>
  </si>
  <si>
    <t>2270-2280</t>
  </si>
  <si>
    <t>KABIR SHRAN DAGAR</t>
  </si>
  <si>
    <t>GRAVITON RESEARCH CAPITAL LLP</t>
  </si>
  <si>
    <t>GODREJCP  SEP FUT</t>
  </si>
  <si>
    <t>ASIANPAINT SEP FUT</t>
  </si>
  <si>
    <t>3120-3140</t>
  </si>
  <si>
    <t>Profit of Rs.31/-</t>
  </si>
  <si>
    <t>7300-7400</t>
  </si>
  <si>
    <t>2600-2620</t>
  </si>
  <si>
    <t>Profit of Rs.1.05/-</t>
  </si>
  <si>
    <t>Profit of Rs.37.5/-</t>
  </si>
  <si>
    <t>Profit of Rs.180/-</t>
  </si>
  <si>
    <t>ASIANPAINT 3150 CE SEP</t>
  </si>
  <si>
    <t>65-70</t>
  </si>
  <si>
    <t>RELIANCE 2260 CE SEP</t>
  </si>
  <si>
    <t>NIFTY 16700 CE 2-SEP</t>
  </si>
  <si>
    <t>XTX MARKETS LLP</t>
  </si>
  <si>
    <t>IEX SEP FUT</t>
  </si>
  <si>
    <t>Profit of 34.5/-</t>
  </si>
  <si>
    <t>SIEMENS SEP FUT</t>
  </si>
  <si>
    <t>2300-2310</t>
  </si>
  <si>
    <t>Profit of Rs.8.0/-</t>
  </si>
  <si>
    <t>NIFTY 16550 PE 2-SEP</t>
  </si>
  <si>
    <t>120-130</t>
  </si>
  <si>
    <t>BANKNIFTY 35600 PE 2-SEP</t>
  </si>
  <si>
    <t>BERGERPAINT</t>
  </si>
  <si>
    <t>810-820</t>
  </si>
  <si>
    <t>2400-2420</t>
  </si>
  <si>
    <t>ADVIKCA</t>
  </si>
  <si>
    <t>OZONEWORLD</t>
  </si>
  <si>
    <t>HEMAL ARUNBHAI MEHTA</t>
  </si>
  <si>
    <t>2625-2635</t>
  </si>
  <si>
    <t>2700-2750</t>
  </si>
  <si>
    <t>Profit of Rs.110/-</t>
  </si>
  <si>
    <t>Profit of Rs.30.5/-</t>
  </si>
  <si>
    <t>Profit of Rs.27.5/-</t>
  </si>
  <si>
    <t>Profit of Rs.3.5/-</t>
  </si>
  <si>
    <t>Loss of Rs.40/-</t>
  </si>
  <si>
    <t>CONCOR SEP FUT</t>
  </si>
  <si>
    <t>680-685</t>
  </si>
  <si>
    <t>72-71</t>
  </si>
  <si>
    <t>Profit of Rs.120/-</t>
  </si>
  <si>
    <t>INDUSINDBK SEP FUT</t>
  </si>
  <si>
    <t>1045-1050</t>
  </si>
  <si>
    <t>SBIN SEP FUT</t>
  </si>
  <si>
    <t>Profit of Rs.22/-</t>
  </si>
  <si>
    <t>BANKNIFTY 36000 PE 2-SEP</t>
  </si>
  <si>
    <t>130-140</t>
  </si>
  <si>
    <t>KAMAL KUMAR JALAN SEC. PVT. LTD</t>
  </si>
  <si>
    <t>BPCAP</t>
  </si>
  <si>
    <t>MFLINDIA</t>
  </si>
  <si>
    <t>TOPGAIN FINANCE PRIVATE LIMITED</t>
  </si>
  <si>
    <t>INDERJEET KAUR WADHWA</t>
  </si>
  <si>
    <t>UNISTRMU</t>
  </si>
  <si>
    <t>GSS</t>
  </si>
  <si>
    <t>GSS Infotech Limited</t>
  </si>
  <si>
    <t>VIKRAMKUMAR KARANRAJ SAKARIA HUF DAKSH CORPORATION</t>
  </si>
  <si>
    <t>LIBAS</t>
  </si>
  <si>
    <t>Libas Consu Products Ltd</t>
  </si>
  <si>
    <t>VISA CAPITAL PARTNERS</t>
  </si>
  <si>
    <t>MOKSH</t>
  </si>
  <si>
    <t>Moksh Ornaments Limited</t>
  </si>
  <si>
    <t>JAWANMAL MOOLCHAND SHAH</t>
  </si>
  <si>
    <t>Part profit of Rs.5.5/-</t>
  </si>
  <si>
    <t>TATACHEM SEP FUT</t>
  </si>
  <si>
    <t>Loss of Rs.1.05/-</t>
  </si>
  <si>
    <t>Loss of Rs.15/-</t>
  </si>
  <si>
    <t>RELIANCE 2300 CE SEP</t>
  </si>
  <si>
    <t>37-39</t>
  </si>
  <si>
    <t>65-75</t>
  </si>
  <si>
    <t>NIFTY 17000 PE 2-SEP</t>
  </si>
  <si>
    <t>846-848</t>
  </si>
  <si>
    <t>RUCHI KAUSHIK</t>
  </si>
  <si>
    <t>JASKARAN SINGH DHALIWAL</t>
  </si>
  <si>
    <t>ANUROOP</t>
  </si>
  <si>
    <t>VIVEK KUMAR SINGH</t>
  </si>
  <si>
    <t>MOHAN LAKSHMI</t>
  </si>
  <si>
    <t>GAYATHRIRADHAKRISHNAN</t>
  </si>
  <si>
    <t>ANANDMOHAN</t>
  </si>
  <si>
    <t>CONCORD</t>
  </si>
  <si>
    <t>MANISH RATILAL GALA</t>
  </si>
  <si>
    <t>DANUBE</t>
  </si>
  <si>
    <t>S N SHAH (HUF)</t>
  </si>
  <si>
    <t>SUNIL HUKUMAT RAJDEV</t>
  </si>
  <si>
    <t>DGL</t>
  </si>
  <si>
    <t>ROHIT MEHRA</t>
  </si>
  <si>
    <t>LELAVOIR</t>
  </si>
  <si>
    <t>MARUTI BABAN CHIKANE</t>
  </si>
  <si>
    <t>HARIKRISHNA AGARWAL</t>
  </si>
  <si>
    <t>METSL</t>
  </si>
  <si>
    <t>DHEERAJ KUMAR LOHIA</t>
  </si>
  <si>
    <t>OSIAJEE</t>
  </si>
  <si>
    <t>RAVINDER KUMAR</t>
  </si>
  <si>
    <t>DISHANT BHARATBHAI SHAH</t>
  </si>
  <si>
    <t>SNTCL</t>
  </si>
  <si>
    <t>MONOHAR TATWA</t>
  </si>
  <si>
    <t>PRIMARY IRON TRADERS PVT LTD</t>
  </si>
  <si>
    <t>TIRTH AMRISHBHAI PATEL .</t>
  </si>
  <si>
    <t>GOLDMAN SACHS FUNDS GOLDMAN SACHS INDIA EQUITY PORTFOLIO</t>
  </si>
  <si>
    <t>GOLDMAN SACHS INDIA FUND LIMITED</t>
  </si>
  <si>
    <t>APTECHT</t>
  </si>
  <si>
    <t>Aptech Limited</t>
  </si>
  <si>
    <t>BCONCEPTS</t>
  </si>
  <si>
    <t>Brand Concepts Limited</t>
  </si>
  <si>
    <t>GAURAV KUMAR</t>
  </si>
  <si>
    <t>AMANDEEP SINGH</t>
  </si>
  <si>
    <t>DSML</t>
  </si>
  <si>
    <t>Debock Sale Marketing Ltd</t>
  </si>
  <si>
    <t>UMESH BHAT</t>
  </si>
  <si>
    <t>NATHBIOGEN</t>
  </si>
  <si>
    <t>Nath Bio-Genes (I) Ltd</t>
  </si>
  <si>
    <t>BIRLA SUN LIFE TRUSTEE COMPANY PVT LTD A/C BIRLA SUN LIFE PURE VALUE FUND</t>
  </si>
  <si>
    <t>PALREDTEC</t>
  </si>
  <si>
    <t>Palred Technologies Ltd</t>
  </si>
  <si>
    <t>B M TRADERS</t>
  </si>
  <si>
    <t>SEAMECLTD</t>
  </si>
  <si>
    <t>SEAMEC Limited</t>
  </si>
  <si>
    <t>RASHI FINCORP LTD</t>
  </si>
  <si>
    <t>SHRADHA</t>
  </si>
  <si>
    <t>Shradha Infraprojects Ltd</t>
  </si>
  <si>
    <t>SGR HOLDINGS PRIVATE LIMITED  .</t>
  </si>
  <si>
    <t>TARMAT</t>
  </si>
  <si>
    <t>Tarmat Limited</t>
  </si>
  <si>
    <t>DEEPA AGARWAL</t>
  </si>
  <si>
    <t>Tata Coffee Limited</t>
  </si>
  <si>
    <t>RKS FAMILY TRUST</t>
  </si>
  <si>
    <t>ADITYA BIRLA SUN LIFE MUTUAL FUND</t>
  </si>
  <si>
    <t>RIAAN DIAGONISTIC PRIVATE LIMITED  .</t>
  </si>
  <si>
    <t>Ujjivan Fin. Servc. Ltd.</t>
  </si>
  <si>
    <t>ALENA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</si>
</sst>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35" fillId="2" borderId="18" xfId="0" applyFont="1" applyFill="1" applyBorder="1" applyAlignment="1">
      <alignment horizontal="center" vertical="center"/>
    </xf>
    <xf numFmtId="0" fontId="35" fillId="2" borderId="2" xfId="0" applyFont="1" applyFill="1" applyBorder="1"/>
    <xf numFmtId="165" fontId="35" fillId="16" borderId="27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0" fontId="0" fillId="20" borderId="22" xfId="0" applyFont="1" applyFill="1" applyBorder="1" applyAlignment="1"/>
    <xf numFmtId="1" fontId="35" fillId="12" borderId="25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2" fontId="36" fillId="12" borderId="25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165" fontId="35" fillId="12" borderId="27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165" fontId="35" fillId="25" borderId="27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43" fillId="12" borderId="1" xfId="0" applyFont="1" applyFill="1" applyBorder="1"/>
    <xf numFmtId="0" fontId="43" fillId="12" borderId="1" xfId="0" applyFont="1" applyFill="1" applyBorder="1" applyAlignment="1">
      <alignment horizontal="center" vertical="center"/>
    </xf>
    <xf numFmtId="2" fontId="43" fillId="12" borderId="2" xfId="0" applyNumberFormat="1" applyFont="1" applyFill="1" applyBorder="1" applyAlignment="1">
      <alignment horizontal="center" vertical="center"/>
    </xf>
    <xf numFmtId="2" fontId="43" fillId="12" borderId="22" xfId="0" applyNumberFormat="1" applyFont="1" applyFill="1" applyBorder="1" applyAlignment="1">
      <alignment horizontal="center" vertical="center"/>
    </xf>
    <xf numFmtId="2" fontId="43" fillId="12" borderId="3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4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44" fillId="0" borderId="0" xfId="0" applyFont="1" applyAlignment="1"/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0" fontId="36" fillId="7" borderId="2" xfId="0" applyNumberFormat="1" applyFont="1" applyFill="1" applyBorder="1" applyAlignment="1">
      <alignment horizontal="center" vertical="center" wrapText="1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44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0" fontId="35" fillId="12" borderId="18" xfId="0" applyFont="1" applyFill="1" applyBorder="1"/>
    <xf numFmtId="0" fontId="35" fillId="12" borderId="18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7" xfId="0" applyNumberFormat="1" applyFont="1" applyFill="1" applyBorder="1" applyAlignment="1">
      <alignment horizontal="center" vertical="center"/>
    </xf>
    <xf numFmtId="0" fontId="35" fillId="12" borderId="20" xfId="0" applyFont="1" applyFill="1" applyBorder="1"/>
    <xf numFmtId="0" fontId="44" fillId="28" borderId="22" xfId="0" applyFont="1" applyFill="1" applyBorder="1" applyAlignment="1"/>
    <xf numFmtId="0" fontId="35" fillId="12" borderId="23" xfId="0" applyFont="1" applyFill="1" applyBorder="1" applyAlignment="1">
      <alignment horizontal="center" vertical="center"/>
    </xf>
    <xf numFmtId="1" fontId="35" fillId="13" borderId="25" xfId="0" applyNumberFormat="1" applyFont="1" applyFill="1" applyBorder="1" applyAlignment="1">
      <alignment horizontal="center" vertical="center"/>
    </xf>
    <xf numFmtId="165" fontId="35" fillId="13" borderId="25" xfId="0" applyNumberFormat="1" applyFont="1" applyFill="1" applyBorder="1" applyAlignment="1">
      <alignment horizontal="center" vertical="center"/>
    </xf>
    <xf numFmtId="166" fontId="35" fillId="13" borderId="25" xfId="0" applyNumberFormat="1" applyFont="1" applyFill="1" applyBorder="1" applyAlignment="1">
      <alignment horizontal="center" vertical="center"/>
    </xf>
    <xf numFmtId="0" fontId="44" fillId="29" borderId="22" xfId="0" applyFont="1" applyFill="1" applyBorder="1" applyAlignment="1"/>
    <xf numFmtId="165" fontId="35" fillId="13" borderId="27" xfId="0" applyNumberFormat="1" applyFont="1" applyFill="1" applyBorder="1" applyAlignment="1">
      <alignment horizontal="center" vertical="center"/>
    </xf>
    <xf numFmtId="0" fontId="35" fillId="13" borderId="20" xfId="0" applyFont="1" applyFill="1" applyBorder="1"/>
    <xf numFmtId="0" fontId="35" fillId="13" borderId="23" xfId="0" applyFont="1" applyFill="1" applyBorder="1" applyAlignment="1">
      <alignment horizontal="center" vertical="center"/>
    </xf>
    <xf numFmtId="165" fontId="35" fillId="12" borderId="28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4" fillId="28" borderId="25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6" fillId="17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6" borderId="29" xfId="0" applyNumberFormat="1" applyFont="1" applyFill="1" applyBorder="1" applyAlignment="1">
      <alignment horizontal="center" vertical="center"/>
    </xf>
    <xf numFmtId="166" fontId="35" fillId="16" borderId="30" xfId="0" applyNumberFormat="1" applyFont="1" applyFill="1" applyBorder="1" applyAlignment="1">
      <alignment horizontal="center" vertical="center"/>
    </xf>
    <xf numFmtId="166" fontId="35" fillId="2" borderId="30" xfId="0" applyNumberFormat="1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0" fontId="36" fillId="12" borderId="2" xfId="0" applyFont="1" applyFill="1" applyBorder="1"/>
    <xf numFmtId="0" fontId="35" fillId="2" borderId="4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  <xf numFmtId="43" fontId="43" fillId="12" borderId="2" xfId="0" applyNumberFormat="1" applyFont="1" applyFill="1" applyBorder="1" applyAlignment="1">
      <alignment horizontal="center" vertical="center"/>
    </xf>
    <xf numFmtId="43" fontId="43" fillId="12" borderId="15" xfId="0" applyNumberFormat="1" applyFont="1" applyFill="1" applyBorder="1" applyAlignment="1">
      <alignment horizontal="center" vertical="center"/>
    </xf>
    <xf numFmtId="16" fontId="43" fillId="12" borderId="2" xfId="0" applyNumberFormat="1" applyFont="1" applyFill="1" applyBorder="1" applyAlignment="1">
      <alignment horizontal="center" vertical="center"/>
    </xf>
    <xf numFmtId="16" fontId="43" fillId="12" borderId="15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6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5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43" fillId="12" borderId="2" xfId="0" applyFont="1" applyFill="1" applyBorder="1" applyAlignment="1">
      <alignment horizontal="center" vertical="center"/>
    </xf>
    <xf numFmtId="0" fontId="43" fillId="12" borderId="15" xfId="0" applyFont="1" applyFill="1" applyBorder="1" applyAlignment="1">
      <alignment horizontal="center" vertical="center"/>
    </xf>
    <xf numFmtId="165" fontId="43" fillId="12" borderId="24" xfId="0" applyNumberFormat="1" applyFont="1" applyFill="1" applyBorder="1" applyAlignment="1">
      <alignment horizontal="center" vertical="center"/>
    </xf>
    <xf numFmtId="165" fontId="43" fillId="12" borderId="15" xfId="0" applyNumberFormat="1" applyFont="1" applyFill="1" applyBorder="1" applyAlignment="1">
      <alignment horizontal="center" vertical="center"/>
    </xf>
    <xf numFmtId="0" fontId="43" fillId="12" borderId="6" xfId="0" applyFont="1" applyFill="1" applyBorder="1" applyAlignment="1">
      <alignment horizontal="center" vertical="center"/>
    </xf>
    <xf numFmtId="0" fontId="43" fillId="1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F16" sqref="F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68" t="s">
        <v>16</v>
      </c>
      <c r="B9" s="570" t="s">
        <v>17</v>
      </c>
      <c r="C9" s="570" t="s">
        <v>18</v>
      </c>
      <c r="D9" s="570" t="s">
        <v>19</v>
      </c>
      <c r="E9" s="26" t="s">
        <v>20</v>
      </c>
      <c r="F9" s="26" t="s">
        <v>21</v>
      </c>
      <c r="G9" s="565" t="s">
        <v>22</v>
      </c>
      <c r="H9" s="566"/>
      <c r="I9" s="567"/>
      <c r="J9" s="565" t="s">
        <v>23</v>
      </c>
      <c r="K9" s="566"/>
      <c r="L9" s="567"/>
      <c r="M9" s="26"/>
      <c r="N9" s="27"/>
      <c r="O9" s="27"/>
      <c r="P9" s="27"/>
    </row>
    <row r="10" spans="1:16" ht="59.25" customHeight="1">
      <c r="A10" s="569"/>
      <c r="B10" s="571"/>
      <c r="C10" s="571"/>
      <c r="D10" s="57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36513.5</v>
      </c>
      <c r="F11" s="35">
        <v>36508.450000000004</v>
      </c>
      <c r="G11" s="36">
        <v>36326.900000000009</v>
      </c>
      <c r="H11" s="36">
        <v>36140.300000000003</v>
      </c>
      <c r="I11" s="36">
        <v>35958.750000000007</v>
      </c>
      <c r="J11" s="36">
        <v>36695.05000000001</v>
      </c>
      <c r="K11" s="36">
        <v>36876.600000000013</v>
      </c>
      <c r="L11" s="36">
        <v>37063.200000000012</v>
      </c>
      <c r="M11" s="37">
        <v>36690</v>
      </c>
      <c r="N11" s="37">
        <v>36321.85</v>
      </c>
      <c r="O11" s="38">
        <v>1891750</v>
      </c>
      <c r="P11" s="39">
        <v>4.8423969518531347E-2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17122.25</v>
      </c>
      <c r="F12" s="40">
        <v>17052.716666666667</v>
      </c>
      <c r="G12" s="41">
        <v>16961.533333333333</v>
      </c>
      <c r="H12" s="41">
        <v>16800.816666666666</v>
      </c>
      <c r="I12" s="41">
        <v>16709.633333333331</v>
      </c>
      <c r="J12" s="41">
        <v>17213.433333333334</v>
      </c>
      <c r="K12" s="41">
        <v>17304.616666666669</v>
      </c>
      <c r="L12" s="41">
        <v>17465.333333333336</v>
      </c>
      <c r="M12" s="31">
        <v>17143.900000000001</v>
      </c>
      <c r="N12" s="31">
        <v>16892</v>
      </c>
      <c r="O12" s="42">
        <v>15363400</v>
      </c>
      <c r="P12" s="43">
        <v>3.9933123271815314E-2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18077.95</v>
      </c>
      <c r="F13" s="40">
        <v>18004.983333333334</v>
      </c>
      <c r="G13" s="41">
        <v>17909.966666666667</v>
      </c>
      <c r="H13" s="41">
        <v>17741.983333333334</v>
      </c>
      <c r="I13" s="41">
        <v>17646.966666666667</v>
      </c>
      <c r="J13" s="41">
        <v>18172.966666666667</v>
      </c>
      <c r="K13" s="41">
        <v>18267.983333333337</v>
      </c>
      <c r="L13" s="41">
        <v>18435.966666666667</v>
      </c>
      <c r="M13" s="31">
        <v>18100</v>
      </c>
      <c r="N13" s="31">
        <v>17837</v>
      </c>
      <c r="O13" s="42">
        <v>4040</v>
      </c>
      <c r="P13" s="43">
        <v>5.2083333333333336E-2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935.6</v>
      </c>
      <c r="F14" s="40">
        <v>935.9666666666667</v>
      </c>
      <c r="G14" s="41">
        <v>928.73333333333335</v>
      </c>
      <c r="H14" s="41">
        <v>921.86666666666667</v>
      </c>
      <c r="I14" s="41">
        <v>914.63333333333333</v>
      </c>
      <c r="J14" s="41">
        <v>942.83333333333337</v>
      </c>
      <c r="K14" s="41">
        <v>950.06666666666672</v>
      </c>
      <c r="L14" s="41">
        <v>956.93333333333339</v>
      </c>
      <c r="M14" s="31">
        <v>943.2</v>
      </c>
      <c r="N14" s="31">
        <v>929.1</v>
      </c>
      <c r="O14" s="42">
        <v>2533000</v>
      </c>
      <c r="P14" s="43">
        <v>3.5081625564432097E-2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208.75</v>
      </c>
      <c r="F15" s="40">
        <v>209.25</v>
      </c>
      <c r="G15" s="41">
        <v>207.1</v>
      </c>
      <c r="H15" s="41">
        <v>205.45</v>
      </c>
      <c r="I15" s="41">
        <v>203.29999999999998</v>
      </c>
      <c r="J15" s="41">
        <v>210.9</v>
      </c>
      <c r="K15" s="41">
        <v>213.04999999999998</v>
      </c>
      <c r="L15" s="41">
        <v>214.70000000000002</v>
      </c>
      <c r="M15" s="31">
        <v>211.4</v>
      </c>
      <c r="N15" s="31">
        <v>207.6</v>
      </c>
      <c r="O15" s="42">
        <v>8808800</v>
      </c>
      <c r="P15" s="43">
        <v>-8.777062609713282E-3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2414.15</v>
      </c>
      <c r="F16" s="40">
        <v>2401.6166666666668</v>
      </c>
      <c r="G16" s="41">
        <v>2383.5333333333338</v>
      </c>
      <c r="H16" s="41">
        <v>2352.916666666667</v>
      </c>
      <c r="I16" s="41">
        <v>2334.8333333333339</v>
      </c>
      <c r="J16" s="41">
        <v>2432.2333333333336</v>
      </c>
      <c r="K16" s="41">
        <v>2450.3166666666666</v>
      </c>
      <c r="L16" s="41">
        <v>2480.9333333333334</v>
      </c>
      <c r="M16" s="31">
        <v>2419.6999999999998</v>
      </c>
      <c r="N16" s="31">
        <v>2371</v>
      </c>
      <c r="O16" s="42">
        <v>2688000</v>
      </c>
      <c r="P16" s="43">
        <v>-1.8082191780821918E-2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1589.45</v>
      </c>
      <c r="F17" s="40">
        <v>1569.7166666666665</v>
      </c>
      <c r="G17" s="41">
        <v>1538.4333333333329</v>
      </c>
      <c r="H17" s="41">
        <v>1487.4166666666665</v>
      </c>
      <c r="I17" s="41">
        <v>1456.133333333333</v>
      </c>
      <c r="J17" s="41">
        <v>1620.7333333333329</v>
      </c>
      <c r="K17" s="41">
        <v>1652.0166666666662</v>
      </c>
      <c r="L17" s="41">
        <v>1703.0333333333328</v>
      </c>
      <c r="M17" s="31">
        <v>1601</v>
      </c>
      <c r="N17" s="31">
        <v>1518.7</v>
      </c>
      <c r="O17" s="42">
        <v>15565000</v>
      </c>
      <c r="P17" s="43">
        <v>-1.9404019404019403E-2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751.3</v>
      </c>
      <c r="F18" s="40">
        <v>746.4666666666667</v>
      </c>
      <c r="G18" s="41">
        <v>735.33333333333337</v>
      </c>
      <c r="H18" s="41">
        <v>719.36666666666667</v>
      </c>
      <c r="I18" s="41">
        <v>708.23333333333335</v>
      </c>
      <c r="J18" s="41">
        <v>762.43333333333339</v>
      </c>
      <c r="K18" s="41">
        <v>773.56666666666661</v>
      </c>
      <c r="L18" s="41">
        <v>789.53333333333342</v>
      </c>
      <c r="M18" s="31">
        <v>757.6</v>
      </c>
      <c r="N18" s="31">
        <v>730.5</v>
      </c>
      <c r="O18" s="42">
        <v>88272500</v>
      </c>
      <c r="P18" s="43">
        <v>2.2900763358778626E-2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3892.85</v>
      </c>
      <c r="F19" s="40">
        <v>3896.6333333333337</v>
      </c>
      <c r="G19" s="41">
        <v>3872.2666666666673</v>
      </c>
      <c r="H19" s="41">
        <v>3851.6833333333338</v>
      </c>
      <c r="I19" s="41">
        <v>3827.3166666666675</v>
      </c>
      <c r="J19" s="41">
        <v>3917.2166666666672</v>
      </c>
      <c r="K19" s="41">
        <v>3941.583333333333</v>
      </c>
      <c r="L19" s="41">
        <v>3962.166666666667</v>
      </c>
      <c r="M19" s="31">
        <v>3921</v>
      </c>
      <c r="N19" s="31">
        <v>3876.05</v>
      </c>
      <c r="O19" s="42">
        <v>359800</v>
      </c>
      <c r="P19" s="43">
        <v>-6.0773480662983425E-3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699.35</v>
      </c>
      <c r="F20" s="40">
        <v>698.66666666666663</v>
      </c>
      <c r="G20" s="41">
        <v>694.38333333333321</v>
      </c>
      <c r="H20" s="41">
        <v>689.41666666666663</v>
      </c>
      <c r="I20" s="41">
        <v>685.13333333333321</v>
      </c>
      <c r="J20" s="41">
        <v>703.63333333333321</v>
      </c>
      <c r="K20" s="41">
        <v>707.91666666666674</v>
      </c>
      <c r="L20" s="41">
        <v>712.88333333333321</v>
      </c>
      <c r="M20" s="31">
        <v>702.95</v>
      </c>
      <c r="N20" s="31">
        <v>693.7</v>
      </c>
      <c r="O20" s="42">
        <v>7690000</v>
      </c>
      <c r="P20" s="43">
        <v>-4.8031691012626887E-2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422.6</v>
      </c>
      <c r="F21" s="40">
        <v>420.11666666666662</v>
      </c>
      <c r="G21" s="41">
        <v>416.38333333333321</v>
      </c>
      <c r="H21" s="41">
        <v>410.16666666666657</v>
      </c>
      <c r="I21" s="41">
        <v>406.43333333333317</v>
      </c>
      <c r="J21" s="41">
        <v>426.33333333333326</v>
      </c>
      <c r="K21" s="41">
        <v>430.06666666666672</v>
      </c>
      <c r="L21" s="41">
        <v>436.2833333333333</v>
      </c>
      <c r="M21" s="31">
        <v>423.85</v>
      </c>
      <c r="N21" s="31">
        <v>413.9</v>
      </c>
      <c r="O21" s="42">
        <v>15030000</v>
      </c>
      <c r="P21" s="43">
        <v>-3.9309683604985615E-2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752.1</v>
      </c>
      <c r="F22" s="40">
        <v>753</v>
      </c>
      <c r="G22" s="41">
        <v>747</v>
      </c>
      <c r="H22" s="41">
        <v>741.9</v>
      </c>
      <c r="I22" s="41">
        <v>735.9</v>
      </c>
      <c r="J22" s="41">
        <v>758.1</v>
      </c>
      <c r="K22" s="41">
        <v>764.1</v>
      </c>
      <c r="L22" s="41">
        <v>769.2</v>
      </c>
      <c r="M22" s="31">
        <v>759</v>
      </c>
      <c r="N22" s="31">
        <v>747.9</v>
      </c>
      <c r="O22" s="42">
        <v>1752850</v>
      </c>
      <c r="P22" s="43">
        <v>-1.8478595626732368E-2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4973.25</v>
      </c>
      <c r="F23" s="40">
        <v>4939.4833333333336</v>
      </c>
      <c r="G23" s="41">
        <v>4823.0166666666673</v>
      </c>
      <c r="H23" s="41">
        <v>4672.7833333333338</v>
      </c>
      <c r="I23" s="41">
        <v>4556.3166666666675</v>
      </c>
      <c r="J23" s="41">
        <v>5089.7166666666672</v>
      </c>
      <c r="K23" s="41">
        <v>5206.1833333333343</v>
      </c>
      <c r="L23" s="41">
        <v>5356.416666666667</v>
      </c>
      <c r="M23" s="31">
        <v>5055.95</v>
      </c>
      <c r="N23" s="31">
        <v>4789.25</v>
      </c>
      <c r="O23" s="42">
        <v>2195500</v>
      </c>
      <c r="P23" s="43">
        <v>-9.6977898060442037E-3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213.35</v>
      </c>
      <c r="F24" s="40">
        <v>213.61666666666667</v>
      </c>
      <c r="G24" s="41">
        <v>211.23333333333335</v>
      </c>
      <c r="H24" s="41">
        <v>209.11666666666667</v>
      </c>
      <c r="I24" s="41">
        <v>206.73333333333335</v>
      </c>
      <c r="J24" s="41">
        <v>215.73333333333335</v>
      </c>
      <c r="K24" s="41">
        <v>218.11666666666667</v>
      </c>
      <c r="L24" s="41">
        <v>220.23333333333335</v>
      </c>
      <c r="M24" s="31">
        <v>216</v>
      </c>
      <c r="N24" s="31">
        <v>211.5</v>
      </c>
      <c r="O24" s="42">
        <v>12910000</v>
      </c>
      <c r="P24" s="43">
        <v>-4.8110599078341011E-2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122.95</v>
      </c>
      <c r="F25" s="40">
        <v>122.08333333333333</v>
      </c>
      <c r="G25" s="41">
        <v>120.86666666666666</v>
      </c>
      <c r="H25" s="41">
        <v>118.78333333333333</v>
      </c>
      <c r="I25" s="41">
        <v>117.56666666666666</v>
      </c>
      <c r="J25" s="41">
        <v>124.16666666666666</v>
      </c>
      <c r="K25" s="41">
        <v>125.38333333333333</v>
      </c>
      <c r="L25" s="41">
        <v>127.46666666666665</v>
      </c>
      <c r="M25" s="31">
        <v>123.3</v>
      </c>
      <c r="N25" s="31">
        <v>120</v>
      </c>
      <c r="O25" s="42">
        <v>37534500</v>
      </c>
      <c r="P25" s="43">
        <v>3.4350198412698416E-2</v>
      </c>
    </row>
    <row r="26" spans="1:16" ht="12.75" customHeight="1">
      <c r="A26" s="31">
        <v>16</v>
      </c>
      <c r="B26" s="319" t="s">
        <v>45</v>
      </c>
      <c r="C26" s="33" t="s">
        <v>58</v>
      </c>
      <c r="D26" s="34">
        <v>44469</v>
      </c>
      <c r="E26" s="40">
        <v>3204.2</v>
      </c>
      <c r="F26" s="40">
        <v>3175.0833333333335</v>
      </c>
      <c r="G26" s="41">
        <v>3138.1166666666668</v>
      </c>
      <c r="H26" s="41">
        <v>3072.0333333333333</v>
      </c>
      <c r="I26" s="41">
        <v>3035.0666666666666</v>
      </c>
      <c r="J26" s="41">
        <v>3241.166666666667</v>
      </c>
      <c r="K26" s="41">
        <v>3278.1333333333332</v>
      </c>
      <c r="L26" s="41">
        <v>3344.2166666666672</v>
      </c>
      <c r="M26" s="31">
        <v>3212.05</v>
      </c>
      <c r="N26" s="31">
        <v>3109</v>
      </c>
      <c r="O26" s="42">
        <v>5194500</v>
      </c>
      <c r="P26" s="43">
        <v>3.9378113932408906E-2</v>
      </c>
    </row>
    <row r="27" spans="1:16" ht="12.75" customHeight="1">
      <c r="A27" s="31">
        <v>17</v>
      </c>
      <c r="B27" s="32" t="s">
        <v>57</v>
      </c>
      <c r="C27" s="33" t="s">
        <v>310</v>
      </c>
      <c r="D27" s="34">
        <v>44469</v>
      </c>
      <c r="E27" s="40">
        <v>2045.2</v>
      </c>
      <c r="F27" s="40">
        <v>2039.3999999999999</v>
      </c>
      <c r="G27" s="41">
        <v>2025.7999999999997</v>
      </c>
      <c r="H27" s="41">
        <v>2006.3999999999999</v>
      </c>
      <c r="I27" s="41">
        <v>1992.7999999999997</v>
      </c>
      <c r="J27" s="41">
        <v>2058.7999999999997</v>
      </c>
      <c r="K27" s="41">
        <v>2072.3999999999996</v>
      </c>
      <c r="L27" s="41">
        <v>2091.7999999999997</v>
      </c>
      <c r="M27" s="31">
        <v>2053</v>
      </c>
      <c r="N27" s="31">
        <v>2020</v>
      </c>
      <c r="O27" s="42">
        <v>397650</v>
      </c>
      <c r="P27" s="43">
        <v>-2.6262626262626262E-2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1134.2</v>
      </c>
      <c r="F28" s="40">
        <v>1166.1833333333334</v>
      </c>
      <c r="G28" s="41">
        <v>1022.7166666666667</v>
      </c>
      <c r="H28" s="41">
        <v>911.23333333333335</v>
      </c>
      <c r="I28" s="41">
        <v>767.76666666666665</v>
      </c>
      <c r="J28" s="41">
        <v>1277.6666666666667</v>
      </c>
      <c r="K28" s="41">
        <v>1421.1333333333334</v>
      </c>
      <c r="L28" s="41">
        <v>1532.6166666666668</v>
      </c>
      <c r="M28" s="31">
        <v>1309.6500000000001</v>
      </c>
      <c r="N28" s="31">
        <v>1054.7</v>
      </c>
      <c r="O28" s="42">
        <v>4530000</v>
      </c>
      <c r="P28" s="43">
        <v>0.7785630153121319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728.15</v>
      </c>
      <c r="F29" s="40">
        <v>724.08333333333337</v>
      </c>
      <c r="G29" s="41">
        <v>718.56666666666672</v>
      </c>
      <c r="H29" s="41">
        <v>708.98333333333335</v>
      </c>
      <c r="I29" s="41">
        <v>703.4666666666667</v>
      </c>
      <c r="J29" s="41">
        <v>733.66666666666674</v>
      </c>
      <c r="K29" s="41">
        <v>739.18333333333339</v>
      </c>
      <c r="L29" s="41">
        <v>748.76666666666677</v>
      </c>
      <c r="M29" s="31">
        <v>729.6</v>
      </c>
      <c r="N29" s="31">
        <v>714.5</v>
      </c>
      <c r="O29" s="42">
        <v>16556800</v>
      </c>
      <c r="P29" s="43">
        <v>-2.6634567618174176E-2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787.4</v>
      </c>
      <c r="F30" s="40">
        <v>786.06666666666661</v>
      </c>
      <c r="G30" s="41">
        <v>781.38333333333321</v>
      </c>
      <c r="H30" s="41">
        <v>775.36666666666656</v>
      </c>
      <c r="I30" s="41">
        <v>770.68333333333317</v>
      </c>
      <c r="J30" s="41">
        <v>792.08333333333326</v>
      </c>
      <c r="K30" s="41">
        <v>796.76666666666665</v>
      </c>
      <c r="L30" s="41">
        <v>802.7833333333333</v>
      </c>
      <c r="M30" s="31">
        <v>790.75</v>
      </c>
      <c r="N30" s="31">
        <v>780.05</v>
      </c>
      <c r="O30" s="42">
        <v>29174400</v>
      </c>
      <c r="P30" s="43">
        <v>6.0640432772009423E-2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3742.15</v>
      </c>
      <c r="F31" s="40">
        <v>3737.9333333333338</v>
      </c>
      <c r="G31" s="41">
        <v>3721.0666666666675</v>
      </c>
      <c r="H31" s="41">
        <v>3699.9833333333336</v>
      </c>
      <c r="I31" s="41">
        <v>3683.1166666666672</v>
      </c>
      <c r="J31" s="41">
        <v>3759.0166666666678</v>
      </c>
      <c r="K31" s="41">
        <v>3775.8833333333337</v>
      </c>
      <c r="L31" s="41">
        <v>3796.9666666666681</v>
      </c>
      <c r="M31" s="31">
        <v>3754.8</v>
      </c>
      <c r="N31" s="31">
        <v>3716.85</v>
      </c>
      <c r="O31" s="42">
        <v>2350250</v>
      </c>
      <c r="P31" s="43">
        <v>6.1180720171576927E-2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17145.900000000001</v>
      </c>
      <c r="F32" s="40">
        <v>16935.983333333334</v>
      </c>
      <c r="G32" s="41">
        <v>16671.966666666667</v>
      </c>
      <c r="H32" s="41">
        <v>16198.033333333333</v>
      </c>
      <c r="I32" s="41">
        <v>15934.016666666666</v>
      </c>
      <c r="J32" s="41">
        <v>17409.916666666668</v>
      </c>
      <c r="K32" s="41">
        <v>17673.933333333338</v>
      </c>
      <c r="L32" s="41">
        <v>18147.866666666669</v>
      </c>
      <c r="M32" s="31">
        <v>17200</v>
      </c>
      <c r="N32" s="31">
        <v>16462.05</v>
      </c>
      <c r="O32" s="42">
        <v>783150</v>
      </c>
      <c r="P32" s="43">
        <v>1.833430856251219E-2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7527.25</v>
      </c>
      <c r="F33" s="40">
        <v>7423.75</v>
      </c>
      <c r="G33" s="41">
        <v>7253.55</v>
      </c>
      <c r="H33" s="41">
        <v>6979.85</v>
      </c>
      <c r="I33" s="41">
        <v>6809.6500000000005</v>
      </c>
      <c r="J33" s="41">
        <v>7697.45</v>
      </c>
      <c r="K33" s="41">
        <v>7867.6500000000005</v>
      </c>
      <c r="L33" s="41">
        <v>8141.3499999999995</v>
      </c>
      <c r="M33" s="31">
        <v>7593.95</v>
      </c>
      <c r="N33" s="31">
        <v>7150.05</v>
      </c>
      <c r="O33" s="42">
        <v>4292125</v>
      </c>
      <c r="P33" s="43">
        <v>3.8218486378617002E-2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2297.15</v>
      </c>
      <c r="F34" s="40">
        <v>2287.4499999999998</v>
      </c>
      <c r="G34" s="41">
        <v>2269.8999999999996</v>
      </c>
      <c r="H34" s="41">
        <v>2242.6499999999996</v>
      </c>
      <c r="I34" s="41">
        <v>2225.0999999999995</v>
      </c>
      <c r="J34" s="41">
        <v>2314.6999999999998</v>
      </c>
      <c r="K34" s="41">
        <v>2332.25</v>
      </c>
      <c r="L34" s="41">
        <v>2359.5</v>
      </c>
      <c r="M34" s="31">
        <v>2305</v>
      </c>
      <c r="N34" s="31">
        <v>2260.1999999999998</v>
      </c>
      <c r="O34" s="42">
        <v>1404800</v>
      </c>
      <c r="P34" s="43">
        <v>3.1121550205519672E-2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285.10000000000002</v>
      </c>
      <c r="F35" s="40">
        <v>286.01666666666665</v>
      </c>
      <c r="G35" s="41">
        <v>282.5333333333333</v>
      </c>
      <c r="H35" s="41">
        <v>279.96666666666664</v>
      </c>
      <c r="I35" s="41">
        <v>276.48333333333329</v>
      </c>
      <c r="J35" s="41">
        <v>288.58333333333331</v>
      </c>
      <c r="K35" s="41">
        <v>292.06666666666666</v>
      </c>
      <c r="L35" s="41">
        <v>294.63333333333333</v>
      </c>
      <c r="M35" s="31">
        <v>289.5</v>
      </c>
      <c r="N35" s="31">
        <v>283.45</v>
      </c>
      <c r="O35" s="42">
        <v>29133000</v>
      </c>
      <c r="P35" s="43">
        <v>-4.7380812242495587E-2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77.55</v>
      </c>
      <c r="F36" s="40">
        <v>77.533333333333346</v>
      </c>
      <c r="G36" s="41">
        <v>76.316666666666691</v>
      </c>
      <c r="H36" s="41">
        <v>75.083333333333343</v>
      </c>
      <c r="I36" s="41">
        <v>73.866666666666688</v>
      </c>
      <c r="J36" s="41">
        <v>78.766666666666694</v>
      </c>
      <c r="K36" s="41">
        <v>79.983333333333363</v>
      </c>
      <c r="L36" s="41">
        <v>81.216666666666697</v>
      </c>
      <c r="M36" s="31">
        <v>78.75</v>
      </c>
      <c r="N36" s="31">
        <v>76.3</v>
      </c>
      <c r="O36" s="42">
        <v>162782100</v>
      </c>
      <c r="P36" s="43">
        <v>8.6324724839939571E-4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1778.2</v>
      </c>
      <c r="F37" s="40">
        <v>1769.7833333333335</v>
      </c>
      <c r="G37" s="41">
        <v>1749.7666666666671</v>
      </c>
      <c r="H37" s="41">
        <v>1721.3333333333335</v>
      </c>
      <c r="I37" s="41">
        <v>1701.3166666666671</v>
      </c>
      <c r="J37" s="41">
        <v>1798.2166666666672</v>
      </c>
      <c r="K37" s="41">
        <v>1818.2333333333336</v>
      </c>
      <c r="L37" s="41">
        <v>1846.6666666666672</v>
      </c>
      <c r="M37" s="31">
        <v>1789.8</v>
      </c>
      <c r="N37" s="31">
        <v>1741.35</v>
      </c>
      <c r="O37" s="42">
        <v>1780350</v>
      </c>
      <c r="P37" s="43">
        <v>-2.0871143375680582E-2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186.5</v>
      </c>
      <c r="F38" s="40">
        <v>185.68333333333331</v>
      </c>
      <c r="G38" s="41">
        <v>184.16666666666663</v>
      </c>
      <c r="H38" s="41">
        <v>181.83333333333331</v>
      </c>
      <c r="I38" s="41">
        <v>180.31666666666663</v>
      </c>
      <c r="J38" s="41">
        <v>188.01666666666662</v>
      </c>
      <c r="K38" s="41">
        <v>189.53333333333333</v>
      </c>
      <c r="L38" s="41">
        <v>191.86666666666662</v>
      </c>
      <c r="M38" s="31">
        <v>187.2</v>
      </c>
      <c r="N38" s="31">
        <v>183.35</v>
      </c>
      <c r="O38" s="42">
        <v>24137600</v>
      </c>
      <c r="P38" s="43">
        <v>3.334960143159265E-2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821.35</v>
      </c>
      <c r="F39" s="40">
        <v>817.95000000000016</v>
      </c>
      <c r="G39" s="41">
        <v>812.45000000000027</v>
      </c>
      <c r="H39" s="41">
        <v>803.55000000000007</v>
      </c>
      <c r="I39" s="41">
        <v>798.05000000000018</v>
      </c>
      <c r="J39" s="41">
        <v>826.85000000000036</v>
      </c>
      <c r="K39" s="41">
        <v>832.35000000000014</v>
      </c>
      <c r="L39" s="41">
        <v>841.25000000000045</v>
      </c>
      <c r="M39" s="31">
        <v>823.45</v>
      </c>
      <c r="N39" s="31">
        <v>809.05</v>
      </c>
      <c r="O39" s="42">
        <v>4625500</v>
      </c>
      <c r="P39" s="43">
        <v>-9.5034449988120695E-4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767.4</v>
      </c>
      <c r="F40" s="40">
        <v>761.30000000000007</v>
      </c>
      <c r="G40" s="41">
        <v>753.10000000000014</v>
      </c>
      <c r="H40" s="41">
        <v>738.80000000000007</v>
      </c>
      <c r="I40" s="41">
        <v>730.60000000000014</v>
      </c>
      <c r="J40" s="41">
        <v>775.60000000000014</v>
      </c>
      <c r="K40" s="41">
        <v>783.80000000000018</v>
      </c>
      <c r="L40" s="41">
        <v>798.10000000000014</v>
      </c>
      <c r="M40" s="31">
        <v>769.5</v>
      </c>
      <c r="N40" s="31">
        <v>747</v>
      </c>
      <c r="O40" s="42">
        <v>8581500</v>
      </c>
      <c r="P40" s="43">
        <v>-5.2657724788872332E-2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664.05</v>
      </c>
      <c r="F41" s="40">
        <v>652.73333333333323</v>
      </c>
      <c r="G41" s="41">
        <v>636.91666666666652</v>
      </c>
      <c r="H41" s="41">
        <v>609.7833333333333</v>
      </c>
      <c r="I41" s="41">
        <v>593.96666666666658</v>
      </c>
      <c r="J41" s="41">
        <v>679.86666666666645</v>
      </c>
      <c r="K41" s="41">
        <v>695.68333333333328</v>
      </c>
      <c r="L41" s="41">
        <v>722.81666666666638</v>
      </c>
      <c r="M41" s="31">
        <v>668.55</v>
      </c>
      <c r="N41" s="31">
        <v>625.6</v>
      </c>
      <c r="O41" s="42">
        <v>83772558</v>
      </c>
      <c r="P41" s="43">
        <v>-7.2372870934022018E-2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52.75</v>
      </c>
      <c r="F42" s="40">
        <v>53.050000000000004</v>
      </c>
      <c r="G42" s="41">
        <v>51.850000000000009</v>
      </c>
      <c r="H42" s="41">
        <v>50.95</v>
      </c>
      <c r="I42" s="41">
        <v>49.750000000000007</v>
      </c>
      <c r="J42" s="41">
        <v>53.95000000000001</v>
      </c>
      <c r="K42" s="41">
        <v>55.150000000000013</v>
      </c>
      <c r="L42" s="41">
        <v>56.050000000000011</v>
      </c>
      <c r="M42" s="31">
        <v>54.25</v>
      </c>
      <c r="N42" s="31">
        <v>52.15</v>
      </c>
      <c r="O42" s="42">
        <v>115804500</v>
      </c>
      <c r="P42" s="43">
        <v>5.5616338439095549E-3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359.15</v>
      </c>
      <c r="F43" s="40">
        <v>357.31666666666661</v>
      </c>
      <c r="G43" s="41">
        <v>354.23333333333323</v>
      </c>
      <c r="H43" s="41">
        <v>349.31666666666661</v>
      </c>
      <c r="I43" s="41">
        <v>346.23333333333323</v>
      </c>
      <c r="J43" s="41">
        <v>362.23333333333323</v>
      </c>
      <c r="K43" s="41">
        <v>365.31666666666661</v>
      </c>
      <c r="L43" s="41">
        <v>370.23333333333323</v>
      </c>
      <c r="M43" s="31">
        <v>360.4</v>
      </c>
      <c r="N43" s="31">
        <v>352.4</v>
      </c>
      <c r="O43" s="42">
        <v>16978600</v>
      </c>
      <c r="P43" s="43">
        <v>-1.8929150892374256E-3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13911.9</v>
      </c>
      <c r="F44" s="40">
        <v>13897.583333333334</v>
      </c>
      <c r="G44" s="41">
        <v>13835.416666666668</v>
      </c>
      <c r="H44" s="41">
        <v>13758.933333333334</v>
      </c>
      <c r="I44" s="41">
        <v>13696.766666666668</v>
      </c>
      <c r="J44" s="41">
        <v>13974.066666666668</v>
      </c>
      <c r="K44" s="41">
        <v>14036.233333333335</v>
      </c>
      <c r="L44" s="41">
        <v>14112.716666666667</v>
      </c>
      <c r="M44" s="31">
        <v>13959.75</v>
      </c>
      <c r="N44" s="31">
        <v>13821.1</v>
      </c>
      <c r="O44" s="42">
        <v>160700</v>
      </c>
      <c r="P44" s="43">
        <v>-1.742586365025986E-2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472.8</v>
      </c>
      <c r="F45" s="40">
        <v>473.18333333333334</v>
      </c>
      <c r="G45" s="41">
        <v>468.61666666666667</v>
      </c>
      <c r="H45" s="41">
        <v>464.43333333333334</v>
      </c>
      <c r="I45" s="41">
        <v>459.86666666666667</v>
      </c>
      <c r="J45" s="41">
        <v>477.36666666666667</v>
      </c>
      <c r="K45" s="41">
        <v>481.93333333333339</v>
      </c>
      <c r="L45" s="41">
        <v>486.11666666666667</v>
      </c>
      <c r="M45" s="31">
        <v>477.75</v>
      </c>
      <c r="N45" s="31">
        <v>469</v>
      </c>
      <c r="O45" s="42">
        <v>40577400</v>
      </c>
      <c r="P45" s="43">
        <v>-6.3910437235543014E-3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3985.05</v>
      </c>
      <c r="F46" s="40">
        <v>3989.0333333333333</v>
      </c>
      <c r="G46" s="41">
        <v>3953.1166666666668</v>
      </c>
      <c r="H46" s="41">
        <v>3921.1833333333334</v>
      </c>
      <c r="I46" s="41">
        <v>3885.2666666666669</v>
      </c>
      <c r="J46" s="41">
        <v>4020.9666666666667</v>
      </c>
      <c r="K46" s="41">
        <v>4056.8833333333337</v>
      </c>
      <c r="L46" s="41">
        <v>4088.8166666666666</v>
      </c>
      <c r="M46" s="31">
        <v>4024.95</v>
      </c>
      <c r="N46" s="31">
        <v>3957.1</v>
      </c>
      <c r="O46" s="42">
        <v>1303800</v>
      </c>
      <c r="P46" s="43">
        <v>-2.9332936271590233E-2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554.29999999999995</v>
      </c>
      <c r="F47" s="40">
        <v>554.56666666666672</v>
      </c>
      <c r="G47" s="41">
        <v>550.18333333333339</v>
      </c>
      <c r="H47" s="41">
        <v>546.06666666666672</v>
      </c>
      <c r="I47" s="41">
        <v>541.68333333333339</v>
      </c>
      <c r="J47" s="41">
        <v>558.68333333333339</v>
      </c>
      <c r="K47" s="41">
        <v>563.06666666666683</v>
      </c>
      <c r="L47" s="41">
        <v>567.18333333333339</v>
      </c>
      <c r="M47" s="31">
        <v>558.95000000000005</v>
      </c>
      <c r="N47" s="31">
        <v>550.45000000000005</v>
      </c>
      <c r="O47" s="42">
        <v>19144400</v>
      </c>
      <c r="P47" s="43">
        <v>-1.6500904159132006E-2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159.6</v>
      </c>
      <c r="F48" s="40">
        <v>159.04999999999998</v>
      </c>
      <c r="G48" s="41">
        <v>154.89999999999998</v>
      </c>
      <c r="H48" s="41">
        <v>150.19999999999999</v>
      </c>
      <c r="I48" s="41">
        <v>146.04999999999998</v>
      </c>
      <c r="J48" s="41">
        <v>163.74999999999997</v>
      </c>
      <c r="K48" s="41">
        <v>167.9</v>
      </c>
      <c r="L48" s="41">
        <v>172.59999999999997</v>
      </c>
      <c r="M48" s="31">
        <v>163.19999999999999</v>
      </c>
      <c r="N48" s="31">
        <v>154.35</v>
      </c>
      <c r="O48" s="42">
        <v>77506200</v>
      </c>
      <c r="P48" s="43">
        <v>0.16312803889789304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573.25</v>
      </c>
      <c r="F49" s="40">
        <v>579.7166666666667</v>
      </c>
      <c r="G49" s="41">
        <v>556.53333333333342</v>
      </c>
      <c r="H49" s="41">
        <v>539.81666666666672</v>
      </c>
      <c r="I49" s="41">
        <v>516.63333333333344</v>
      </c>
      <c r="J49" s="41">
        <v>596.43333333333339</v>
      </c>
      <c r="K49" s="41">
        <v>619.61666666666679</v>
      </c>
      <c r="L49" s="41">
        <v>636.33333333333337</v>
      </c>
      <c r="M49" s="31">
        <v>602.9</v>
      </c>
      <c r="N49" s="31">
        <v>563</v>
      </c>
      <c r="O49" s="42">
        <v>1022775</v>
      </c>
      <c r="P49" s="43">
        <v>1.1149193548387097</v>
      </c>
    </row>
    <row r="50" spans="1:16" ht="12.75" customHeight="1">
      <c r="A50" s="31">
        <v>40</v>
      </c>
      <c r="B50" s="32" t="s">
        <v>48</v>
      </c>
      <c r="C50" s="33" t="s">
        <v>85</v>
      </c>
      <c r="D50" s="34">
        <v>44469</v>
      </c>
      <c r="E50" s="40">
        <v>554.4</v>
      </c>
      <c r="F50" s="40">
        <v>552.18333333333339</v>
      </c>
      <c r="G50" s="41">
        <v>546.36666666666679</v>
      </c>
      <c r="H50" s="41">
        <v>538.33333333333337</v>
      </c>
      <c r="I50" s="41">
        <v>532.51666666666677</v>
      </c>
      <c r="J50" s="41">
        <v>560.21666666666681</v>
      </c>
      <c r="K50" s="41">
        <v>566.03333333333342</v>
      </c>
      <c r="L50" s="41">
        <v>574.06666666666683</v>
      </c>
      <c r="M50" s="31">
        <v>558</v>
      </c>
      <c r="N50" s="31">
        <v>544.15</v>
      </c>
      <c r="O50" s="42">
        <v>10158750</v>
      </c>
      <c r="P50" s="43">
        <v>9.314456035767511E-3</v>
      </c>
    </row>
    <row r="51" spans="1:16" ht="12.75" customHeight="1">
      <c r="A51" s="31">
        <v>41</v>
      </c>
      <c r="B51" s="32" t="s">
        <v>45</v>
      </c>
      <c r="C51" s="33" t="s">
        <v>86</v>
      </c>
      <c r="D51" s="34">
        <v>44469</v>
      </c>
      <c r="E51" s="40">
        <v>948.15</v>
      </c>
      <c r="F51" s="40">
        <v>943.55000000000007</v>
      </c>
      <c r="G51" s="41">
        <v>937.25000000000011</v>
      </c>
      <c r="H51" s="41">
        <v>926.35</v>
      </c>
      <c r="I51" s="41">
        <v>920.05000000000007</v>
      </c>
      <c r="J51" s="41">
        <v>954.45000000000016</v>
      </c>
      <c r="K51" s="41">
        <v>960.75000000000011</v>
      </c>
      <c r="L51" s="41">
        <v>971.6500000000002</v>
      </c>
      <c r="M51" s="31">
        <v>949.85</v>
      </c>
      <c r="N51" s="31">
        <v>932.65</v>
      </c>
      <c r="O51" s="42">
        <v>11729250</v>
      </c>
      <c r="P51" s="43">
        <v>-1.860009789525208E-2</v>
      </c>
    </row>
    <row r="52" spans="1:16" ht="12.75" customHeight="1">
      <c r="A52" s="31">
        <v>42</v>
      </c>
      <c r="B52" s="32" t="s">
        <v>88</v>
      </c>
      <c r="C52" s="33" t="s">
        <v>87</v>
      </c>
      <c r="D52" s="34">
        <v>44469</v>
      </c>
      <c r="E52" s="40">
        <v>142.9</v>
      </c>
      <c r="F52" s="40">
        <v>142.15</v>
      </c>
      <c r="G52" s="41">
        <v>141.10000000000002</v>
      </c>
      <c r="H52" s="41">
        <v>139.30000000000001</v>
      </c>
      <c r="I52" s="41">
        <v>138.25000000000003</v>
      </c>
      <c r="J52" s="41">
        <v>143.95000000000002</v>
      </c>
      <c r="K52" s="41">
        <v>145.00000000000003</v>
      </c>
      <c r="L52" s="41">
        <v>146.80000000000001</v>
      </c>
      <c r="M52" s="31">
        <v>143.19999999999999</v>
      </c>
      <c r="N52" s="31">
        <v>140.35</v>
      </c>
      <c r="O52" s="42">
        <v>52378200</v>
      </c>
      <c r="P52" s="43">
        <v>-3.280595625872499E-2</v>
      </c>
    </row>
    <row r="53" spans="1:16" ht="12.75" customHeight="1">
      <c r="A53" s="31">
        <v>43</v>
      </c>
      <c r="B53" s="32" t="s">
        <v>57</v>
      </c>
      <c r="C53" s="33" t="s">
        <v>89</v>
      </c>
      <c r="D53" s="34">
        <v>44469</v>
      </c>
      <c r="E53" s="40">
        <v>5227.3999999999996</v>
      </c>
      <c r="F53" s="40">
        <v>5246.6833333333334</v>
      </c>
      <c r="G53" s="41">
        <v>5133.3666666666668</v>
      </c>
      <c r="H53" s="41">
        <v>5039.333333333333</v>
      </c>
      <c r="I53" s="41">
        <v>4926.0166666666664</v>
      </c>
      <c r="J53" s="41">
        <v>5340.7166666666672</v>
      </c>
      <c r="K53" s="41">
        <v>5454.0333333333347</v>
      </c>
      <c r="L53" s="41">
        <v>5548.0666666666675</v>
      </c>
      <c r="M53" s="31">
        <v>5360</v>
      </c>
      <c r="N53" s="31">
        <v>5152.6499999999996</v>
      </c>
      <c r="O53" s="42">
        <v>729200</v>
      </c>
      <c r="P53" s="43">
        <v>1.1653718091009988E-2</v>
      </c>
    </row>
    <row r="54" spans="1:16" ht="12.75" customHeight="1">
      <c r="A54" s="31">
        <v>44</v>
      </c>
      <c r="B54" s="32" t="s">
        <v>45</v>
      </c>
      <c r="C54" s="33" t="s">
        <v>90</v>
      </c>
      <c r="D54" s="34">
        <v>44469</v>
      </c>
      <c r="E54" s="40">
        <v>1695.65</v>
      </c>
      <c r="F54" s="40">
        <v>1699.0500000000002</v>
      </c>
      <c r="G54" s="41">
        <v>1679.1500000000003</v>
      </c>
      <c r="H54" s="41">
        <v>1662.65</v>
      </c>
      <c r="I54" s="41">
        <v>1642.7500000000002</v>
      </c>
      <c r="J54" s="41">
        <v>1715.5500000000004</v>
      </c>
      <c r="K54" s="41">
        <v>1735.45</v>
      </c>
      <c r="L54" s="41">
        <v>1751.9500000000005</v>
      </c>
      <c r="M54" s="31">
        <v>1718.95</v>
      </c>
      <c r="N54" s="31">
        <v>1682.55</v>
      </c>
      <c r="O54" s="42">
        <v>2500050</v>
      </c>
      <c r="P54" s="43">
        <v>-1.543762922122674E-2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678.8</v>
      </c>
      <c r="F55" s="40">
        <v>681.33333333333337</v>
      </c>
      <c r="G55" s="41">
        <v>669.66666666666674</v>
      </c>
      <c r="H55" s="41">
        <v>660.53333333333342</v>
      </c>
      <c r="I55" s="41">
        <v>648.86666666666679</v>
      </c>
      <c r="J55" s="41">
        <v>690.4666666666667</v>
      </c>
      <c r="K55" s="41">
        <v>702.13333333333344</v>
      </c>
      <c r="L55" s="41">
        <v>711.26666666666665</v>
      </c>
      <c r="M55" s="31">
        <v>693</v>
      </c>
      <c r="N55" s="31">
        <v>672.2</v>
      </c>
      <c r="O55" s="42">
        <v>6991299</v>
      </c>
      <c r="P55" s="43">
        <v>-1.3888888888888888E-2</v>
      </c>
    </row>
    <row r="56" spans="1:16" ht="12.75" customHeight="1">
      <c r="A56" s="31">
        <v>46</v>
      </c>
      <c r="B56" s="32" t="s">
        <v>59</v>
      </c>
      <c r="C56" s="33" t="s">
        <v>92</v>
      </c>
      <c r="D56" s="34">
        <v>44469</v>
      </c>
      <c r="E56" s="40">
        <v>793.2</v>
      </c>
      <c r="F56" s="40">
        <v>791.85</v>
      </c>
      <c r="G56" s="41">
        <v>783</v>
      </c>
      <c r="H56" s="41">
        <v>772.8</v>
      </c>
      <c r="I56" s="41">
        <v>763.94999999999993</v>
      </c>
      <c r="J56" s="41">
        <v>802.05000000000007</v>
      </c>
      <c r="K56" s="41">
        <v>810.9000000000002</v>
      </c>
      <c r="L56" s="41">
        <v>821.10000000000014</v>
      </c>
      <c r="M56" s="31">
        <v>800.7</v>
      </c>
      <c r="N56" s="31">
        <v>781.65</v>
      </c>
      <c r="O56" s="42">
        <v>1533125</v>
      </c>
      <c r="P56" s="43">
        <v>-2.5814138204924543E-2</v>
      </c>
    </row>
    <row r="57" spans="1:16" ht="12.75" customHeight="1">
      <c r="A57" s="31">
        <v>47</v>
      </c>
      <c r="B57" s="32" t="s">
        <v>71</v>
      </c>
      <c r="C57" s="33" t="s">
        <v>93</v>
      </c>
      <c r="D57" s="34">
        <v>44469</v>
      </c>
      <c r="E57" s="40">
        <v>151.85</v>
      </c>
      <c r="F57" s="40">
        <v>152.03333333333333</v>
      </c>
      <c r="G57" s="41">
        <v>150.06666666666666</v>
      </c>
      <c r="H57" s="41">
        <v>148.28333333333333</v>
      </c>
      <c r="I57" s="41">
        <v>146.31666666666666</v>
      </c>
      <c r="J57" s="41">
        <v>153.81666666666666</v>
      </c>
      <c r="K57" s="41">
        <v>155.7833333333333</v>
      </c>
      <c r="L57" s="41">
        <v>157.56666666666666</v>
      </c>
      <c r="M57" s="31">
        <v>154</v>
      </c>
      <c r="N57" s="31">
        <v>150.25</v>
      </c>
      <c r="O57" s="42">
        <v>7157900</v>
      </c>
      <c r="P57" s="43">
        <v>8.6692674469007367E-4</v>
      </c>
    </row>
    <row r="58" spans="1:16" ht="12.75" customHeight="1">
      <c r="A58" s="31">
        <v>48</v>
      </c>
      <c r="B58" s="32" t="s">
        <v>57</v>
      </c>
      <c r="C58" s="33" t="s">
        <v>94</v>
      </c>
      <c r="D58" s="34">
        <v>44469</v>
      </c>
      <c r="E58" s="40">
        <v>1001.7</v>
      </c>
      <c r="F58" s="40">
        <v>1002.85</v>
      </c>
      <c r="G58" s="41">
        <v>994.85</v>
      </c>
      <c r="H58" s="41">
        <v>988</v>
      </c>
      <c r="I58" s="41">
        <v>980</v>
      </c>
      <c r="J58" s="41">
        <v>1009.7</v>
      </c>
      <c r="K58" s="41">
        <v>1017.7</v>
      </c>
      <c r="L58" s="41">
        <v>1024.5500000000002</v>
      </c>
      <c r="M58" s="31">
        <v>1010.85</v>
      </c>
      <c r="N58" s="31">
        <v>996</v>
      </c>
      <c r="O58" s="42">
        <v>2506200</v>
      </c>
      <c r="P58" s="43">
        <v>-1.2062440870387891E-2</v>
      </c>
    </row>
    <row r="59" spans="1:16" ht="12.75" customHeight="1">
      <c r="A59" s="31">
        <v>49</v>
      </c>
      <c r="B59" s="32" t="s">
        <v>39</v>
      </c>
      <c r="C59" s="33" t="s">
        <v>95</v>
      </c>
      <c r="D59" s="34">
        <v>44469</v>
      </c>
      <c r="E59" s="40">
        <v>621.9</v>
      </c>
      <c r="F59" s="40">
        <v>619.15</v>
      </c>
      <c r="G59" s="41">
        <v>614.79999999999995</v>
      </c>
      <c r="H59" s="41">
        <v>607.69999999999993</v>
      </c>
      <c r="I59" s="41">
        <v>603.34999999999991</v>
      </c>
      <c r="J59" s="41">
        <v>626.25</v>
      </c>
      <c r="K59" s="41">
        <v>630.60000000000014</v>
      </c>
      <c r="L59" s="41">
        <v>637.70000000000005</v>
      </c>
      <c r="M59" s="31">
        <v>623.5</v>
      </c>
      <c r="N59" s="31">
        <v>612.04999999999995</v>
      </c>
      <c r="O59" s="42">
        <v>11412500</v>
      </c>
      <c r="P59" s="43">
        <v>4.2951793465844185E-2</v>
      </c>
    </row>
    <row r="60" spans="1:16" ht="12.75" customHeight="1">
      <c r="A60" s="31">
        <v>50</v>
      </c>
      <c r="B60" s="32" t="s">
        <v>48</v>
      </c>
      <c r="C60" s="33" t="s">
        <v>96</v>
      </c>
      <c r="D60" s="34">
        <v>44469</v>
      </c>
      <c r="E60" s="40">
        <v>2285.75</v>
      </c>
      <c r="F60" s="40">
        <v>2285.9333333333334</v>
      </c>
      <c r="G60" s="41">
        <v>2255.8666666666668</v>
      </c>
      <c r="H60" s="41">
        <v>2225.9833333333336</v>
      </c>
      <c r="I60" s="41">
        <v>2195.916666666667</v>
      </c>
      <c r="J60" s="41">
        <v>2315.8166666666666</v>
      </c>
      <c r="K60" s="41">
        <v>2345.8833333333332</v>
      </c>
      <c r="L60" s="41">
        <v>2375.7666666666664</v>
      </c>
      <c r="M60" s="31">
        <v>2316</v>
      </c>
      <c r="N60" s="31">
        <v>2256.0500000000002</v>
      </c>
      <c r="O60" s="42">
        <v>2866500</v>
      </c>
      <c r="P60" s="43">
        <v>-5.9855690390291899E-2</v>
      </c>
    </row>
    <row r="61" spans="1:16" ht="12.75" customHeight="1">
      <c r="A61" s="31">
        <v>51</v>
      </c>
      <c r="B61" s="32" t="s">
        <v>98</v>
      </c>
      <c r="C61" s="33" t="s">
        <v>97</v>
      </c>
      <c r="D61" s="34">
        <v>44469</v>
      </c>
      <c r="E61" s="40">
        <v>5183.05</v>
      </c>
      <c r="F61" s="40">
        <v>5176.0333333333328</v>
      </c>
      <c r="G61" s="41">
        <v>5129.0666666666657</v>
      </c>
      <c r="H61" s="41">
        <v>5075.083333333333</v>
      </c>
      <c r="I61" s="41">
        <v>5028.1166666666659</v>
      </c>
      <c r="J61" s="41">
        <v>5230.0166666666655</v>
      </c>
      <c r="K61" s="41">
        <v>5276.9833333333327</v>
      </c>
      <c r="L61" s="41">
        <v>5330.9666666666653</v>
      </c>
      <c r="M61" s="31">
        <v>5223</v>
      </c>
      <c r="N61" s="31">
        <v>5122.05</v>
      </c>
      <c r="O61" s="42">
        <v>2143000</v>
      </c>
      <c r="P61" s="43">
        <v>3.9988352906920314E-2</v>
      </c>
    </row>
    <row r="62" spans="1:16" ht="12.75" customHeight="1">
      <c r="A62" s="31">
        <v>52</v>
      </c>
      <c r="B62" s="32" t="s">
        <v>48</v>
      </c>
      <c r="C62" s="33" t="s">
        <v>255</v>
      </c>
      <c r="D62" s="34">
        <v>44469</v>
      </c>
      <c r="E62" s="40">
        <v>4174.2</v>
      </c>
      <c r="F62" s="40">
        <v>4178.2166666666662</v>
      </c>
      <c r="G62" s="41">
        <v>4114.4833333333327</v>
      </c>
      <c r="H62" s="41">
        <v>4054.7666666666664</v>
      </c>
      <c r="I62" s="41">
        <v>3991.0333333333328</v>
      </c>
      <c r="J62" s="41">
        <v>4237.9333333333325</v>
      </c>
      <c r="K62" s="41">
        <v>4301.6666666666661</v>
      </c>
      <c r="L62" s="41">
        <v>4361.3833333333323</v>
      </c>
      <c r="M62" s="31">
        <v>4241.95</v>
      </c>
      <c r="N62" s="31">
        <v>4118.5</v>
      </c>
      <c r="O62" s="42">
        <v>183750</v>
      </c>
      <c r="P62" s="43">
        <v>0.10692771084337349</v>
      </c>
    </row>
    <row r="63" spans="1:16" ht="12.75" customHeight="1">
      <c r="A63" s="31">
        <v>53</v>
      </c>
      <c r="B63" s="32" t="s">
        <v>50</v>
      </c>
      <c r="C63" s="33" t="s">
        <v>99</v>
      </c>
      <c r="D63" s="34">
        <v>44469</v>
      </c>
      <c r="E63" s="40">
        <v>321.05</v>
      </c>
      <c r="F63" s="40">
        <v>321.2</v>
      </c>
      <c r="G63" s="41">
        <v>318</v>
      </c>
      <c r="H63" s="41">
        <v>314.95</v>
      </c>
      <c r="I63" s="41">
        <v>311.75</v>
      </c>
      <c r="J63" s="41">
        <v>324.25</v>
      </c>
      <c r="K63" s="41">
        <v>327.44999999999993</v>
      </c>
      <c r="L63" s="41">
        <v>330.5</v>
      </c>
      <c r="M63" s="31">
        <v>324.39999999999998</v>
      </c>
      <c r="N63" s="31">
        <v>318.14999999999998</v>
      </c>
      <c r="O63" s="42">
        <v>44107800</v>
      </c>
      <c r="P63" s="43">
        <v>-8.2362543592787718E-3</v>
      </c>
    </row>
    <row r="64" spans="1:16" ht="12.75" customHeight="1">
      <c r="A64" s="31">
        <v>54</v>
      </c>
      <c r="B64" s="32" t="s">
        <v>50</v>
      </c>
      <c r="C64" s="33" t="s">
        <v>100</v>
      </c>
      <c r="D64" s="34">
        <v>44469</v>
      </c>
      <c r="E64" s="40">
        <v>4708.6499999999996</v>
      </c>
      <c r="F64" s="40">
        <v>4699</v>
      </c>
      <c r="G64" s="41">
        <v>4671</v>
      </c>
      <c r="H64" s="41">
        <v>4633.3500000000004</v>
      </c>
      <c r="I64" s="41">
        <v>4605.3500000000004</v>
      </c>
      <c r="J64" s="41">
        <v>4736.6499999999996</v>
      </c>
      <c r="K64" s="41">
        <v>4764.6499999999996</v>
      </c>
      <c r="L64" s="41">
        <v>4802.2999999999993</v>
      </c>
      <c r="M64" s="31">
        <v>4727</v>
      </c>
      <c r="N64" s="31">
        <v>4661.3500000000004</v>
      </c>
      <c r="O64" s="42">
        <v>3302625</v>
      </c>
      <c r="P64" s="43">
        <v>9.051329055912008E-3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2668</v>
      </c>
      <c r="F65" s="40">
        <v>2630.5166666666664</v>
      </c>
      <c r="G65" s="41">
        <v>2573.833333333333</v>
      </c>
      <c r="H65" s="41">
        <v>2479.6666666666665</v>
      </c>
      <c r="I65" s="41">
        <v>2422.9833333333331</v>
      </c>
      <c r="J65" s="41">
        <v>2724.6833333333329</v>
      </c>
      <c r="K65" s="41">
        <v>2781.3666666666663</v>
      </c>
      <c r="L65" s="41">
        <v>2875.5333333333328</v>
      </c>
      <c r="M65" s="31">
        <v>2687.2</v>
      </c>
      <c r="N65" s="31">
        <v>2536.35</v>
      </c>
      <c r="O65" s="42">
        <v>3968300</v>
      </c>
      <c r="P65" s="43">
        <v>-3.3336175292011251E-2</v>
      </c>
    </row>
    <row r="66" spans="1:16" ht="12.75" customHeight="1">
      <c r="A66" s="31">
        <v>56</v>
      </c>
      <c r="B66" s="32" t="s">
        <v>59</v>
      </c>
      <c r="C66" s="33" t="s">
        <v>102</v>
      </c>
      <c r="D66" s="34">
        <v>44469</v>
      </c>
      <c r="E66" s="40">
        <v>1350.55</v>
      </c>
      <c r="F66" s="40">
        <v>1358.8333333333333</v>
      </c>
      <c r="G66" s="41">
        <v>1337.6666666666665</v>
      </c>
      <c r="H66" s="41">
        <v>1324.7833333333333</v>
      </c>
      <c r="I66" s="41">
        <v>1303.6166666666666</v>
      </c>
      <c r="J66" s="41">
        <v>1371.7166666666665</v>
      </c>
      <c r="K66" s="41">
        <v>1392.883333333333</v>
      </c>
      <c r="L66" s="41">
        <v>1405.7666666666664</v>
      </c>
      <c r="M66" s="31">
        <v>1380</v>
      </c>
      <c r="N66" s="31">
        <v>1345.95</v>
      </c>
      <c r="O66" s="42">
        <v>6204550</v>
      </c>
      <c r="P66" s="43">
        <v>4.5505097312326229E-2</v>
      </c>
    </row>
    <row r="67" spans="1:16" ht="12.75" customHeight="1">
      <c r="A67" s="31">
        <v>57</v>
      </c>
      <c r="B67" s="32" t="s">
        <v>80</v>
      </c>
      <c r="C67" s="33" t="s">
        <v>103</v>
      </c>
      <c r="D67" s="34">
        <v>44469</v>
      </c>
      <c r="E67" s="40">
        <v>161.9</v>
      </c>
      <c r="F67" s="40">
        <v>162</v>
      </c>
      <c r="G67" s="41">
        <v>160.5</v>
      </c>
      <c r="H67" s="41">
        <v>159.1</v>
      </c>
      <c r="I67" s="41">
        <v>157.6</v>
      </c>
      <c r="J67" s="41">
        <v>163.4</v>
      </c>
      <c r="K67" s="41">
        <v>164.9</v>
      </c>
      <c r="L67" s="41">
        <v>166.3</v>
      </c>
      <c r="M67" s="31">
        <v>163.5</v>
      </c>
      <c r="N67" s="31">
        <v>160.6</v>
      </c>
      <c r="O67" s="42">
        <v>26618400</v>
      </c>
      <c r="P67" s="43">
        <v>3.8483146067415729E-2</v>
      </c>
    </row>
    <row r="68" spans="1:16" ht="12.75" customHeight="1">
      <c r="A68" s="31">
        <v>58</v>
      </c>
      <c r="B68" s="32" t="s">
        <v>48</v>
      </c>
      <c r="C68" s="33" t="s">
        <v>104</v>
      </c>
      <c r="D68" s="34">
        <v>44469</v>
      </c>
      <c r="E68" s="40">
        <v>81.45</v>
      </c>
      <c r="F68" s="40">
        <v>81.099999999999994</v>
      </c>
      <c r="G68" s="41">
        <v>80.449999999999989</v>
      </c>
      <c r="H68" s="41">
        <v>79.449999999999989</v>
      </c>
      <c r="I68" s="41">
        <v>78.799999999999983</v>
      </c>
      <c r="J68" s="41">
        <v>82.1</v>
      </c>
      <c r="K68" s="41">
        <v>82.75</v>
      </c>
      <c r="L68" s="41">
        <v>83.75</v>
      </c>
      <c r="M68" s="31">
        <v>81.75</v>
      </c>
      <c r="N68" s="31">
        <v>80.099999999999994</v>
      </c>
      <c r="O68" s="42">
        <v>82720000</v>
      </c>
      <c r="P68" s="43">
        <v>-2.1643997634535776E-2</v>
      </c>
    </row>
    <row r="69" spans="1:16" ht="12.75" customHeight="1">
      <c r="A69" s="31">
        <v>59</v>
      </c>
      <c r="B69" s="32" t="s">
        <v>107</v>
      </c>
      <c r="C69" s="33" t="s">
        <v>105</v>
      </c>
      <c r="D69" s="34">
        <v>44469</v>
      </c>
      <c r="E69" s="40">
        <v>146.65</v>
      </c>
      <c r="F69" s="40">
        <v>146.13333333333333</v>
      </c>
      <c r="G69" s="41">
        <v>144.86666666666665</v>
      </c>
      <c r="H69" s="41">
        <v>143.08333333333331</v>
      </c>
      <c r="I69" s="41">
        <v>141.81666666666663</v>
      </c>
      <c r="J69" s="41">
        <v>147.91666666666666</v>
      </c>
      <c r="K69" s="41">
        <v>149.18333333333331</v>
      </c>
      <c r="L69" s="41">
        <v>150.96666666666667</v>
      </c>
      <c r="M69" s="31">
        <v>147.4</v>
      </c>
      <c r="N69" s="31">
        <v>144.35</v>
      </c>
      <c r="O69" s="42">
        <v>35587400</v>
      </c>
      <c r="P69" s="43">
        <v>2.5668073136427567E-2</v>
      </c>
    </row>
    <row r="70" spans="1:16" ht="12.75" customHeight="1">
      <c r="A70" s="31">
        <v>60</v>
      </c>
      <c r="B70" s="32" t="s">
        <v>57</v>
      </c>
      <c r="C70" s="33" t="s">
        <v>106</v>
      </c>
      <c r="D70" s="34">
        <v>44469</v>
      </c>
      <c r="E70" s="40">
        <v>528.20000000000005</v>
      </c>
      <c r="F70" s="40">
        <v>526.7833333333333</v>
      </c>
      <c r="G70" s="41">
        <v>522.81666666666661</v>
      </c>
      <c r="H70" s="41">
        <v>517.43333333333328</v>
      </c>
      <c r="I70" s="41">
        <v>513.46666666666658</v>
      </c>
      <c r="J70" s="41">
        <v>532.16666666666663</v>
      </c>
      <c r="K70" s="41">
        <v>536.13333333333333</v>
      </c>
      <c r="L70" s="41">
        <v>541.51666666666665</v>
      </c>
      <c r="M70" s="31">
        <v>530.75</v>
      </c>
      <c r="N70" s="31">
        <v>521.4</v>
      </c>
      <c r="O70" s="42">
        <v>7943050</v>
      </c>
      <c r="P70" s="43">
        <v>-2.7046062825750106E-2</v>
      </c>
    </row>
    <row r="71" spans="1:16" ht="12.75" customHeight="1">
      <c r="A71" s="31">
        <v>61</v>
      </c>
      <c r="B71" s="32" t="s">
        <v>98</v>
      </c>
      <c r="C71" s="33" t="s">
        <v>108</v>
      </c>
      <c r="D71" s="34">
        <v>44469</v>
      </c>
      <c r="E71" s="40">
        <v>29.2</v>
      </c>
      <c r="F71" s="40">
        <v>29.266666666666666</v>
      </c>
      <c r="G71" s="41">
        <v>28.93333333333333</v>
      </c>
      <c r="H71" s="41">
        <v>28.666666666666664</v>
      </c>
      <c r="I71" s="41">
        <v>28.333333333333329</v>
      </c>
      <c r="J71" s="41">
        <v>29.533333333333331</v>
      </c>
      <c r="K71" s="41">
        <v>29.866666666666667</v>
      </c>
      <c r="L71" s="41">
        <v>30.133333333333333</v>
      </c>
      <c r="M71" s="31">
        <v>29.6</v>
      </c>
      <c r="N71" s="31">
        <v>29</v>
      </c>
      <c r="O71" s="42">
        <v>98527500</v>
      </c>
      <c r="P71" s="43">
        <v>-1.3960819635217293E-2</v>
      </c>
    </row>
    <row r="72" spans="1:16" ht="12.75" customHeight="1">
      <c r="A72" s="31">
        <v>62</v>
      </c>
      <c r="B72" s="32" t="s">
        <v>48</v>
      </c>
      <c r="C72" s="33" t="s">
        <v>109</v>
      </c>
      <c r="D72" s="34">
        <v>44469</v>
      </c>
      <c r="E72" s="40">
        <v>1102.4000000000001</v>
      </c>
      <c r="F72" s="40">
        <v>1081.9666666666667</v>
      </c>
      <c r="G72" s="41">
        <v>1059.2833333333333</v>
      </c>
      <c r="H72" s="41">
        <v>1016.1666666666665</v>
      </c>
      <c r="I72" s="41">
        <v>993.48333333333312</v>
      </c>
      <c r="J72" s="41">
        <v>1125.0833333333335</v>
      </c>
      <c r="K72" s="41">
        <v>1147.7666666666669</v>
      </c>
      <c r="L72" s="41">
        <v>1190.8833333333337</v>
      </c>
      <c r="M72" s="31">
        <v>1104.6500000000001</v>
      </c>
      <c r="N72" s="31">
        <v>1038.8499999999999</v>
      </c>
      <c r="O72" s="42">
        <v>5640000</v>
      </c>
      <c r="P72" s="43">
        <v>2.3965141612200435E-2</v>
      </c>
    </row>
    <row r="73" spans="1:16" ht="12.75" customHeight="1">
      <c r="A73" s="31">
        <v>63</v>
      </c>
      <c r="B73" s="32" t="s">
        <v>43</v>
      </c>
      <c r="C73" s="33" t="s">
        <v>110</v>
      </c>
      <c r="D73" s="34">
        <v>44469</v>
      </c>
      <c r="E73" s="40">
        <v>1489.4</v>
      </c>
      <c r="F73" s="40">
        <v>1485.7</v>
      </c>
      <c r="G73" s="41">
        <v>1455.7</v>
      </c>
      <c r="H73" s="41">
        <v>1422</v>
      </c>
      <c r="I73" s="41">
        <v>1392</v>
      </c>
      <c r="J73" s="41">
        <v>1519.4</v>
      </c>
      <c r="K73" s="41">
        <v>1549.4</v>
      </c>
      <c r="L73" s="41">
        <v>1583.1000000000001</v>
      </c>
      <c r="M73" s="31">
        <v>1515.7</v>
      </c>
      <c r="N73" s="31">
        <v>1452</v>
      </c>
      <c r="O73" s="42">
        <v>2016950</v>
      </c>
      <c r="P73" s="43">
        <v>4.3025210084033615E-2</v>
      </c>
    </row>
    <row r="74" spans="1:16" ht="12.75" customHeight="1">
      <c r="A74" s="31">
        <v>64</v>
      </c>
      <c r="B74" s="32" t="s">
        <v>80</v>
      </c>
      <c r="C74" s="33" t="s">
        <v>111</v>
      </c>
      <c r="D74" s="34">
        <v>44469</v>
      </c>
      <c r="E74" s="40">
        <v>331.6</v>
      </c>
      <c r="F74" s="40">
        <v>332.01666666666671</v>
      </c>
      <c r="G74" s="41">
        <v>329.18333333333339</v>
      </c>
      <c r="H74" s="41">
        <v>326.76666666666671</v>
      </c>
      <c r="I74" s="41">
        <v>323.93333333333339</v>
      </c>
      <c r="J74" s="41">
        <v>334.43333333333339</v>
      </c>
      <c r="K74" s="41">
        <v>337.26666666666677</v>
      </c>
      <c r="L74" s="41">
        <v>339.68333333333339</v>
      </c>
      <c r="M74" s="31">
        <v>334.85</v>
      </c>
      <c r="N74" s="31">
        <v>329.6</v>
      </c>
      <c r="O74" s="42">
        <v>11674600</v>
      </c>
      <c r="P74" s="43">
        <v>1.0632642211589581E-3</v>
      </c>
    </row>
    <row r="75" spans="1:16" ht="12.75" customHeight="1">
      <c r="A75" s="31">
        <v>65</v>
      </c>
      <c r="B75" s="32" t="s">
        <v>71</v>
      </c>
      <c r="C75" s="33" t="s">
        <v>112</v>
      </c>
      <c r="D75" s="34">
        <v>44469</v>
      </c>
      <c r="E75" s="40">
        <v>1502.25</v>
      </c>
      <c r="F75" s="40">
        <v>1493.0833333333333</v>
      </c>
      <c r="G75" s="41">
        <v>1481.1666666666665</v>
      </c>
      <c r="H75" s="41">
        <v>1460.0833333333333</v>
      </c>
      <c r="I75" s="41">
        <v>1448.1666666666665</v>
      </c>
      <c r="J75" s="41">
        <v>1514.1666666666665</v>
      </c>
      <c r="K75" s="41">
        <v>1526.083333333333</v>
      </c>
      <c r="L75" s="41">
        <v>1547.1666666666665</v>
      </c>
      <c r="M75" s="31">
        <v>1505</v>
      </c>
      <c r="N75" s="31">
        <v>1472</v>
      </c>
      <c r="O75" s="42">
        <v>10212500</v>
      </c>
      <c r="P75" s="43">
        <v>-6.1939539613571227E-3</v>
      </c>
    </row>
    <row r="76" spans="1:16" ht="12.75" customHeight="1">
      <c r="A76" s="31">
        <v>66</v>
      </c>
      <c r="B76" s="32" t="s">
        <v>88</v>
      </c>
      <c r="C76" t="s">
        <v>113</v>
      </c>
      <c r="D76" s="34">
        <v>44469</v>
      </c>
      <c r="E76" s="40">
        <v>722.95</v>
      </c>
      <c r="F76" s="40">
        <v>722.05000000000007</v>
      </c>
      <c r="G76" s="41">
        <v>710.10000000000014</v>
      </c>
      <c r="H76" s="41">
        <v>697.25000000000011</v>
      </c>
      <c r="I76" s="41">
        <v>685.30000000000018</v>
      </c>
      <c r="J76" s="41">
        <v>734.90000000000009</v>
      </c>
      <c r="K76" s="41">
        <v>746.85000000000014</v>
      </c>
      <c r="L76" s="41">
        <v>759.7</v>
      </c>
      <c r="M76" s="31">
        <v>734</v>
      </c>
      <c r="N76" s="31">
        <v>709.2</v>
      </c>
      <c r="O76" s="42">
        <v>1971250</v>
      </c>
      <c r="P76" s="43">
        <v>-3.7902716361339229E-3</v>
      </c>
    </row>
    <row r="77" spans="1:16" ht="12.75" customHeight="1">
      <c r="A77" s="31">
        <v>67</v>
      </c>
      <c r="B77" s="32" t="s">
        <v>64</v>
      </c>
      <c r="C77" s="33" t="s">
        <v>263</v>
      </c>
      <c r="D77" s="34">
        <v>44469</v>
      </c>
      <c r="E77" s="40">
        <v>1380.05</v>
      </c>
      <c r="F77" s="40">
        <v>1391.3</v>
      </c>
      <c r="G77" s="41">
        <v>1359.75</v>
      </c>
      <c r="H77" s="41">
        <v>1339.45</v>
      </c>
      <c r="I77" s="41">
        <v>1307.9000000000001</v>
      </c>
      <c r="J77" s="41">
        <v>1411.6</v>
      </c>
      <c r="K77" s="41">
        <v>1443.1499999999996</v>
      </c>
      <c r="L77" s="41">
        <v>1463.4499999999998</v>
      </c>
      <c r="M77" s="31">
        <v>1422.85</v>
      </c>
      <c r="N77" s="31">
        <v>1371</v>
      </c>
      <c r="O77" s="42">
        <v>937175</v>
      </c>
      <c r="P77" s="43">
        <v>0.13783160322952712</v>
      </c>
    </row>
    <row r="78" spans="1:16" ht="12.75" customHeight="1">
      <c r="A78" s="31">
        <v>68</v>
      </c>
      <c r="B78" s="32" t="s">
        <v>64</v>
      </c>
      <c r="C78" s="33" t="s">
        <v>114</v>
      </c>
      <c r="D78" s="34">
        <v>44469</v>
      </c>
      <c r="E78" s="40">
        <v>1268.45</v>
      </c>
      <c r="F78" s="40">
        <v>1271.5666666666666</v>
      </c>
      <c r="G78" s="41">
        <v>1255.1333333333332</v>
      </c>
      <c r="H78" s="41">
        <v>1241.8166666666666</v>
      </c>
      <c r="I78" s="41">
        <v>1225.3833333333332</v>
      </c>
      <c r="J78" s="41">
        <v>1284.8833333333332</v>
      </c>
      <c r="K78" s="41">
        <v>1301.3166666666666</v>
      </c>
      <c r="L78" s="41">
        <v>1314.6333333333332</v>
      </c>
      <c r="M78" s="31">
        <v>1288</v>
      </c>
      <c r="N78" s="31">
        <v>1258.25</v>
      </c>
      <c r="O78" s="42">
        <v>4438000</v>
      </c>
      <c r="P78" s="43">
        <v>0.14691820648662618</v>
      </c>
    </row>
    <row r="79" spans="1:16" ht="12.75" customHeight="1">
      <c r="A79" s="31">
        <v>69</v>
      </c>
      <c r="B79" s="32" t="s">
        <v>59</v>
      </c>
      <c r="C79" s="33" t="s">
        <v>115</v>
      </c>
      <c r="D79" s="34">
        <v>44469</v>
      </c>
      <c r="E79" s="40">
        <v>1183.3</v>
      </c>
      <c r="F79" s="40">
        <v>1180.3999999999999</v>
      </c>
      <c r="G79" s="41">
        <v>1165.9999999999998</v>
      </c>
      <c r="H79" s="41">
        <v>1148.6999999999998</v>
      </c>
      <c r="I79" s="41">
        <v>1134.2999999999997</v>
      </c>
      <c r="J79" s="41">
        <v>1197.6999999999998</v>
      </c>
      <c r="K79" s="41">
        <v>1212.0999999999999</v>
      </c>
      <c r="L79" s="41">
        <v>1229.3999999999999</v>
      </c>
      <c r="M79" s="31">
        <v>1194.8</v>
      </c>
      <c r="N79" s="31">
        <v>1163.0999999999999</v>
      </c>
      <c r="O79" s="42">
        <v>17306800</v>
      </c>
      <c r="P79" s="43">
        <v>6.7391961317618612E-2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2801.9</v>
      </c>
      <c r="F80" s="40">
        <v>2787.5666666666671</v>
      </c>
      <c r="G80" s="41">
        <v>2760.483333333334</v>
      </c>
      <c r="H80" s="41">
        <v>2719.0666666666671</v>
      </c>
      <c r="I80" s="41">
        <v>2691.983333333334</v>
      </c>
      <c r="J80" s="41">
        <v>2828.983333333334</v>
      </c>
      <c r="K80" s="41">
        <v>2856.0666666666671</v>
      </c>
      <c r="L80" s="41">
        <v>2897.483333333334</v>
      </c>
      <c r="M80" s="31">
        <v>2814.65</v>
      </c>
      <c r="N80" s="31">
        <v>2746.15</v>
      </c>
      <c r="O80" s="42">
        <v>13255200</v>
      </c>
      <c r="P80" s="43">
        <v>3.0194222294760896E-2</v>
      </c>
    </row>
    <row r="81" spans="1:16" ht="12.75" customHeight="1">
      <c r="A81" s="31">
        <v>71</v>
      </c>
      <c r="B81" s="32" t="s">
        <v>50</v>
      </c>
      <c r="C81" s="33" t="s">
        <v>117</v>
      </c>
      <c r="D81" s="34">
        <v>44469</v>
      </c>
      <c r="E81" s="40">
        <v>3077.6</v>
      </c>
      <c r="F81" s="40">
        <v>3074.7166666666667</v>
      </c>
      <c r="G81" s="41">
        <v>3058.8833333333332</v>
      </c>
      <c r="H81" s="41">
        <v>3040.1666666666665</v>
      </c>
      <c r="I81" s="41">
        <v>3024.333333333333</v>
      </c>
      <c r="J81" s="41">
        <v>3093.4333333333334</v>
      </c>
      <c r="K81" s="41">
        <v>3109.2666666666664</v>
      </c>
      <c r="L81" s="41">
        <v>3127.9833333333336</v>
      </c>
      <c r="M81" s="31">
        <v>3090.55</v>
      </c>
      <c r="N81" s="31">
        <v>3056</v>
      </c>
      <c r="O81" s="42">
        <v>1059600</v>
      </c>
      <c r="P81" s="43">
        <v>1.3001912045889101E-2</v>
      </c>
    </row>
    <row r="82" spans="1:16" ht="12.75" customHeight="1">
      <c r="A82" s="31">
        <v>72</v>
      </c>
      <c r="B82" s="32" t="s">
        <v>121</v>
      </c>
      <c r="C82" s="33" t="s">
        <v>118</v>
      </c>
      <c r="D82" s="34">
        <v>44469</v>
      </c>
      <c r="E82" s="40">
        <v>1582.55</v>
      </c>
      <c r="F82" s="40">
        <v>1577.7833333333335</v>
      </c>
      <c r="G82" s="41">
        <v>1570.666666666667</v>
      </c>
      <c r="H82" s="41">
        <v>1558.7833333333335</v>
      </c>
      <c r="I82" s="41">
        <v>1551.666666666667</v>
      </c>
      <c r="J82" s="41">
        <v>1589.666666666667</v>
      </c>
      <c r="K82" s="41">
        <v>1596.7833333333333</v>
      </c>
      <c r="L82" s="41">
        <v>1608.666666666667</v>
      </c>
      <c r="M82" s="31">
        <v>1584.9</v>
      </c>
      <c r="N82" s="31">
        <v>1565.9</v>
      </c>
      <c r="O82" s="42">
        <v>22190300</v>
      </c>
      <c r="P82" s="43">
        <v>1.616965545033246E-2</v>
      </c>
    </row>
    <row r="83" spans="1:16" ht="12.75" customHeight="1">
      <c r="A83" s="31">
        <v>73</v>
      </c>
      <c r="B83" s="32" t="s">
        <v>80</v>
      </c>
      <c r="C83" s="33" t="s">
        <v>119</v>
      </c>
      <c r="D83" s="34">
        <v>44469</v>
      </c>
      <c r="E83" s="40">
        <v>718.25</v>
      </c>
      <c r="F83" s="40">
        <v>714.43333333333339</v>
      </c>
      <c r="G83" s="41">
        <v>709.31666666666683</v>
      </c>
      <c r="H83" s="41">
        <v>700.38333333333344</v>
      </c>
      <c r="I83" s="41">
        <v>695.26666666666688</v>
      </c>
      <c r="J83" s="41">
        <v>723.36666666666679</v>
      </c>
      <c r="K83" s="41">
        <v>728.48333333333335</v>
      </c>
      <c r="L83" s="41">
        <v>737.41666666666674</v>
      </c>
      <c r="M83" s="31">
        <v>719.55</v>
      </c>
      <c r="N83" s="31">
        <v>705.5</v>
      </c>
      <c r="O83" s="42">
        <v>20684400</v>
      </c>
      <c r="P83" s="43">
        <v>-1.2809743805123898E-2</v>
      </c>
    </row>
    <row r="84" spans="1:16" ht="12.75" customHeight="1">
      <c r="A84" s="31">
        <v>74</v>
      </c>
      <c r="B84" s="32" t="s">
        <v>57</v>
      </c>
      <c r="C84" s="33" t="s">
        <v>120</v>
      </c>
      <c r="D84" s="34">
        <v>44469</v>
      </c>
      <c r="E84" s="40">
        <v>2743.6</v>
      </c>
      <c r="F84" s="40">
        <v>2731.5666666666671</v>
      </c>
      <c r="G84" s="41">
        <v>2716.3333333333339</v>
      </c>
      <c r="H84" s="41">
        <v>2689.0666666666671</v>
      </c>
      <c r="I84" s="41">
        <v>2673.8333333333339</v>
      </c>
      <c r="J84" s="41">
        <v>2758.8333333333339</v>
      </c>
      <c r="K84" s="41">
        <v>2774.0666666666666</v>
      </c>
      <c r="L84" s="41">
        <v>2801.3333333333339</v>
      </c>
      <c r="M84" s="31">
        <v>2746.8</v>
      </c>
      <c r="N84" s="31">
        <v>2704.3</v>
      </c>
      <c r="O84" s="42">
        <v>4877100</v>
      </c>
      <c r="P84" s="43">
        <v>-2.6993057218099113E-2</v>
      </c>
    </row>
    <row r="85" spans="1:16" ht="12.75" customHeight="1">
      <c r="A85" s="31">
        <v>75</v>
      </c>
      <c r="B85" s="32" t="s">
        <v>64</v>
      </c>
      <c r="C85" s="33" t="s">
        <v>122</v>
      </c>
      <c r="D85" s="34">
        <v>44469</v>
      </c>
      <c r="E85" s="40">
        <v>468.8</v>
      </c>
      <c r="F85" s="40">
        <v>461.8</v>
      </c>
      <c r="G85" s="41">
        <v>452.55</v>
      </c>
      <c r="H85" s="41">
        <v>436.3</v>
      </c>
      <c r="I85" s="41">
        <v>427.05</v>
      </c>
      <c r="J85" s="41">
        <v>478.05</v>
      </c>
      <c r="K85" s="41">
        <v>487.3</v>
      </c>
      <c r="L85" s="41">
        <v>503.55</v>
      </c>
      <c r="M85" s="31">
        <v>471.05</v>
      </c>
      <c r="N85" s="31">
        <v>445.55</v>
      </c>
      <c r="O85" s="42">
        <v>38012000</v>
      </c>
      <c r="P85" s="43">
        <v>4.7517478374214953E-2</v>
      </c>
    </row>
    <row r="86" spans="1:16" ht="12.75" customHeight="1">
      <c r="A86" s="31">
        <v>76</v>
      </c>
      <c r="B86" s="32" t="s">
        <v>59</v>
      </c>
      <c r="C86" s="33" t="s">
        <v>123</v>
      </c>
      <c r="D86" s="34">
        <v>44469</v>
      </c>
      <c r="E86" s="40">
        <v>267.55</v>
      </c>
      <c r="F86" s="40">
        <v>264.95</v>
      </c>
      <c r="G86" s="41">
        <v>260.89999999999998</v>
      </c>
      <c r="H86" s="41">
        <v>254.25</v>
      </c>
      <c r="I86" s="41">
        <v>250.2</v>
      </c>
      <c r="J86" s="41">
        <v>271.59999999999997</v>
      </c>
      <c r="K86" s="41">
        <v>275.65000000000003</v>
      </c>
      <c r="L86" s="41">
        <v>282.29999999999995</v>
      </c>
      <c r="M86" s="31">
        <v>269</v>
      </c>
      <c r="N86" s="31">
        <v>258.3</v>
      </c>
      <c r="O86" s="42">
        <v>22650300</v>
      </c>
      <c r="P86" s="43">
        <v>6.9343530911408546E-2</v>
      </c>
    </row>
    <row r="87" spans="1:16" ht="12.75" customHeight="1">
      <c r="A87" s="31">
        <v>77</v>
      </c>
      <c r="B87" s="32" t="s">
        <v>64</v>
      </c>
      <c r="C87" s="33" t="s">
        <v>124</v>
      </c>
      <c r="D87" s="34">
        <v>44469</v>
      </c>
      <c r="E87" s="40">
        <v>2726.9</v>
      </c>
      <c r="F87" s="40">
        <v>2714.4833333333336</v>
      </c>
      <c r="G87" s="41">
        <v>2691.166666666667</v>
      </c>
      <c r="H87" s="41">
        <v>2655.4333333333334</v>
      </c>
      <c r="I87" s="41">
        <v>2632.1166666666668</v>
      </c>
      <c r="J87" s="41">
        <v>2750.2166666666672</v>
      </c>
      <c r="K87" s="41">
        <v>2773.5333333333338</v>
      </c>
      <c r="L87" s="41">
        <v>2809.2666666666673</v>
      </c>
      <c r="M87" s="31">
        <v>2737.8</v>
      </c>
      <c r="N87" s="31">
        <v>2678.75</v>
      </c>
      <c r="O87" s="42">
        <v>7627800</v>
      </c>
      <c r="P87" s="43">
        <v>4.3931680078830679E-2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224.45</v>
      </c>
      <c r="F88" s="40">
        <v>225.25</v>
      </c>
      <c r="G88" s="41">
        <v>220.7</v>
      </c>
      <c r="H88" s="41">
        <v>216.95</v>
      </c>
      <c r="I88" s="41">
        <v>212.39999999999998</v>
      </c>
      <c r="J88" s="41">
        <v>229</v>
      </c>
      <c r="K88" s="41">
        <v>233.55</v>
      </c>
      <c r="L88" s="41">
        <v>237.3</v>
      </c>
      <c r="M88" s="31">
        <v>229.8</v>
      </c>
      <c r="N88" s="31">
        <v>221.5</v>
      </c>
      <c r="O88" s="42">
        <v>36437400</v>
      </c>
      <c r="P88" s="43">
        <v>1.5025906735751295E-2</v>
      </c>
    </row>
    <row r="89" spans="1:16" ht="12.75" customHeight="1">
      <c r="A89" s="31">
        <v>79</v>
      </c>
      <c r="B89" s="32" t="s">
        <v>75</v>
      </c>
      <c r="C89" s="33" t="s">
        <v>126</v>
      </c>
      <c r="D89" s="34">
        <v>44469</v>
      </c>
      <c r="E89" s="40">
        <v>719.7</v>
      </c>
      <c r="F89" s="40">
        <v>717.15</v>
      </c>
      <c r="G89" s="41">
        <v>712.84999999999991</v>
      </c>
      <c r="H89" s="41">
        <v>705.99999999999989</v>
      </c>
      <c r="I89" s="41">
        <v>701.69999999999982</v>
      </c>
      <c r="J89" s="41">
        <v>724</v>
      </c>
      <c r="K89" s="41">
        <v>728.3</v>
      </c>
      <c r="L89" s="41">
        <v>735.15000000000009</v>
      </c>
      <c r="M89" s="31">
        <v>721.45</v>
      </c>
      <c r="N89" s="31">
        <v>710.3</v>
      </c>
      <c r="O89" s="42">
        <v>91345375</v>
      </c>
      <c r="P89" s="43">
        <v>3.2995910497426569E-2</v>
      </c>
    </row>
    <row r="90" spans="1:16" ht="12.75" customHeight="1">
      <c r="A90" s="31">
        <v>80</v>
      </c>
      <c r="B90" s="32" t="s">
        <v>59</v>
      </c>
      <c r="C90" s="33" t="s">
        <v>127</v>
      </c>
      <c r="D90" s="34">
        <v>44469</v>
      </c>
      <c r="E90" s="40">
        <v>1596.75</v>
      </c>
      <c r="F90" s="40">
        <v>1591.2666666666667</v>
      </c>
      <c r="G90" s="41">
        <v>1579.5333333333333</v>
      </c>
      <c r="H90" s="41">
        <v>1562.3166666666666</v>
      </c>
      <c r="I90" s="41">
        <v>1550.5833333333333</v>
      </c>
      <c r="J90" s="41">
        <v>1608.4833333333333</v>
      </c>
      <c r="K90" s="41">
        <v>1620.2166666666665</v>
      </c>
      <c r="L90" s="41">
        <v>1637.4333333333334</v>
      </c>
      <c r="M90" s="31">
        <v>1603</v>
      </c>
      <c r="N90" s="31">
        <v>1574.05</v>
      </c>
      <c r="O90" s="42">
        <v>1959675</v>
      </c>
      <c r="P90" s="43">
        <v>3.1082289803220035E-2</v>
      </c>
    </row>
    <row r="91" spans="1:16" ht="12.75" customHeight="1">
      <c r="A91" s="31">
        <v>81</v>
      </c>
      <c r="B91" s="32" t="s">
        <v>80</v>
      </c>
      <c r="C91" s="33" t="s">
        <v>128</v>
      </c>
      <c r="D91" s="34">
        <v>44469</v>
      </c>
      <c r="E91" s="40">
        <v>661.05</v>
      </c>
      <c r="F91" s="40">
        <v>659.9</v>
      </c>
      <c r="G91" s="41">
        <v>651.4</v>
      </c>
      <c r="H91" s="41">
        <v>641.75</v>
      </c>
      <c r="I91" s="41">
        <v>633.25</v>
      </c>
      <c r="J91" s="41">
        <v>669.55</v>
      </c>
      <c r="K91" s="41">
        <v>678.05</v>
      </c>
      <c r="L91" s="41">
        <v>687.69999999999993</v>
      </c>
      <c r="M91" s="31">
        <v>668.4</v>
      </c>
      <c r="N91" s="31">
        <v>650.25</v>
      </c>
      <c r="O91" s="42">
        <v>6246000</v>
      </c>
      <c r="P91" s="43">
        <v>2.4606299212598427E-2</v>
      </c>
    </row>
    <row r="92" spans="1:16" ht="12.75" customHeight="1">
      <c r="A92" s="31">
        <v>82</v>
      </c>
      <c r="B92" s="32" t="s">
        <v>107</v>
      </c>
      <c r="C92" s="33" t="s">
        <v>129</v>
      </c>
      <c r="D92" s="34">
        <v>44469</v>
      </c>
      <c r="E92" s="40">
        <v>6.2</v>
      </c>
      <c r="F92" s="40">
        <v>6.166666666666667</v>
      </c>
      <c r="G92" s="41">
        <v>5.8833333333333337</v>
      </c>
      <c r="H92" s="41">
        <v>5.5666666666666664</v>
      </c>
      <c r="I92" s="41">
        <v>5.2833333333333332</v>
      </c>
      <c r="J92" s="41">
        <v>6.4833333333333343</v>
      </c>
      <c r="K92" s="41">
        <v>6.7666666666666675</v>
      </c>
      <c r="L92" s="41">
        <v>7.0833333333333348</v>
      </c>
      <c r="M92" s="31">
        <v>6.45</v>
      </c>
      <c r="N92" s="31">
        <v>5.85</v>
      </c>
      <c r="O92" s="42">
        <v>404810000</v>
      </c>
      <c r="P92" s="43">
        <v>0.11554783950617284</v>
      </c>
    </row>
    <row r="93" spans="1:16" ht="12.75" customHeight="1">
      <c r="A93" s="31">
        <v>83</v>
      </c>
      <c r="B93" s="32" t="s">
        <v>45</v>
      </c>
      <c r="C93" s="33" t="s">
        <v>130</v>
      </c>
      <c r="D93" s="34">
        <v>44469</v>
      </c>
      <c r="E93" s="40">
        <v>43</v>
      </c>
      <c r="F93" s="40">
        <v>43.15</v>
      </c>
      <c r="G93" s="41">
        <v>42.449999999999996</v>
      </c>
      <c r="H93" s="41">
        <v>41.9</v>
      </c>
      <c r="I93" s="41">
        <v>41.199999999999996</v>
      </c>
      <c r="J93" s="41">
        <v>43.699999999999996</v>
      </c>
      <c r="K93" s="41">
        <v>44.4</v>
      </c>
      <c r="L93" s="41">
        <v>44.949999999999996</v>
      </c>
      <c r="M93" s="31">
        <v>43.85</v>
      </c>
      <c r="N93" s="31">
        <v>42.6</v>
      </c>
      <c r="O93" s="42">
        <v>181687500</v>
      </c>
      <c r="P93" s="43">
        <v>-1.8475750577367205E-2</v>
      </c>
    </row>
    <row r="94" spans="1:16" ht="12.75" customHeight="1">
      <c r="A94" s="31">
        <v>84</v>
      </c>
      <c r="B94" s="32" t="s">
        <v>59</v>
      </c>
      <c r="C94" s="33" t="s">
        <v>417</v>
      </c>
      <c r="D94" s="34">
        <v>44469</v>
      </c>
      <c r="E94" s="40">
        <v>506.25</v>
      </c>
      <c r="F94" s="40">
        <v>505.55</v>
      </c>
      <c r="G94" s="41">
        <v>488.70000000000005</v>
      </c>
      <c r="H94" s="41">
        <v>471.15000000000003</v>
      </c>
      <c r="I94" s="41">
        <v>454.30000000000007</v>
      </c>
      <c r="J94" s="41">
        <v>523.1</v>
      </c>
      <c r="K94" s="41">
        <v>539.95000000000005</v>
      </c>
      <c r="L94" s="41">
        <v>557.5</v>
      </c>
      <c r="M94" s="31">
        <v>522.4</v>
      </c>
      <c r="N94" s="31">
        <v>488</v>
      </c>
      <c r="O94" s="42">
        <v>3263750</v>
      </c>
      <c r="P94" s="43">
        <v>0.15326855123674912</v>
      </c>
    </row>
    <row r="95" spans="1:16" ht="12.75" customHeight="1">
      <c r="A95" s="31">
        <v>85</v>
      </c>
      <c r="B95" s="32" t="s">
        <v>75</v>
      </c>
      <c r="C95" s="33" t="s">
        <v>131</v>
      </c>
      <c r="D95" s="34">
        <v>44469</v>
      </c>
      <c r="E95" s="40">
        <v>543.79999999999995</v>
      </c>
      <c r="F95" s="40">
        <v>540.91666666666663</v>
      </c>
      <c r="G95" s="41">
        <v>532.83333333333326</v>
      </c>
      <c r="H95" s="41">
        <v>521.86666666666667</v>
      </c>
      <c r="I95" s="41">
        <v>513.7833333333333</v>
      </c>
      <c r="J95" s="41">
        <v>551.88333333333321</v>
      </c>
      <c r="K95" s="41">
        <v>559.96666666666647</v>
      </c>
      <c r="L95" s="41">
        <v>570.93333333333317</v>
      </c>
      <c r="M95" s="31">
        <v>549</v>
      </c>
      <c r="N95" s="31">
        <v>529.95000000000005</v>
      </c>
      <c r="O95" s="42">
        <v>8823375</v>
      </c>
      <c r="P95" s="43">
        <v>-8.9575289575289582E-3</v>
      </c>
    </row>
    <row r="96" spans="1:16" ht="12.75" customHeight="1">
      <c r="A96" s="31">
        <v>86</v>
      </c>
      <c r="B96" s="32" t="s">
        <v>88</v>
      </c>
      <c r="C96" s="33" t="s">
        <v>132</v>
      </c>
      <c r="D96" s="34">
        <v>44469</v>
      </c>
      <c r="E96" s="40">
        <v>140.85</v>
      </c>
      <c r="F96" s="40">
        <v>141.15</v>
      </c>
      <c r="G96" s="41">
        <v>139.80000000000001</v>
      </c>
      <c r="H96" s="41">
        <v>138.75</v>
      </c>
      <c r="I96" s="41">
        <v>137.4</v>
      </c>
      <c r="J96" s="41">
        <v>142.20000000000002</v>
      </c>
      <c r="K96" s="41">
        <v>143.54999999999998</v>
      </c>
      <c r="L96" s="41">
        <v>144.60000000000002</v>
      </c>
      <c r="M96" s="31">
        <v>142.5</v>
      </c>
      <c r="N96" s="31">
        <v>140.1</v>
      </c>
      <c r="O96" s="42">
        <v>7367100</v>
      </c>
      <c r="P96" s="43">
        <v>-1.0476689366160294E-2</v>
      </c>
    </row>
    <row r="97" spans="1:16" ht="12.75" customHeight="1">
      <c r="A97" s="31">
        <v>87</v>
      </c>
      <c r="B97" s="32" t="s">
        <v>80</v>
      </c>
      <c r="C97" s="33" t="s">
        <v>266</v>
      </c>
      <c r="D97" s="34">
        <v>44469</v>
      </c>
      <c r="E97" s="40">
        <v>7872.1</v>
      </c>
      <c r="F97" s="40">
        <v>7896.05</v>
      </c>
      <c r="G97" s="41">
        <v>7757.25</v>
      </c>
      <c r="H97" s="41">
        <v>7642.4</v>
      </c>
      <c r="I97" s="41">
        <v>7503.5999999999995</v>
      </c>
      <c r="J97" s="41">
        <v>8010.9000000000005</v>
      </c>
      <c r="K97" s="41">
        <v>8149.7000000000016</v>
      </c>
      <c r="L97" s="41">
        <v>8264.5500000000011</v>
      </c>
      <c r="M97" s="31">
        <v>8034.85</v>
      </c>
      <c r="N97" s="31">
        <v>7781.2</v>
      </c>
      <c r="O97" s="42">
        <v>101475</v>
      </c>
      <c r="P97" s="43">
        <v>0.20373665480427047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1912.4</v>
      </c>
      <c r="F98" s="40">
        <v>1883.7</v>
      </c>
      <c r="G98" s="41">
        <v>1838.8500000000001</v>
      </c>
      <c r="H98" s="41">
        <v>1765.3000000000002</v>
      </c>
      <c r="I98" s="41">
        <v>1720.4500000000003</v>
      </c>
      <c r="J98" s="41">
        <v>1957.25</v>
      </c>
      <c r="K98" s="41">
        <v>2002.1</v>
      </c>
      <c r="L98" s="41">
        <v>2075.6499999999996</v>
      </c>
      <c r="M98" s="31">
        <v>1928.55</v>
      </c>
      <c r="N98" s="31">
        <v>1810.15</v>
      </c>
      <c r="O98" s="42">
        <v>2651500</v>
      </c>
      <c r="P98" s="43">
        <v>4.0415930939768488E-2</v>
      </c>
    </row>
    <row r="99" spans="1:16" ht="12.75" customHeight="1">
      <c r="A99" s="31">
        <v>89</v>
      </c>
      <c r="B99" s="32" t="s">
        <v>57</v>
      </c>
      <c r="C99" s="33" t="s">
        <v>134</v>
      </c>
      <c r="D99" s="34">
        <v>44469</v>
      </c>
      <c r="E99" s="40">
        <v>995.2</v>
      </c>
      <c r="F99" s="40">
        <v>999.51666666666677</v>
      </c>
      <c r="G99" s="41">
        <v>986.03333333333353</v>
      </c>
      <c r="H99" s="41">
        <v>976.86666666666679</v>
      </c>
      <c r="I99" s="41">
        <v>963.38333333333355</v>
      </c>
      <c r="J99" s="41">
        <v>1008.6833333333335</v>
      </c>
      <c r="K99" s="41">
        <v>1022.1666666666669</v>
      </c>
      <c r="L99" s="41">
        <v>1031.3333333333335</v>
      </c>
      <c r="M99" s="31">
        <v>1013</v>
      </c>
      <c r="N99" s="31">
        <v>990.35</v>
      </c>
      <c r="O99" s="42">
        <v>13014000</v>
      </c>
      <c r="P99" s="43">
        <v>2.5750159608427324E-2</v>
      </c>
    </row>
    <row r="100" spans="1:16" ht="12.75" customHeight="1">
      <c r="A100" s="31">
        <v>90</v>
      </c>
      <c r="B100" s="32" t="s">
        <v>121</v>
      </c>
      <c r="C100" s="33" t="s">
        <v>135</v>
      </c>
      <c r="D100" s="34">
        <v>44469</v>
      </c>
      <c r="E100" s="40">
        <v>216</v>
      </c>
      <c r="F100" s="40">
        <v>216.36666666666667</v>
      </c>
      <c r="G100" s="41">
        <v>214.03333333333336</v>
      </c>
      <c r="H100" s="41">
        <v>212.06666666666669</v>
      </c>
      <c r="I100" s="41">
        <v>209.73333333333338</v>
      </c>
      <c r="J100" s="41">
        <v>218.33333333333334</v>
      </c>
      <c r="K100" s="41">
        <v>220.66666666666666</v>
      </c>
      <c r="L100" s="41">
        <v>222.63333333333333</v>
      </c>
      <c r="M100" s="31">
        <v>218.7</v>
      </c>
      <c r="N100" s="31">
        <v>214.4</v>
      </c>
      <c r="O100" s="42">
        <v>13154400</v>
      </c>
      <c r="P100" s="43">
        <v>4.4928825622775802E-2</v>
      </c>
    </row>
    <row r="101" spans="1:16" ht="12.75" customHeight="1">
      <c r="A101" s="31">
        <v>91</v>
      </c>
      <c r="B101" s="32" t="s">
        <v>121</v>
      </c>
      <c r="C101" s="33" t="s">
        <v>136</v>
      </c>
      <c r="D101" s="34">
        <v>44469</v>
      </c>
      <c r="E101" s="40">
        <v>1710.4</v>
      </c>
      <c r="F101" s="40">
        <v>1706.55</v>
      </c>
      <c r="G101" s="41">
        <v>1696.75</v>
      </c>
      <c r="H101" s="41">
        <v>1683.1000000000001</v>
      </c>
      <c r="I101" s="41">
        <v>1673.3000000000002</v>
      </c>
      <c r="J101" s="41">
        <v>1720.1999999999998</v>
      </c>
      <c r="K101" s="41">
        <v>1729.9999999999995</v>
      </c>
      <c r="L101" s="41">
        <v>1743.6499999999996</v>
      </c>
      <c r="M101" s="31">
        <v>1716.35</v>
      </c>
      <c r="N101" s="31">
        <v>1692.9</v>
      </c>
      <c r="O101" s="42">
        <v>29872200</v>
      </c>
      <c r="P101" s="43">
        <v>2.6324469181612038E-2</v>
      </c>
    </row>
    <row r="102" spans="1:16" ht="12.75" customHeight="1">
      <c r="A102" s="31">
        <v>92</v>
      </c>
      <c r="B102" s="32" t="s">
        <v>45</v>
      </c>
      <c r="C102" s="33" t="s">
        <v>137</v>
      </c>
      <c r="D102" s="34">
        <v>44469</v>
      </c>
      <c r="E102" s="40">
        <v>111.05</v>
      </c>
      <c r="F102" s="40">
        <v>110.05</v>
      </c>
      <c r="G102" s="41">
        <v>108.75</v>
      </c>
      <c r="H102" s="41">
        <v>106.45</v>
      </c>
      <c r="I102" s="41">
        <v>105.15</v>
      </c>
      <c r="J102" s="41">
        <v>112.35</v>
      </c>
      <c r="K102" s="41">
        <v>113.64999999999998</v>
      </c>
      <c r="L102" s="41">
        <v>115.94999999999999</v>
      </c>
      <c r="M102" s="31">
        <v>111.35</v>
      </c>
      <c r="N102" s="31">
        <v>107.75</v>
      </c>
      <c r="O102" s="42">
        <v>54717000</v>
      </c>
      <c r="P102" s="43">
        <v>-6.0219624512929506E-3</v>
      </c>
    </row>
    <row r="103" spans="1:16" ht="12.75" customHeight="1">
      <c r="A103" s="31">
        <v>93</v>
      </c>
      <c r="B103" s="32" t="s">
        <v>59</v>
      </c>
      <c r="C103" s="33" t="s">
        <v>267</v>
      </c>
      <c r="D103" s="34">
        <v>44469</v>
      </c>
      <c r="E103" s="40">
        <v>2587.6999999999998</v>
      </c>
      <c r="F103" s="40">
        <v>2569.2333333333331</v>
      </c>
      <c r="G103" s="41">
        <v>2463.4666666666662</v>
      </c>
      <c r="H103" s="41">
        <v>2339.2333333333331</v>
      </c>
      <c r="I103" s="41">
        <v>2233.4666666666662</v>
      </c>
      <c r="J103" s="41">
        <v>2693.4666666666662</v>
      </c>
      <c r="K103" s="41">
        <v>2799.2333333333336</v>
      </c>
      <c r="L103" s="41">
        <v>2923.4666666666662</v>
      </c>
      <c r="M103" s="31">
        <v>2675</v>
      </c>
      <c r="N103" s="31">
        <v>2445</v>
      </c>
      <c r="O103" s="42">
        <v>121050</v>
      </c>
      <c r="P103" s="43">
        <v>1.4907407407407407</v>
      </c>
    </row>
    <row r="104" spans="1:16" ht="12.75" customHeight="1">
      <c r="A104" s="31">
        <v>94</v>
      </c>
      <c r="B104" s="32" t="s">
        <v>64</v>
      </c>
      <c r="C104" s="33" t="s">
        <v>138</v>
      </c>
      <c r="D104" s="34">
        <v>44469</v>
      </c>
      <c r="E104" s="40">
        <v>2754.55</v>
      </c>
      <c r="F104" s="40">
        <v>2743.7833333333333</v>
      </c>
      <c r="G104" s="41">
        <v>2717.5666666666666</v>
      </c>
      <c r="H104" s="41">
        <v>2680.5833333333335</v>
      </c>
      <c r="I104" s="41">
        <v>2654.3666666666668</v>
      </c>
      <c r="J104" s="41">
        <v>2780.7666666666664</v>
      </c>
      <c r="K104" s="41">
        <v>2806.9833333333327</v>
      </c>
      <c r="L104" s="41">
        <v>2843.9666666666662</v>
      </c>
      <c r="M104" s="31">
        <v>2770</v>
      </c>
      <c r="N104" s="31">
        <v>2706.8</v>
      </c>
      <c r="O104" s="42">
        <v>1741675</v>
      </c>
      <c r="P104" s="43">
        <v>3.5580524344569287E-3</v>
      </c>
    </row>
    <row r="105" spans="1:16" ht="12.75" customHeight="1">
      <c r="A105" s="31">
        <v>95</v>
      </c>
      <c r="B105" s="32" t="s">
        <v>45</v>
      </c>
      <c r="C105" s="33" t="s">
        <v>139</v>
      </c>
      <c r="D105" s="34">
        <v>44469</v>
      </c>
      <c r="E105" s="40">
        <v>211.65</v>
      </c>
      <c r="F105" s="40">
        <v>210.4</v>
      </c>
      <c r="G105" s="41">
        <v>208.9</v>
      </c>
      <c r="H105" s="41">
        <v>206.15</v>
      </c>
      <c r="I105" s="41">
        <v>204.65</v>
      </c>
      <c r="J105" s="41">
        <v>213.15</v>
      </c>
      <c r="K105" s="41">
        <v>214.65</v>
      </c>
      <c r="L105" s="41">
        <v>217.4</v>
      </c>
      <c r="M105" s="31">
        <v>211.9</v>
      </c>
      <c r="N105" s="31">
        <v>207.65</v>
      </c>
      <c r="O105" s="42">
        <v>166960000</v>
      </c>
      <c r="P105" s="43">
        <v>-3.067290900308401E-2</v>
      </c>
    </row>
    <row r="106" spans="1:16" ht="12.75" customHeight="1">
      <c r="A106" s="31">
        <v>96</v>
      </c>
      <c r="B106" s="32" t="s">
        <v>64</v>
      </c>
      <c r="C106" s="33" t="s">
        <v>140</v>
      </c>
      <c r="D106" s="34">
        <v>44469</v>
      </c>
      <c r="E106" s="40">
        <v>378.35</v>
      </c>
      <c r="F106" s="40">
        <v>380.01666666666665</v>
      </c>
      <c r="G106" s="41">
        <v>375.33333333333331</v>
      </c>
      <c r="H106" s="41">
        <v>372.31666666666666</v>
      </c>
      <c r="I106" s="41">
        <v>367.63333333333333</v>
      </c>
      <c r="J106" s="41">
        <v>383.0333333333333</v>
      </c>
      <c r="K106" s="41">
        <v>387.7166666666667</v>
      </c>
      <c r="L106" s="41">
        <v>390.73333333333329</v>
      </c>
      <c r="M106" s="31">
        <v>384.7</v>
      </c>
      <c r="N106" s="31">
        <v>377</v>
      </c>
      <c r="O106" s="42">
        <v>36892500</v>
      </c>
      <c r="P106" s="43">
        <v>2.3796309143887886E-2</v>
      </c>
    </row>
    <row r="107" spans="1:16" ht="12.75" customHeight="1">
      <c r="A107" s="31">
        <v>97</v>
      </c>
      <c r="B107" s="32" t="s">
        <v>71</v>
      </c>
      <c r="C107" s="33" t="s">
        <v>141</v>
      </c>
      <c r="D107" s="34">
        <v>44469</v>
      </c>
      <c r="E107" s="40">
        <v>689.05</v>
      </c>
      <c r="F107" s="40">
        <v>688.44999999999993</v>
      </c>
      <c r="G107" s="41">
        <v>682.24999999999989</v>
      </c>
      <c r="H107" s="41">
        <v>675.44999999999993</v>
      </c>
      <c r="I107" s="41">
        <v>669.24999999999989</v>
      </c>
      <c r="J107" s="41">
        <v>695.24999999999989</v>
      </c>
      <c r="K107" s="41">
        <v>701.44999999999993</v>
      </c>
      <c r="L107" s="41">
        <v>708.24999999999989</v>
      </c>
      <c r="M107" s="31">
        <v>694.65</v>
      </c>
      <c r="N107" s="31">
        <v>681.65</v>
      </c>
      <c r="O107" s="42">
        <v>47181150</v>
      </c>
      <c r="P107" s="43">
        <v>1.2720950449145176E-2</v>
      </c>
    </row>
    <row r="108" spans="1:16" ht="12.75" customHeight="1">
      <c r="A108" s="31">
        <v>98</v>
      </c>
      <c r="B108" s="32" t="s">
        <v>88</v>
      </c>
      <c r="C108" s="33" t="s">
        <v>142</v>
      </c>
      <c r="D108" s="34">
        <v>44469</v>
      </c>
      <c r="E108" s="40">
        <v>3997.85</v>
      </c>
      <c r="F108" s="40">
        <v>3966.8333333333335</v>
      </c>
      <c r="G108" s="41">
        <v>3918.666666666667</v>
      </c>
      <c r="H108" s="41">
        <v>3839.4833333333336</v>
      </c>
      <c r="I108" s="41">
        <v>3791.3166666666671</v>
      </c>
      <c r="J108" s="41">
        <v>4046.0166666666669</v>
      </c>
      <c r="K108" s="41">
        <v>4094.1833333333338</v>
      </c>
      <c r="L108" s="41">
        <v>4173.3666666666668</v>
      </c>
      <c r="M108" s="31">
        <v>4015</v>
      </c>
      <c r="N108" s="31">
        <v>3887.65</v>
      </c>
      <c r="O108" s="42">
        <v>1604500</v>
      </c>
      <c r="P108" s="43">
        <v>-8.9561457689932063E-3</v>
      </c>
    </row>
    <row r="109" spans="1:16" ht="12.75" customHeight="1">
      <c r="A109" s="31">
        <v>99</v>
      </c>
      <c r="B109" s="32" t="s">
        <v>88</v>
      </c>
      <c r="C109" s="33" t="s">
        <v>143</v>
      </c>
      <c r="D109" s="34">
        <v>44469</v>
      </c>
      <c r="E109" s="40">
        <v>1758.85</v>
      </c>
      <c r="F109" s="40">
        <v>1756.7333333333333</v>
      </c>
      <c r="G109" s="41">
        <v>1746.4666666666667</v>
      </c>
      <c r="H109" s="41">
        <v>1734.0833333333333</v>
      </c>
      <c r="I109" s="41">
        <v>1723.8166666666666</v>
      </c>
      <c r="J109" s="41">
        <v>1769.1166666666668</v>
      </c>
      <c r="K109" s="41">
        <v>1779.3833333333337</v>
      </c>
      <c r="L109" s="41">
        <v>1791.7666666666669</v>
      </c>
      <c r="M109" s="31">
        <v>1767</v>
      </c>
      <c r="N109" s="31">
        <v>1744.35</v>
      </c>
      <c r="O109" s="42">
        <v>16097200</v>
      </c>
      <c r="P109" s="43">
        <v>-7.4240331491712708E-3</v>
      </c>
    </row>
    <row r="110" spans="1:16" ht="12.75" customHeight="1">
      <c r="A110" s="31">
        <v>100</v>
      </c>
      <c r="B110" s="32" t="s">
        <v>48</v>
      </c>
      <c r="C110" s="33" t="s">
        <v>144</v>
      </c>
      <c r="D110" s="34">
        <v>44469</v>
      </c>
      <c r="E110" s="40">
        <v>83.3</v>
      </c>
      <c r="F110" s="40">
        <v>83.566666666666677</v>
      </c>
      <c r="G110" s="41">
        <v>82.133333333333354</v>
      </c>
      <c r="H110" s="41">
        <v>80.966666666666683</v>
      </c>
      <c r="I110" s="41">
        <v>79.53333333333336</v>
      </c>
      <c r="J110" s="41">
        <v>84.733333333333348</v>
      </c>
      <c r="K110" s="41">
        <v>86.166666666666657</v>
      </c>
      <c r="L110" s="41">
        <v>87.333333333333343</v>
      </c>
      <c r="M110" s="31">
        <v>85</v>
      </c>
      <c r="N110" s="31">
        <v>82.4</v>
      </c>
      <c r="O110" s="42">
        <v>56560312</v>
      </c>
      <c r="P110" s="43">
        <v>1.0522959183673469E-2</v>
      </c>
    </row>
    <row r="111" spans="1:16" ht="12.75" customHeight="1">
      <c r="A111" s="31">
        <v>101</v>
      </c>
      <c r="B111" s="32" t="s">
        <v>50</v>
      </c>
      <c r="C111" s="33" t="s">
        <v>145</v>
      </c>
      <c r="D111" s="34">
        <v>44469</v>
      </c>
      <c r="E111" s="40">
        <v>4046.6</v>
      </c>
      <c r="F111" s="40">
        <v>4018.4666666666667</v>
      </c>
      <c r="G111" s="41">
        <v>3949.3833333333332</v>
      </c>
      <c r="H111" s="41">
        <v>3852.1666666666665</v>
      </c>
      <c r="I111" s="41">
        <v>3783.083333333333</v>
      </c>
      <c r="J111" s="41">
        <v>4115.6833333333334</v>
      </c>
      <c r="K111" s="41">
        <v>4184.7666666666664</v>
      </c>
      <c r="L111" s="41">
        <v>4281.9833333333336</v>
      </c>
      <c r="M111" s="31">
        <v>4087.55</v>
      </c>
      <c r="N111" s="31">
        <v>3921.25</v>
      </c>
      <c r="O111" s="42">
        <v>352500</v>
      </c>
      <c r="P111" s="43">
        <v>-3.3584647018505824E-2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394.5</v>
      </c>
      <c r="F112" s="40">
        <v>394.0333333333333</v>
      </c>
      <c r="G112" s="41">
        <v>388.11666666666662</v>
      </c>
      <c r="H112" s="41">
        <v>381.73333333333329</v>
      </c>
      <c r="I112" s="41">
        <v>375.81666666666661</v>
      </c>
      <c r="J112" s="41">
        <v>400.41666666666663</v>
      </c>
      <c r="K112" s="41">
        <v>406.33333333333337</v>
      </c>
      <c r="L112" s="41">
        <v>412.71666666666664</v>
      </c>
      <c r="M112" s="31">
        <v>399.95</v>
      </c>
      <c r="N112" s="31">
        <v>387.65</v>
      </c>
      <c r="O112" s="42">
        <v>22208000</v>
      </c>
      <c r="P112" s="43">
        <v>-5.2398020139955627E-2</v>
      </c>
    </row>
    <row r="113" spans="1:16" ht="12.75" customHeight="1">
      <c r="A113" s="31">
        <v>103</v>
      </c>
      <c r="B113" s="32" t="s">
        <v>64</v>
      </c>
      <c r="C113" s="33" t="s">
        <v>147</v>
      </c>
      <c r="D113" s="34">
        <v>44469</v>
      </c>
      <c r="E113" s="40">
        <v>1674.2</v>
      </c>
      <c r="F113" s="40">
        <v>1663.4833333333333</v>
      </c>
      <c r="G113" s="41">
        <v>1649.2666666666667</v>
      </c>
      <c r="H113" s="41">
        <v>1624.3333333333333</v>
      </c>
      <c r="I113" s="41">
        <v>1610.1166666666666</v>
      </c>
      <c r="J113" s="41">
        <v>1688.4166666666667</v>
      </c>
      <c r="K113" s="41">
        <v>1702.6333333333334</v>
      </c>
      <c r="L113" s="41">
        <v>1727.5666666666668</v>
      </c>
      <c r="M113" s="31">
        <v>1677.7</v>
      </c>
      <c r="N113" s="31">
        <v>1638.55</v>
      </c>
      <c r="O113" s="42">
        <v>13905225</v>
      </c>
      <c r="P113" s="43">
        <v>3.2138284250960304E-2</v>
      </c>
    </row>
    <row r="114" spans="1:16" ht="12.75" customHeight="1">
      <c r="A114" s="31">
        <v>104</v>
      </c>
      <c r="B114" s="32" t="s">
        <v>57</v>
      </c>
      <c r="C114" s="33" t="s">
        <v>148</v>
      </c>
      <c r="D114" s="34">
        <v>44469</v>
      </c>
      <c r="E114" s="40">
        <v>5334.25</v>
      </c>
      <c r="F114" s="40">
        <v>5332.5333333333328</v>
      </c>
      <c r="G114" s="41">
        <v>5267.4166666666661</v>
      </c>
      <c r="H114" s="41">
        <v>5200.583333333333</v>
      </c>
      <c r="I114" s="41">
        <v>5135.4666666666662</v>
      </c>
      <c r="J114" s="41">
        <v>5399.3666666666659</v>
      </c>
      <c r="K114" s="41">
        <v>5464.4833333333327</v>
      </c>
      <c r="L114" s="41">
        <v>5531.3166666666657</v>
      </c>
      <c r="M114" s="31">
        <v>5397.65</v>
      </c>
      <c r="N114" s="31">
        <v>5265.7</v>
      </c>
      <c r="O114" s="42">
        <v>728400</v>
      </c>
      <c r="P114" s="43">
        <v>3.7205456800330715E-3</v>
      </c>
    </row>
    <row r="115" spans="1:16" ht="12.75" customHeight="1">
      <c r="A115" s="31">
        <v>105</v>
      </c>
      <c r="B115" s="32" t="s">
        <v>50</v>
      </c>
      <c r="C115" s="33" t="s">
        <v>149</v>
      </c>
      <c r="D115" s="34">
        <v>44469</v>
      </c>
      <c r="E115" s="40">
        <v>3935.05</v>
      </c>
      <c r="F115" s="40">
        <v>3983.8666666666668</v>
      </c>
      <c r="G115" s="41">
        <v>3867.7333333333336</v>
      </c>
      <c r="H115" s="41">
        <v>3800.416666666667</v>
      </c>
      <c r="I115" s="41">
        <v>3684.2833333333338</v>
      </c>
      <c r="J115" s="41">
        <v>4051.1833333333334</v>
      </c>
      <c r="K115" s="41">
        <v>4167.3166666666666</v>
      </c>
      <c r="L115" s="41">
        <v>4234.6333333333332</v>
      </c>
      <c r="M115" s="31">
        <v>4100</v>
      </c>
      <c r="N115" s="31">
        <v>3916.55</v>
      </c>
      <c r="O115" s="42">
        <v>546200</v>
      </c>
      <c r="P115" s="43">
        <v>2.7077848815344113E-2</v>
      </c>
    </row>
    <row r="116" spans="1:16" ht="12.75" customHeight="1">
      <c r="A116" s="31">
        <v>106</v>
      </c>
      <c r="B116" s="32" t="s">
        <v>57</v>
      </c>
      <c r="C116" s="33" t="s">
        <v>150</v>
      </c>
      <c r="D116" s="34">
        <v>44469</v>
      </c>
      <c r="E116" s="40">
        <v>958.5</v>
      </c>
      <c r="F116" s="40">
        <v>956.03333333333342</v>
      </c>
      <c r="G116" s="41">
        <v>951.16666666666686</v>
      </c>
      <c r="H116" s="41">
        <v>943.83333333333348</v>
      </c>
      <c r="I116" s="41">
        <v>938.96666666666692</v>
      </c>
      <c r="J116" s="41">
        <v>963.36666666666679</v>
      </c>
      <c r="K116" s="41">
        <v>968.23333333333335</v>
      </c>
      <c r="L116" s="41">
        <v>975.56666666666672</v>
      </c>
      <c r="M116" s="31">
        <v>960.9</v>
      </c>
      <c r="N116" s="31">
        <v>948.7</v>
      </c>
      <c r="O116" s="42">
        <v>10546800</v>
      </c>
      <c r="P116" s="43">
        <v>2.9908657343787892E-3</v>
      </c>
    </row>
    <row r="117" spans="1:16" ht="12.75" customHeight="1">
      <c r="A117" s="31">
        <v>107</v>
      </c>
      <c r="B117" s="32" t="s">
        <v>48</v>
      </c>
      <c r="C117" s="33" t="s">
        <v>151</v>
      </c>
      <c r="D117" s="34">
        <v>44469</v>
      </c>
      <c r="E117" s="40">
        <v>794.75</v>
      </c>
      <c r="F117" s="40">
        <v>791.63333333333333</v>
      </c>
      <c r="G117" s="41">
        <v>786.76666666666665</v>
      </c>
      <c r="H117" s="41">
        <v>778.7833333333333</v>
      </c>
      <c r="I117" s="41">
        <v>773.91666666666663</v>
      </c>
      <c r="J117" s="41">
        <v>799.61666666666667</v>
      </c>
      <c r="K117" s="41">
        <v>804.48333333333323</v>
      </c>
      <c r="L117" s="41">
        <v>812.4666666666667</v>
      </c>
      <c r="M117" s="31">
        <v>796.5</v>
      </c>
      <c r="N117" s="31">
        <v>783.65</v>
      </c>
      <c r="O117" s="42">
        <v>11719400</v>
      </c>
      <c r="P117" s="43">
        <v>1.7070651843751897E-2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160.19999999999999</v>
      </c>
      <c r="F118" s="40">
        <v>160.04999999999998</v>
      </c>
      <c r="G118" s="41">
        <v>158.59999999999997</v>
      </c>
      <c r="H118" s="41">
        <v>156.99999999999997</v>
      </c>
      <c r="I118" s="41">
        <v>155.54999999999995</v>
      </c>
      <c r="J118" s="41">
        <v>161.64999999999998</v>
      </c>
      <c r="K118" s="41">
        <v>163.09999999999997</v>
      </c>
      <c r="L118" s="41">
        <v>164.7</v>
      </c>
      <c r="M118" s="31">
        <v>161.5</v>
      </c>
      <c r="N118" s="31">
        <v>158.44999999999999</v>
      </c>
      <c r="O118" s="42">
        <v>29092000</v>
      </c>
      <c r="P118" s="43">
        <v>-4.3152216813577164E-2</v>
      </c>
    </row>
    <row r="119" spans="1:16" ht="12.75" customHeight="1">
      <c r="A119" s="31">
        <v>109</v>
      </c>
      <c r="B119" s="32" t="s">
        <v>80</v>
      </c>
      <c r="C119" s="33" t="s">
        <v>153</v>
      </c>
      <c r="D119" s="34">
        <v>44469</v>
      </c>
      <c r="E119" s="40">
        <v>161</v>
      </c>
      <c r="F119" s="40">
        <v>161.23333333333332</v>
      </c>
      <c r="G119" s="41">
        <v>159.51666666666665</v>
      </c>
      <c r="H119" s="41">
        <v>158.03333333333333</v>
      </c>
      <c r="I119" s="41">
        <v>156.31666666666666</v>
      </c>
      <c r="J119" s="41">
        <v>162.71666666666664</v>
      </c>
      <c r="K119" s="41">
        <v>164.43333333333328</v>
      </c>
      <c r="L119" s="41">
        <v>165.91666666666663</v>
      </c>
      <c r="M119" s="31">
        <v>162.94999999999999</v>
      </c>
      <c r="N119" s="31">
        <v>159.75</v>
      </c>
      <c r="O119" s="42">
        <v>25890000</v>
      </c>
      <c r="P119" s="43">
        <v>4.9622962782777912E-2</v>
      </c>
    </row>
    <row r="120" spans="1:16" ht="12.75" customHeight="1">
      <c r="A120" s="31">
        <v>110</v>
      </c>
      <c r="B120" s="32" t="s">
        <v>88</v>
      </c>
      <c r="C120" s="33" t="s">
        <v>154</v>
      </c>
      <c r="D120" s="34">
        <v>44469</v>
      </c>
      <c r="E120" s="40">
        <v>544.75</v>
      </c>
      <c r="F120" s="40">
        <v>539.5</v>
      </c>
      <c r="G120" s="41">
        <v>532.25</v>
      </c>
      <c r="H120" s="41">
        <v>519.75</v>
      </c>
      <c r="I120" s="41">
        <v>512.5</v>
      </c>
      <c r="J120" s="41">
        <v>552</v>
      </c>
      <c r="K120" s="41">
        <v>559.25</v>
      </c>
      <c r="L120" s="41">
        <v>571.75</v>
      </c>
      <c r="M120" s="31">
        <v>546.75</v>
      </c>
      <c r="N120" s="31">
        <v>527</v>
      </c>
      <c r="O120" s="42">
        <v>10046000</v>
      </c>
      <c r="P120" s="43">
        <v>-4.4512079132585126E-2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6849.25</v>
      </c>
      <c r="F121" s="40">
        <v>6833.9333333333334</v>
      </c>
      <c r="G121" s="41">
        <v>6785.3166666666666</v>
      </c>
      <c r="H121" s="41">
        <v>6721.3833333333332</v>
      </c>
      <c r="I121" s="41">
        <v>6672.7666666666664</v>
      </c>
      <c r="J121" s="41">
        <v>6897.8666666666668</v>
      </c>
      <c r="K121" s="41">
        <v>6946.4833333333336</v>
      </c>
      <c r="L121" s="41">
        <v>7010.416666666667</v>
      </c>
      <c r="M121" s="31">
        <v>6882.55</v>
      </c>
      <c r="N121" s="31">
        <v>6770</v>
      </c>
      <c r="O121" s="42">
        <v>3351300</v>
      </c>
      <c r="P121" s="43">
        <v>-3.6955084916233227E-2</v>
      </c>
    </row>
    <row r="122" spans="1:16" ht="12.75" customHeight="1">
      <c r="A122" s="31">
        <v>112</v>
      </c>
      <c r="B122" s="32" t="s">
        <v>88</v>
      </c>
      <c r="C122" s="33" t="s">
        <v>156</v>
      </c>
      <c r="D122" s="34">
        <v>44469</v>
      </c>
      <c r="E122" s="40">
        <v>715.95</v>
      </c>
      <c r="F122" s="40">
        <v>717.30000000000007</v>
      </c>
      <c r="G122" s="41">
        <v>707.10000000000014</v>
      </c>
      <c r="H122" s="41">
        <v>698.25000000000011</v>
      </c>
      <c r="I122" s="41">
        <v>688.05000000000018</v>
      </c>
      <c r="J122" s="41">
        <v>726.15000000000009</v>
      </c>
      <c r="K122" s="41">
        <v>736.35000000000014</v>
      </c>
      <c r="L122" s="41">
        <v>745.2</v>
      </c>
      <c r="M122" s="31">
        <v>727.5</v>
      </c>
      <c r="N122" s="31">
        <v>708.45</v>
      </c>
      <c r="O122" s="42">
        <v>14221250</v>
      </c>
      <c r="P122" s="43">
        <v>-1.4295616011089932E-2</v>
      </c>
    </row>
    <row r="123" spans="1:16" ht="12.75" customHeight="1">
      <c r="A123" s="31">
        <v>113</v>
      </c>
      <c r="B123" s="32" t="s">
        <v>50</v>
      </c>
      <c r="C123" s="33" t="s">
        <v>471</v>
      </c>
      <c r="D123" s="34">
        <v>44469</v>
      </c>
      <c r="E123" s="40">
        <v>1521.5</v>
      </c>
      <c r="F123" s="40">
        <v>1527.5166666666667</v>
      </c>
      <c r="G123" s="41">
        <v>1497.0333333333333</v>
      </c>
      <c r="H123" s="41">
        <v>1472.5666666666666</v>
      </c>
      <c r="I123" s="41">
        <v>1442.0833333333333</v>
      </c>
      <c r="J123" s="41">
        <v>1551.9833333333333</v>
      </c>
      <c r="K123" s="41">
        <v>1582.4666666666665</v>
      </c>
      <c r="L123" s="41">
        <v>1606.9333333333334</v>
      </c>
      <c r="M123" s="31">
        <v>1558</v>
      </c>
      <c r="N123" s="31">
        <v>1503.05</v>
      </c>
      <c r="O123" s="42">
        <v>820050</v>
      </c>
      <c r="P123" s="43">
        <v>0.11518324607329843</v>
      </c>
    </row>
    <row r="124" spans="1:16" ht="12.75" customHeight="1">
      <c r="A124" s="31">
        <v>114</v>
      </c>
      <c r="B124" s="32" t="s">
        <v>64</v>
      </c>
      <c r="C124" s="33" t="s">
        <v>157</v>
      </c>
      <c r="D124" s="34">
        <v>44469</v>
      </c>
      <c r="E124" s="40">
        <v>2834.5</v>
      </c>
      <c r="F124" s="40">
        <v>2822.5333333333333</v>
      </c>
      <c r="G124" s="41">
        <v>2794.0666666666666</v>
      </c>
      <c r="H124" s="41">
        <v>2753.6333333333332</v>
      </c>
      <c r="I124" s="41">
        <v>2725.1666666666665</v>
      </c>
      <c r="J124" s="41">
        <v>2862.9666666666667</v>
      </c>
      <c r="K124" s="41">
        <v>2891.4333333333329</v>
      </c>
      <c r="L124" s="41">
        <v>2931.8666666666668</v>
      </c>
      <c r="M124" s="31">
        <v>2851</v>
      </c>
      <c r="N124" s="31">
        <v>2782.1</v>
      </c>
      <c r="O124" s="42">
        <v>322600</v>
      </c>
      <c r="P124" s="43">
        <v>0.10706932052161977</v>
      </c>
    </row>
    <row r="125" spans="1:16" ht="12.75" customHeight="1">
      <c r="A125" s="31">
        <v>115</v>
      </c>
      <c r="B125" s="32" t="s">
        <v>45</v>
      </c>
      <c r="C125" s="33" t="s">
        <v>158</v>
      </c>
      <c r="D125" s="34">
        <v>44469</v>
      </c>
      <c r="E125" s="40">
        <v>1089.2</v>
      </c>
      <c r="F125" s="40">
        <v>1080.2666666666667</v>
      </c>
      <c r="G125" s="41">
        <v>1069.0333333333333</v>
      </c>
      <c r="H125" s="41">
        <v>1048.8666666666666</v>
      </c>
      <c r="I125" s="41">
        <v>1037.6333333333332</v>
      </c>
      <c r="J125" s="41">
        <v>1100.4333333333334</v>
      </c>
      <c r="K125" s="41">
        <v>1111.6666666666665</v>
      </c>
      <c r="L125" s="41">
        <v>1131.8333333333335</v>
      </c>
      <c r="M125" s="31">
        <v>1091.5</v>
      </c>
      <c r="N125" s="31">
        <v>1060.0999999999999</v>
      </c>
      <c r="O125" s="42">
        <v>2850900</v>
      </c>
      <c r="P125" s="43">
        <v>-4.4652581137007187E-2</v>
      </c>
    </row>
    <row r="126" spans="1:16" ht="12.75" customHeight="1">
      <c r="A126" s="31">
        <v>116</v>
      </c>
      <c r="B126" s="32" t="s">
        <v>121</v>
      </c>
      <c r="C126" s="33" t="s">
        <v>159</v>
      </c>
      <c r="D126" s="34">
        <v>44469</v>
      </c>
      <c r="E126" s="40">
        <v>1134</v>
      </c>
      <c r="F126" s="40">
        <v>1134.3666666666668</v>
      </c>
      <c r="G126" s="41">
        <v>1125.4333333333336</v>
      </c>
      <c r="H126" s="41">
        <v>1116.8666666666668</v>
      </c>
      <c r="I126" s="41">
        <v>1107.9333333333336</v>
      </c>
      <c r="J126" s="41">
        <v>1142.9333333333336</v>
      </c>
      <c r="K126" s="41">
        <v>1151.866666666667</v>
      </c>
      <c r="L126" s="41">
        <v>1160.4333333333336</v>
      </c>
      <c r="M126" s="31">
        <v>1143.3</v>
      </c>
      <c r="N126" s="31">
        <v>1125.8</v>
      </c>
      <c r="O126" s="42">
        <v>1765800</v>
      </c>
      <c r="P126" s="43">
        <v>6.8422853232979813E-3</v>
      </c>
    </row>
    <row r="127" spans="1:16" ht="12.75" customHeight="1">
      <c r="A127" s="31">
        <v>117</v>
      </c>
      <c r="B127" s="32" t="s">
        <v>45</v>
      </c>
      <c r="C127" s="33" t="s">
        <v>160</v>
      </c>
      <c r="D127" s="34">
        <v>44469</v>
      </c>
      <c r="E127" s="40">
        <v>3640.1</v>
      </c>
      <c r="F127" s="40">
        <v>3638.7166666666667</v>
      </c>
      <c r="G127" s="41">
        <v>3595.5333333333333</v>
      </c>
      <c r="H127" s="41">
        <v>3550.9666666666667</v>
      </c>
      <c r="I127" s="41">
        <v>3507.7833333333333</v>
      </c>
      <c r="J127" s="41">
        <v>3683.2833333333333</v>
      </c>
      <c r="K127" s="41">
        <v>3726.4666666666667</v>
      </c>
      <c r="L127" s="41">
        <v>3771.0333333333333</v>
      </c>
      <c r="M127" s="31">
        <v>3681.9</v>
      </c>
      <c r="N127" s="31">
        <v>3594.15</v>
      </c>
      <c r="O127" s="42">
        <v>2040800</v>
      </c>
      <c r="P127" s="43">
        <v>3.0290791599353797E-2</v>
      </c>
    </row>
    <row r="128" spans="1:16" ht="12.75" customHeight="1">
      <c r="A128" s="31">
        <v>118</v>
      </c>
      <c r="B128" s="32" t="s">
        <v>39</v>
      </c>
      <c r="C128" s="33" t="s">
        <v>161</v>
      </c>
      <c r="D128" s="34">
        <v>44469</v>
      </c>
      <c r="E128" s="40">
        <v>217.2</v>
      </c>
      <c r="F128" s="40">
        <v>216.58333333333334</v>
      </c>
      <c r="G128" s="41">
        <v>214.56666666666669</v>
      </c>
      <c r="H128" s="41">
        <v>211.93333333333334</v>
      </c>
      <c r="I128" s="41">
        <v>209.91666666666669</v>
      </c>
      <c r="J128" s="41">
        <v>219.2166666666667</v>
      </c>
      <c r="K128" s="41">
        <v>221.23333333333335</v>
      </c>
      <c r="L128" s="41">
        <v>223.8666666666667</v>
      </c>
      <c r="M128" s="31">
        <v>218.6</v>
      </c>
      <c r="N128" s="31">
        <v>213.95</v>
      </c>
      <c r="O128" s="42">
        <v>31927000</v>
      </c>
      <c r="P128" s="43">
        <v>2.7020941229452825E-2</v>
      </c>
    </row>
    <row r="129" spans="1:16" ht="12.75" customHeight="1">
      <c r="A129" s="31">
        <v>119</v>
      </c>
      <c r="B129" s="32" t="s">
        <v>57</v>
      </c>
      <c r="C129" s="33" t="s">
        <v>162</v>
      </c>
      <c r="D129" s="34">
        <v>44469</v>
      </c>
      <c r="E129" s="40">
        <v>2857.6</v>
      </c>
      <c r="F129" s="40">
        <v>2850.35</v>
      </c>
      <c r="G129" s="41">
        <v>2821.1</v>
      </c>
      <c r="H129" s="41">
        <v>2784.6</v>
      </c>
      <c r="I129" s="41">
        <v>2755.35</v>
      </c>
      <c r="J129" s="41">
        <v>2886.85</v>
      </c>
      <c r="K129" s="41">
        <v>2916.1</v>
      </c>
      <c r="L129" s="41">
        <v>2952.6</v>
      </c>
      <c r="M129" s="31">
        <v>2879.6</v>
      </c>
      <c r="N129" s="31">
        <v>2813.85</v>
      </c>
      <c r="O129" s="42">
        <v>1315925</v>
      </c>
      <c r="P129" s="43">
        <v>0.17226404169079329</v>
      </c>
    </row>
    <row r="130" spans="1:16" ht="12.75" customHeight="1">
      <c r="A130" s="31">
        <v>120</v>
      </c>
      <c r="B130" s="32" t="s">
        <v>121</v>
      </c>
      <c r="C130" s="33" t="s">
        <v>163</v>
      </c>
      <c r="D130" s="34">
        <v>44469</v>
      </c>
      <c r="E130" s="40">
        <v>79783.600000000006</v>
      </c>
      <c r="F130" s="40">
        <v>79325.133333333346</v>
      </c>
      <c r="G130" s="41">
        <v>78770.266666666692</v>
      </c>
      <c r="H130" s="41">
        <v>77756.933333333349</v>
      </c>
      <c r="I130" s="41">
        <v>77202.066666666695</v>
      </c>
      <c r="J130" s="41">
        <v>80338.466666666689</v>
      </c>
      <c r="K130" s="41">
        <v>80893.333333333358</v>
      </c>
      <c r="L130" s="41">
        <v>81906.666666666686</v>
      </c>
      <c r="M130" s="31">
        <v>79880</v>
      </c>
      <c r="N130" s="31">
        <v>78311.8</v>
      </c>
      <c r="O130" s="42">
        <v>41690</v>
      </c>
      <c r="P130" s="43">
        <v>-4.0506329113924051E-2</v>
      </c>
    </row>
    <row r="131" spans="1:16" ht="12.75" customHeight="1">
      <c r="A131" s="31">
        <v>121</v>
      </c>
      <c r="B131" s="32" t="s">
        <v>171</v>
      </c>
      <c r="C131" s="33" t="s">
        <v>164</v>
      </c>
      <c r="D131" s="34">
        <v>44469</v>
      </c>
      <c r="E131" s="40">
        <v>1519.5</v>
      </c>
      <c r="F131" s="40">
        <v>1513.2666666666667</v>
      </c>
      <c r="G131" s="41">
        <v>1501.6833333333334</v>
      </c>
      <c r="H131" s="41">
        <v>1483.8666666666668</v>
      </c>
      <c r="I131" s="41">
        <v>1472.2833333333335</v>
      </c>
      <c r="J131" s="41">
        <v>1531.0833333333333</v>
      </c>
      <c r="K131" s="41">
        <v>1542.6666666666667</v>
      </c>
      <c r="L131" s="41">
        <v>1560.4833333333331</v>
      </c>
      <c r="M131" s="31">
        <v>1524.85</v>
      </c>
      <c r="N131" s="31">
        <v>1495.45</v>
      </c>
      <c r="O131" s="42">
        <v>2903250</v>
      </c>
      <c r="P131" s="43">
        <v>-5.9065228556753977E-3</v>
      </c>
    </row>
    <row r="132" spans="1:16" ht="12.75" customHeight="1">
      <c r="A132" s="31">
        <v>122</v>
      </c>
      <c r="B132" s="32" t="s">
        <v>80</v>
      </c>
      <c r="C132" s="33" t="s">
        <v>165</v>
      </c>
      <c r="D132" s="34">
        <v>44469</v>
      </c>
      <c r="E132" s="40">
        <v>425.1</v>
      </c>
      <c r="F132" s="40">
        <v>424.26666666666671</v>
      </c>
      <c r="G132" s="41">
        <v>419.68333333333339</v>
      </c>
      <c r="H132" s="41">
        <v>414.26666666666671</v>
      </c>
      <c r="I132" s="41">
        <v>409.68333333333339</v>
      </c>
      <c r="J132" s="41">
        <v>429.68333333333339</v>
      </c>
      <c r="K132" s="41">
        <v>434.26666666666677</v>
      </c>
      <c r="L132" s="41">
        <v>439.68333333333339</v>
      </c>
      <c r="M132" s="31">
        <v>428.85</v>
      </c>
      <c r="N132" s="31">
        <v>418.85</v>
      </c>
      <c r="O132" s="42">
        <v>3940800</v>
      </c>
      <c r="P132" s="43">
        <v>-1.9896538002387585E-2</v>
      </c>
    </row>
    <row r="133" spans="1:16" ht="12.75" customHeight="1">
      <c r="A133" s="31">
        <v>123</v>
      </c>
      <c r="B133" s="32" t="s">
        <v>41</v>
      </c>
      <c r="C133" s="33" t="s">
        <v>166</v>
      </c>
      <c r="D133" s="34">
        <v>44469</v>
      </c>
      <c r="E133" s="40">
        <v>90.05</v>
      </c>
      <c r="F133" s="40">
        <v>88.916666666666671</v>
      </c>
      <c r="G133" s="41">
        <v>87.533333333333346</v>
      </c>
      <c r="H133" s="41">
        <v>85.01666666666668</v>
      </c>
      <c r="I133" s="41">
        <v>83.633333333333354</v>
      </c>
      <c r="J133" s="41">
        <v>91.433333333333337</v>
      </c>
      <c r="K133" s="41">
        <v>92.816666666666663</v>
      </c>
      <c r="L133" s="41">
        <v>95.333333333333329</v>
      </c>
      <c r="M133" s="31">
        <v>90.3</v>
      </c>
      <c r="N133" s="31">
        <v>86.4</v>
      </c>
      <c r="O133" s="42">
        <v>90984000</v>
      </c>
      <c r="P133" s="43">
        <v>2.3522662076878944E-2</v>
      </c>
    </row>
    <row r="134" spans="1:16" ht="12.75" customHeight="1">
      <c r="A134" s="31">
        <v>124</v>
      </c>
      <c r="B134" s="32" t="s">
        <v>48</v>
      </c>
      <c r="C134" s="33" t="s">
        <v>167</v>
      </c>
      <c r="D134" s="34">
        <v>44469</v>
      </c>
      <c r="E134" s="40">
        <v>6188.2</v>
      </c>
      <c r="F134" s="40">
        <v>6136.9333333333334</v>
      </c>
      <c r="G134" s="41">
        <v>6057.4666666666672</v>
      </c>
      <c r="H134" s="41">
        <v>5926.7333333333336</v>
      </c>
      <c r="I134" s="41">
        <v>5847.2666666666673</v>
      </c>
      <c r="J134" s="41">
        <v>6267.666666666667</v>
      </c>
      <c r="K134" s="41">
        <v>6347.1333333333323</v>
      </c>
      <c r="L134" s="41">
        <v>6477.8666666666668</v>
      </c>
      <c r="M134" s="31">
        <v>6216.4</v>
      </c>
      <c r="N134" s="31">
        <v>6006.2</v>
      </c>
      <c r="O134" s="42">
        <v>1076125</v>
      </c>
      <c r="P134" s="43">
        <v>4.5162073570474685E-2</v>
      </c>
    </row>
    <row r="135" spans="1:16" ht="12.75" customHeight="1">
      <c r="A135" s="31">
        <v>125</v>
      </c>
      <c r="B135" s="32" t="s">
        <v>80</v>
      </c>
      <c r="C135" s="33" t="s">
        <v>168</v>
      </c>
      <c r="D135" s="34">
        <v>44469</v>
      </c>
      <c r="E135" s="40">
        <v>4042.9</v>
      </c>
      <c r="F135" s="40">
        <v>4018.4166666666665</v>
      </c>
      <c r="G135" s="41">
        <v>3942.833333333333</v>
      </c>
      <c r="H135" s="41">
        <v>3842.7666666666664</v>
      </c>
      <c r="I135" s="41">
        <v>3767.1833333333329</v>
      </c>
      <c r="J135" s="41">
        <v>4118.4833333333336</v>
      </c>
      <c r="K135" s="41">
        <v>4194.0666666666657</v>
      </c>
      <c r="L135" s="41">
        <v>4294.1333333333332</v>
      </c>
      <c r="M135" s="31">
        <v>4094</v>
      </c>
      <c r="N135" s="31">
        <v>3918.35</v>
      </c>
      <c r="O135" s="42">
        <v>432225</v>
      </c>
      <c r="P135" s="43">
        <v>3.1686358754027928E-2</v>
      </c>
    </row>
    <row r="136" spans="1:16" ht="12.75" customHeight="1">
      <c r="A136" s="31">
        <v>126</v>
      </c>
      <c r="B136" s="32" t="s">
        <v>64</v>
      </c>
      <c r="C136" s="33" t="s">
        <v>169</v>
      </c>
      <c r="D136" s="34">
        <v>44469</v>
      </c>
      <c r="E136" s="40">
        <v>19543.75</v>
      </c>
      <c r="F136" s="40">
        <v>19623.649999999998</v>
      </c>
      <c r="G136" s="41">
        <v>19352.099999999995</v>
      </c>
      <c r="H136" s="41">
        <v>19160.449999999997</v>
      </c>
      <c r="I136" s="41">
        <v>18888.899999999994</v>
      </c>
      <c r="J136" s="41">
        <v>19815.299999999996</v>
      </c>
      <c r="K136" s="41">
        <v>20086.849999999999</v>
      </c>
      <c r="L136" s="41">
        <v>20278.499999999996</v>
      </c>
      <c r="M136" s="31">
        <v>19895.2</v>
      </c>
      <c r="N136" s="31">
        <v>19432</v>
      </c>
      <c r="O136" s="42">
        <v>419800</v>
      </c>
      <c r="P136" s="43">
        <v>4.9631203900487558E-2</v>
      </c>
    </row>
    <row r="137" spans="1:16" ht="12.75" customHeight="1">
      <c r="A137" s="31">
        <v>127</v>
      </c>
      <c r="B137" s="32" t="s">
        <v>48</v>
      </c>
      <c r="C137" s="33" t="s">
        <v>170</v>
      </c>
      <c r="D137" s="34">
        <v>44469</v>
      </c>
      <c r="E137" s="40">
        <v>154.69999999999999</v>
      </c>
      <c r="F137" s="40">
        <v>155.23333333333335</v>
      </c>
      <c r="G137" s="41">
        <v>153.06666666666669</v>
      </c>
      <c r="H137" s="41">
        <v>151.43333333333334</v>
      </c>
      <c r="I137" s="41">
        <v>149.26666666666668</v>
      </c>
      <c r="J137" s="41">
        <v>156.8666666666667</v>
      </c>
      <c r="K137" s="41">
        <v>159.03333333333333</v>
      </c>
      <c r="L137" s="41">
        <v>160.66666666666671</v>
      </c>
      <c r="M137" s="31">
        <v>157.4</v>
      </c>
      <c r="N137" s="31">
        <v>153.6</v>
      </c>
      <c r="O137" s="42">
        <v>83917500</v>
      </c>
      <c r="P137" s="43">
        <v>5.0931364322872964E-2</v>
      </c>
    </row>
    <row r="138" spans="1:16" ht="12.75" customHeight="1">
      <c r="A138" s="31">
        <v>128</v>
      </c>
      <c r="B138" s="32" t="s">
        <v>57</v>
      </c>
      <c r="C138" s="33" t="s">
        <v>172</v>
      </c>
      <c r="D138" s="34">
        <v>44469</v>
      </c>
      <c r="E138" s="40">
        <v>113.2</v>
      </c>
      <c r="F138" s="40">
        <v>112.98333333333335</v>
      </c>
      <c r="G138" s="41">
        <v>112.31666666666669</v>
      </c>
      <c r="H138" s="41">
        <v>111.43333333333334</v>
      </c>
      <c r="I138" s="41">
        <v>110.76666666666668</v>
      </c>
      <c r="J138" s="41">
        <v>113.8666666666667</v>
      </c>
      <c r="K138" s="41">
        <v>114.53333333333336</v>
      </c>
      <c r="L138" s="41">
        <v>115.41666666666671</v>
      </c>
      <c r="M138" s="31">
        <v>113.65</v>
      </c>
      <c r="N138" s="31">
        <v>112.1</v>
      </c>
      <c r="O138" s="42">
        <v>63965400</v>
      </c>
      <c r="P138" s="43">
        <v>4.2646102387810088E-2</v>
      </c>
    </row>
    <row r="139" spans="1:16" ht="12.75" customHeight="1">
      <c r="A139" s="31">
        <v>129</v>
      </c>
      <c r="B139" s="32" t="s">
        <v>39</v>
      </c>
      <c r="C139" s="33" t="s">
        <v>482</v>
      </c>
      <c r="D139" s="34">
        <v>44469</v>
      </c>
      <c r="E139" s="40">
        <v>4710.6000000000004</v>
      </c>
      <c r="F139" s="40">
        <v>4707.5</v>
      </c>
      <c r="G139" s="41">
        <v>4633.1000000000004</v>
      </c>
      <c r="H139" s="41">
        <v>4555.6000000000004</v>
      </c>
      <c r="I139" s="41">
        <v>4481.2000000000007</v>
      </c>
      <c r="J139" s="41">
        <v>4785</v>
      </c>
      <c r="K139" s="41">
        <v>4859.3999999999996</v>
      </c>
      <c r="L139" s="41">
        <v>4936.8999999999996</v>
      </c>
      <c r="M139" s="31">
        <v>4781.8999999999996</v>
      </c>
      <c r="N139" s="31">
        <v>4630</v>
      </c>
      <c r="O139" s="42">
        <v>149000</v>
      </c>
      <c r="P139" s="43">
        <v>0.14836223506743737</v>
      </c>
    </row>
    <row r="140" spans="1:16" ht="12.75" customHeight="1">
      <c r="A140" s="31">
        <v>130</v>
      </c>
      <c r="B140" s="32" t="s">
        <v>59</v>
      </c>
      <c r="C140" s="33" t="s">
        <v>173</v>
      </c>
      <c r="D140" s="34">
        <v>44469</v>
      </c>
      <c r="E140" s="40">
        <v>119.2</v>
      </c>
      <c r="F140" s="40">
        <v>118.86666666666667</v>
      </c>
      <c r="G140" s="41">
        <v>118.08333333333334</v>
      </c>
      <c r="H140" s="41">
        <v>116.96666666666667</v>
      </c>
      <c r="I140" s="41">
        <v>116.18333333333334</v>
      </c>
      <c r="J140" s="41">
        <v>119.98333333333335</v>
      </c>
      <c r="K140" s="41">
        <v>120.76666666666668</v>
      </c>
      <c r="L140" s="41">
        <v>121.88333333333335</v>
      </c>
      <c r="M140" s="31">
        <v>119.65</v>
      </c>
      <c r="N140" s="31">
        <v>117.75</v>
      </c>
      <c r="O140" s="42">
        <v>52129000</v>
      </c>
      <c r="P140" s="43">
        <v>5.3860523038605231E-2</v>
      </c>
    </row>
    <row r="141" spans="1:16" ht="12.75" customHeight="1">
      <c r="A141" s="31">
        <v>131</v>
      </c>
      <c r="B141" s="32" t="s">
        <v>171</v>
      </c>
      <c r="C141" s="33" t="s">
        <v>174</v>
      </c>
      <c r="D141" s="34">
        <v>44469</v>
      </c>
      <c r="E141" s="40">
        <v>31543.1</v>
      </c>
      <c r="F141" s="40">
        <v>31490.399999999998</v>
      </c>
      <c r="G141" s="41">
        <v>31250.799999999996</v>
      </c>
      <c r="H141" s="41">
        <v>30958.499999999996</v>
      </c>
      <c r="I141" s="41">
        <v>30718.899999999994</v>
      </c>
      <c r="J141" s="41">
        <v>31782.699999999997</v>
      </c>
      <c r="K141" s="41">
        <v>32022.299999999996</v>
      </c>
      <c r="L141" s="41">
        <v>32314.6</v>
      </c>
      <c r="M141" s="31">
        <v>31730</v>
      </c>
      <c r="N141" s="31">
        <v>31198.1</v>
      </c>
      <c r="O141" s="42">
        <v>84930</v>
      </c>
      <c r="P141" s="43">
        <v>1.4695340501792114E-2</v>
      </c>
    </row>
    <row r="142" spans="1:16" ht="12.75" customHeight="1">
      <c r="A142" s="31">
        <v>132</v>
      </c>
      <c r="B142" s="32" t="s">
        <v>183</v>
      </c>
      <c r="C142" s="33" t="s">
        <v>175</v>
      </c>
      <c r="D142" s="34">
        <v>44469</v>
      </c>
      <c r="E142" s="40">
        <v>2615</v>
      </c>
      <c r="F142" s="40">
        <v>2611.2333333333331</v>
      </c>
      <c r="G142" s="41">
        <v>2569.7666666666664</v>
      </c>
      <c r="H142" s="41">
        <v>2524.5333333333333</v>
      </c>
      <c r="I142" s="41">
        <v>2483.0666666666666</v>
      </c>
      <c r="J142" s="41">
        <v>2656.4666666666662</v>
      </c>
      <c r="K142" s="41">
        <v>2697.9333333333325</v>
      </c>
      <c r="L142" s="41">
        <v>2743.1666666666661</v>
      </c>
      <c r="M142" s="31">
        <v>2652.7</v>
      </c>
      <c r="N142" s="31">
        <v>2566</v>
      </c>
      <c r="O142" s="42">
        <v>2949100</v>
      </c>
      <c r="P142" s="43">
        <v>4.0258402771276101E-3</v>
      </c>
    </row>
    <row r="143" spans="1:16" ht="12.75" customHeight="1">
      <c r="A143" s="31">
        <v>133</v>
      </c>
      <c r="B143" s="32" t="s">
        <v>43</v>
      </c>
      <c r="C143" s="33" t="s">
        <v>176</v>
      </c>
      <c r="D143" s="34">
        <v>44469</v>
      </c>
      <c r="E143" s="40">
        <v>228.4</v>
      </c>
      <c r="F143" s="40">
        <v>228.86666666666665</v>
      </c>
      <c r="G143" s="41">
        <v>227.23333333333329</v>
      </c>
      <c r="H143" s="41">
        <v>226.06666666666663</v>
      </c>
      <c r="I143" s="41">
        <v>224.43333333333328</v>
      </c>
      <c r="J143" s="41">
        <v>230.0333333333333</v>
      </c>
      <c r="K143" s="41">
        <v>231.66666666666669</v>
      </c>
      <c r="L143" s="41">
        <v>232.83333333333331</v>
      </c>
      <c r="M143" s="31">
        <v>230.5</v>
      </c>
      <c r="N143" s="31">
        <v>227.7</v>
      </c>
      <c r="O143" s="42">
        <v>21342000</v>
      </c>
      <c r="P143" s="43">
        <v>3.0267921795800144E-2</v>
      </c>
    </row>
    <row r="144" spans="1:16" ht="12.75" customHeight="1">
      <c r="A144" s="31">
        <v>134</v>
      </c>
      <c r="B144" s="32" t="s">
        <v>59</v>
      </c>
      <c r="C144" s="33" t="s">
        <v>177</v>
      </c>
      <c r="D144" s="34">
        <v>44469</v>
      </c>
      <c r="E144" s="40">
        <v>129.35</v>
      </c>
      <c r="F144" s="40">
        <v>129.01666666666665</v>
      </c>
      <c r="G144" s="41">
        <v>127.98333333333329</v>
      </c>
      <c r="H144" s="41">
        <v>126.61666666666665</v>
      </c>
      <c r="I144" s="41">
        <v>125.58333333333329</v>
      </c>
      <c r="J144" s="41">
        <v>130.3833333333333</v>
      </c>
      <c r="K144" s="41">
        <v>131.41666666666666</v>
      </c>
      <c r="L144" s="41">
        <v>132.7833333333333</v>
      </c>
      <c r="M144" s="31">
        <v>130.05000000000001</v>
      </c>
      <c r="N144" s="31">
        <v>127.65</v>
      </c>
      <c r="O144" s="42">
        <v>27435000</v>
      </c>
      <c r="P144" s="43">
        <v>-5.8413839586609747E-3</v>
      </c>
    </row>
    <row r="145" spans="1:16" ht="12.75" customHeight="1">
      <c r="A145" s="31">
        <v>135</v>
      </c>
      <c r="B145" s="32" t="s">
        <v>171</v>
      </c>
      <c r="C145" s="33" t="s">
        <v>178</v>
      </c>
      <c r="D145" s="34">
        <v>44469</v>
      </c>
      <c r="E145" s="40">
        <v>5747.7</v>
      </c>
      <c r="F145" s="40">
        <v>5752.3666666666659</v>
      </c>
      <c r="G145" s="41">
        <v>5714.7333333333318</v>
      </c>
      <c r="H145" s="41">
        <v>5681.7666666666655</v>
      </c>
      <c r="I145" s="41">
        <v>5644.1333333333314</v>
      </c>
      <c r="J145" s="41">
        <v>5785.3333333333321</v>
      </c>
      <c r="K145" s="41">
        <v>5822.9666666666653</v>
      </c>
      <c r="L145" s="41">
        <v>5855.9333333333325</v>
      </c>
      <c r="M145" s="31">
        <v>5790</v>
      </c>
      <c r="N145" s="31">
        <v>5719.4</v>
      </c>
      <c r="O145" s="42">
        <v>226000</v>
      </c>
      <c r="P145" s="43">
        <v>1.0055865921787709E-2</v>
      </c>
    </row>
    <row r="146" spans="1:16" ht="12.75" customHeight="1">
      <c r="A146" s="31">
        <v>136</v>
      </c>
      <c r="B146" s="32" t="s">
        <v>80</v>
      </c>
      <c r="C146" s="33" t="s">
        <v>179</v>
      </c>
      <c r="D146" s="34">
        <v>44469</v>
      </c>
      <c r="E146" s="40">
        <v>2286.9499999999998</v>
      </c>
      <c r="F146" s="40">
        <v>2280.2999999999997</v>
      </c>
      <c r="G146" s="41">
        <v>2266.6499999999996</v>
      </c>
      <c r="H146" s="41">
        <v>2246.35</v>
      </c>
      <c r="I146" s="41">
        <v>2232.6999999999998</v>
      </c>
      <c r="J146" s="41">
        <v>2300.5999999999995</v>
      </c>
      <c r="K146" s="41">
        <v>2314.25</v>
      </c>
      <c r="L146" s="41">
        <v>2334.5499999999993</v>
      </c>
      <c r="M146" s="31">
        <v>2293.9499999999998</v>
      </c>
      <c r="N146" s="31">
        <v>2260</v>
      </c>
      <c r="O146" s="42">
        <v>2707000</v>
      </c>
      <c r="P146" s="43">
        <v>2.2474032105760152E-2</v>
      </c>
    </row>
    <row r="147" spans="1:16" ht="12.75" customHeight="1">
      <c r="A147" s="31">
        <v>137</v>
      </c>
      <c r="B147" s="32" t="s">
        <v>121</v>
      </c>
      <c r="C147" s="33" t="s">
        <v>180</v>
      </c>
      <c r="D147" s="34">
        <v>44469</v>
      </c>
      <c r="E147" s="40">
        <v>3403.05</v>
      </c>
      <c r="F147" s="40">
        <v>3370.0166666666664</v>
      </c>
      <c r="G147" s="41">
        <v>3309.083333333333</v>
      </c>
      <c r="H147" s="41">
        <v>3215.1166666666668</v>
      </c>
      <c r="I147" s="41">
        <v>3154.1833333333334</v>
      </c>
      <c r="J147" s="41">
        <v>3463.9833333333327</v>
      </c>
      <c r="K147" s="41">
        <v>3524.9166666666661</v>
      </c>
      <c r="L147" s="41">
        <v>3618.8833333333323</v>
      </c>
      <c r="M147" s="31">
        <v>3430.95</v>
      </c>
      <c r="N147" s="31">
        <v>3276.05</v>
      </c>
      <c r="O147" s="42">
        <v>1014000</v>
      </c>
      <c r="P147" s="43">
        <v>4.4553180530517641E-2</v>
      </c>
    </row>
    <row r="148" spans="1:16" ht="12.75" customHeight="1">
      <c r="A148" s="31">
        <v>138</v>
      </c>
      <c r="B148" s="32" t="s">
        <v>64</v>
      </c>
      <c r="C148" s="33" t="s">
        <v>181</v>
      </c>
      <c r="D148" s="34">
        <v>44469</v>
      </c>
      <c r="E148" s="40">
        <v>36.799999999999997</v>
      </c>
      <c r="F148" s="40">
        <v>36.9</v>
      </c>
      <c r="G148" s="41">
        <v>36.349999999999994</v>
      </c>
      <c r="H148" s="41">
        <v>35.9</v>
      </c>
      <c r="I148" s="41">
        <v>35.349999999999994</v>
      </c>
      <c r="J148" s="41">
        <v>37.349999999999994</v>
      </c>
      <c r="K148" s="41">
        <v>37.899999999999991</v>
      </c>
      <c r="L148" s="41">
        <v>38.349999999999994</v>
      </c>
      <c r="M148" s="31">
        <v>37.450000000000003</v>
      </c>
      <c r="N148" s="31">
        <v>36.450000000000003</v>
      </c>
      <c r="O148" s="42">
        <v>291296000</v>
      </c>
      <c r="P148" s="43">
        <v>1.3189381712950081E-2</v>
      </c>
    </row>
    <row r="149" spans="1:16" ht="12.75" customHeight="1">
      <c r="A149" s="31">
        <v>139</v>
      </c>
      <c r="B149" s="32" t="s">
        <v>59</v>
      </c>
      <c r="C149" s="33" t="s">
        <v>273</v>
      </c>
      <c r="D149" s="34">
        <v>44469</v>
      </c>
      <c r="E149" s="40">
        <v>2077.4499999999998</v>
      </c>
      <c r="F149" s="40">
        <v>2084.5166666666664</v>
      </c>
      <c r="G149" s="41">
        <v>2035.0333333333328</v>
      </c>
      <c r="H149" s="41">
        <v>1992.6166666666663</v>
      </c>
      <c r="I149" s="41">
        <v>1943.1333333333328</v>
      </c>
      <c r="J149" s="41">
        <v>2126.9333333333329</v>
      </c>
      <c r="K149" s="41">
        <v>2176.4166666666665</v>
      </c>
      <c r="L149" s="41">
        <v>2218.833333333333</v>
      </c>
      <c r="M149" s="31">
        <v>2134</v>
      </c>
      <c r="N149" s="31">
        <v>2042.1</v>
      </c>
      <c r="O149" s="42">
        <v>437700</v>
      </c>
      <c r="P149" s="43">
        <v>0.11119573495811119</v>
      </c>
    </row>
    <row r="150" spans="1:16" ht="12.75" customHeight="1">
      <c r="A150" s="31">
        <v>140</v>
      </c>
      <c r="B150" s="32" t="s">
        <v>43</v>
      </c>
      <c r="C150" s="33" t="s">
        <v>182</v>
      </c>
      <c r="D150" s="34">
        <v>44469</v>
      </c>
      <c r="E150" s="40">
        <v>173.05</v>
      </c>
      <c r="F150" s="40">
        <v>173.31666666666669</v>
      </c>
      <c r="G150" s="41">
        <v>172.28333333333339</v>
      </c>
      <c r="H150" s="41">
        <v>171.51666666666671</v>
      </c>
      <c r="I150" s="41">
        <v>170.48333333333341</v>
      </c>
      <c r="J150" s="41">
        <v>174.08333333333337</v>
      </c>
      <c r="K150" s="41">
        <v>175.11666666666667</v>
      </c>
      <c r="L150" s="41">
        <v>175.88333333333335</v>
      </c>
      <c r="M150" s="31">
        <v>174.35</v>
      </c>
      <c r="N150" s="31">
        <v>172.55</v>
      </c>
      <c r="O150" s="42">
        <v>28019582</v>
      </c>
      <c r="P150" s="43">
        <v>8.3522375747576816E-2</v>
      </c>
    </row>
    <row r="151" spans="1:16" ht="12.75" customHeight="1">
      <c r="A151" s="31">
        <v>141</v>
      </c>
      <c r="B151" s="32" t="s">
        <v>71</v>
      </c>
      <c r="C151" s="33" t="s">
        <v>184</v>
      </c>
      <c r="D151" s="34">
        <v>44469</v>
      </c>
      <c r="E151" s="40">
        <v>1333.3</v>
      </c>
      <c r="F151" s="40">
        <v>1337.0833333333333</v>
      </c>
      <c r="G151" s="41">
        <v>1317.1666666666665</v>
      </c>
      <c r="H151" s="41">
        <v>1301.0333333333333</v>
      </c>
      <c r="I151" s="41">
        <v>1281.1166666666666</v>
      </c>
      <c r="J151" s="41">
        <v>1353.2166666666665</v>
      </c>
      <c r="K151" s="41">
        <v>1373.133333333333</v>
      </c>
      <c r="L151" s="41">
        <v>1389.2666666666664</v>
      </c>
      <c r="M151" s="31">
        <v>1357</v>
      </c>
      <c r="N151" s="31">
        <v>1320.95</v>
      </c>
      <c r="O151" s="42">
        <v>1773299</v>
      </c>
      <c r="P151" s="43">
        <v>5.9324094335035257E-2</v>
      </c>
    </row>
    <row r="152" spans="1:16" ht="12.75" customHeight="1">
      <c r="A152" s="31">
        <v>142</v>
      </c>
      <c r="B152" s="32" t="s">
        <v>41</v>
      </c>
      <c r="C152" s="33" t="s">
        <v>185</v>
      </c>
      <c r="D152" s="34">
        <v>44469</v>
      </c>
      <c r="E152" s="40">
        <v>1011.4</v>
      </c>
      <c r="F152" s="40">
        <v>1006.1166666666667</v>
      </c>
      <c r="G152" s="41">
        <v>996.83333333333337</v>
      </c>
      <c r="H152" s="41">
        <v>982.26666666666665</v>
      </c>
      <c r="I152" s="41">
        <v>972.98333333333335</v>
      </c>
      <c r="J152" s="41">
        <v>1020.6833333333334</v>
      </c>
      <c r="K152" s="41">
        <v>1029.9666666666667</v>
      </c>
      <c r="L152" s="41">
        <v>1044.5333333333333</v>
      </c>
      <c r="M152" s="31">
        <v>1015.4</v>
      </c>
      <c r="N152" s="31">
        <v>991.55</v>
      </c>
      <c r="O152" s="42">
        <v>1836850</v>
      </c>
      <c r="P152" s="43">
        <v>2.0302171860245515E-2</v>
      </c>
    </row>
    <row r="153" spans="1:16" ht="12.75" customHeight="1">
      <c r="A153" s="31">
        <v>143</v>
      </c>
      <c r="B153" s="32" t="s">
        <v>64</v>
      </c>
      <c r="C153" s="33" t="s">
        <v>186</v>
      </c>
      <c r="D153" s="34">
        <v>44469</v>
      </c>
      <c r="E153" s="40">
        <v>165.9</v>
      </c>
      <c r="F153" s="40">
        <v>167.03333333333333</v>
      </c>
      <c r="G153" s="41">
        <v>163.41666666666666</v>
      </c>
      <c r="H153" s="41">
        <v>160.93333333333334</v>
      </c>
      <c r="I153" s="41">
        <v>157.31666666666666</v>
      </c>
      <c r="J153" s="41">
        <v>169.51666666666665</v>
      </c>
      <c r="K153" s="41">
        <v>173.13333333333333</v>
      </c>
      <c r="L153" s="41">
        <v>175.61666666666665</v>
      </c>
      <c r="M153" s="31">
        <v>170.65</v>
      </c>
      <c r="N153" s="31">
        <v>164.55</v>
      </c>
      <c r="O153" s="42">
        <v>34918900</v>
      </c>
      <c r="P153" s="43">
        <v>1.5860963469163925E-2</v>
      </c>
    </row>
    <row r="154" spans="1:16" ht="12.75" customHeight="1">
      <c r="A154" s="31">
        <v>144</v>
      </c>
      <c r="B154" s="32" t="s">
        <v>48</v>
      </c>
      <c r="C154" s="33" t="s">
        <v>187</v>
      </c>
      <c r="D154" s="34">
        <v>44469</v>
      </c>
      <c r="E154" s="40">
        <v>150.35</v>
      </c>
      <c r="F154" s="40">
        <v>149.73333333333332</v>
      </c>
      <c r="G154" s="41">
        <v>148.66666666666663</v>
      </c>
      <c r="H154" s="41">
        <v>146.98333333333332</v>
      </c>
      <c r="I154" s="41">
        <v>145.91666666666663</v>
      </c>
      <c r="J154" s="41">
        <v>151.41666666666663</v>
      </c>
      <c r="K154" s="41">
        <v>152.48333333333329</v>
      </c>
      <c r="L154" s="41">
        <v>154.16666666666663</v>
      </c>
      <c r="M154" s="31">
        <v>150.80000000000001</v>
      </c>
      <c r="N154" s="31">
        <v>148.05000000000001</v>
      </c>
      <c r="O154" s="42">
        <v>21084000</v>
      </c>
      <c r="P154" s="43">
        <v>2.032520325203252E-2</v>
      </c>
    </row>
    <row r="155" spans="1:16" ht="12.75" customHeight="1">
      <c r="A155" s="31">
        <v>145</v>
      </c>
      <c r="B155" s="319" t="s">
        <v>48</v>
      </c>
      <c r="C155" s="33" t="s">
        <v>188</v>
      </c>
      <c r="D155" s="34">
        <v>44469</v>
      </c>
      <c r="E155" s="40">
        <v>2265.9499999999998</v>
      </c>
      <c r="F155" s="40">
        <v>2267.5499999999997</v>
      </c>
      <c r="G155" s="41">
        <v>2248.8499999999995</v>
      </c>
      <c r="H155" s="41">
        <v>2231.7499999999995</v>
      </c>
      <c r="I155" s="41">
        <v>2213.0499999999993</v>
      </c>
      <c r="J155" s="41">
        <v>2284.6499999999996</v>
      </c>
      <c r="K155" s="41">
        <v>2303.3499999999995</v>
      </c>
      <c r="L155" s="41">
        <v>2320.4499999999998</v>
      </c>
      <c r="M155" s="31">
        <v>2286.25</v>
      </c>
      <c r="N155" s="31">
        <v>2250.4499999999998</v>
      </c>
      <c r="O155" s="42">
        <v>32827000</v>
      </c>
      <c r="P155" s="43">
        <v>1.155552816467398E-2</v>
      </c>
    </row>
    <row r="156" spans="1:16" ht="12.75" customHeight="1">
      <c r="A156" s="31">
        <v>146</v>
      </c>
      <c r="B156" s="32" t="s">
        <v>183</v>
      </c>
      <c r="C156" s="33" t="s">
        <v>189</v>
      </c>
      <c r="D156" s="34">
        <v>44469</v>
      </c>
      <c r="E156" s="40">
        <v>120.2</v>
      </c>
      <c r="F156" s="40">
        <v>120.16666666666667</v>
      </c>
      <c r="G156" s="41">
        <v>118.73333333333335</v>
      </c>
      <c r="H156" s="41">
        <v>117.26666666666668</v>
      </c>
      <c r="I156" s="41">
        <v>115.83333333333336</v>
      </c>
      <c r="J156" s="41">
        <v>121.63333333333334</v>
      </c>
      <c r="K156" s="41">
        <v>123.06666666666665</v>
      </c>
      <c r="L156" s="41">
        <v>124.53333333333333</v>
      </c>
      <c r="M156" s="31">
        <v>121.6</v>
      </c>
      <c r="N156" s="31">
        <v>118.7</v>
      </c>
      <c r="O156" s="42">
        <v>157225000</v>
      </c>
      <c r="P156" s="43">
        <v>2.7248463782508846E-2</v>
      </c>
    </row>
    <row r="157" spans="1:16" ht="12.75" customHeight="1">
      <c r="A157" s="31">
        <v>147</v>
      </c>
      <c r="B157" s="32" t="s">
        <v>39</v>
      </c>
      <c r="C157" s="33" t="s">
        <v>190</v>
      </c>
      <c r="D157" s="34">
        <v>44469</v>
      </c>
      <c r="E157" s="40">
        <v>1192.95</v>
      </c>
      <c r="F157" s="40">
        <v>1187.3999999999999</v>
      </c>
      <c r="G157" s="41">
        <v>1179.7999999999997</v>
      </c>
      <c r="H157" s="41">
        <v>1166.6499999999999</v>
      </c>
      <c r="I157" s="41">
        <v>1159.0499999999997</v>
      </c>
      <c r="J157" s="41">
        <v>1200.5499999999997</v>
      </c>
      <c r="K157" s="41">
        <v>1208.1499999999996</v>
      </c>
      <c r="L157" s="41">
        <v>1221.2999999999997</v>
      </c>
      <c r="M157" s="31">
        <v>1195</v>
      </c>
      <c r="N157" s="31">
        <v>1174.25</v>
      </c>
      <c r="O157" s="42">
        <v>6325500</v>
      </c>
      <c r="P157" s="43">
        <v>3.0799315570765096E-2</v>
      </c>
    </row>
    <row r="158" spans="1:16" ht="12.75" customHeight="1">
      <c r="A158" s="31">
        <v>148</v>
      </c>
      <c r="B158" s="32" t="s">
        <v>57</v>
      </c>
      <c r="C158" s="33" t="s">
        <v>191</v>
      </c>
      <c r="D158" s="34">
        <v>44469</v>
      </c>
      <c r="E158" s="40">
        <v>426.35</v>
      </c>
      <c r="F158" s="40">
        <v>424.34999999999997</v>
      </c>
      <c r="G158" s="41">
        <v>421.49999999999994</v>
      </c>
      <c r="H158" s="41">
        <v>416.65</v>
      </c>
      <c r="I158" s="41">
        <v>413.79999999999995</v>
      </c>
      <c r="J158" s="41">
        <v>429.19999999999993</v>
      </c>
      <c r="K158" s="41">
        <v>432.04999999999995</v>
      </c>
      <c r="L158" s="41">
        <v>436.89999999999992</v>
      </c>
      <c r="M158" s="31">
        <v>427.2</v>
      </c>
      <c r="N158" s="31">
        <v>419.5</v>
      </c>
      <c r="O158" s="42">
        <v>88144500</v>
      </c>
      <c r="P158" s="43">
        <v>-1.0823822509510824E-2</v>
      </c>
    </row>
    <row r="159" spans="1:16" ht="12.75" customHeight="1">
      <c r="A159" s="31">
        <v>149</v>
      </c>
      <c r="B159" s="32" t="s">
        <v>50</v>
      </c>
      <c r="C159" s="33" t="s">
        <v>192</v>
      </c>
      <c r="D159" s="34">
        <v>44469</v>
      </c>
      <c r="E159" s="40">
        <v>28290.1</v>
      </c>
      <c r="F159" s="40">
        <v>27980.416666666668</v>
      </c>
      <c r="G159" s="41">
        <v>27510.833333333336</v>
      </c>
      <c r="H159" s="41">
        <v>26731.566666666669</v>
      </c>
      <c r="I159" s="41">
        <v>26261.983333333337</v>
      </c>
      <c r="J159" s="41">
        <v>28759.683333333334</v>
      </c>
      <c r="K159" s="41">
        <v>29229.26666666667</v>
      </c>
      <c r="L159" s="41">
        <v>30008.533333333333</v>
      </c>
      <c r="M159" s="31">
        <v>28450</v>
      </c>
      <c r="N159" s="31">
        <v>27201.15</v>
      </c>
      <c r="O159" s="42">
        <v>197625</v>
      </c>
      <c r="P159" s="43">
        <v>-4.8392921632358255E-2</v>
      </c>
    </row>
    <row r="160" spans="1:16" ht="12.75" customHeight="1">
      <c r="A160" s="31">
        <v>150</v>
      </c>
      <c r="B160" s="32" t="s">
        <v>171</v>
      </c>
      <c r="C160" s="33" t="s">
        <v>193</v>
      </c>
      <c r="D160" s="34">
        <v>44469</v>
      </c>
      <c r="E160" s="40">
        <v>2278.8000000000002</v>
      </c>
      <c r="F160" s="40">
        <v>2279.7666666666669</v>
      </c>
      <c r="G160" s="41">
        <v>2261.5333333333338</v>
      </c>
      <c r="H160" s="41">
        <v>2244.2666666666669</v>
      </c>
      <c r="I160" s="41">
        <v>2226.0333333333338</v>
      </c>
      <c r="J160" s="41">
        <v>2297.0333333333338</v>
      </c>
      <c r="K160" s="41">
        <v>2315.2666666666664</v>
      </c>
      <c r="L160" s="41">
        <v>2332.5333333333338</v>
      </c>
      <c r="M160" s="31">
        <v>2298</v>
      </c>
      <c r="N160" s="31">
        <v>2262.5</v>
      </c>
      <c r="O160" s="42">
        <v>1851025</v>
      </c>
      <c r="P160" s="43">
        <v>5.2270011947431298E-3</v>
      </c>
    </row>
    <row r="161" spans="1:16" ht="12.75" customHeight="1">
      <c r="A161" s="31">
        <v>151</v>
      </c>
      <c r="B161" s="32" t="s">
        <v>121</v>
      </c>
      <c r="C161" s="33" t="s">
        <v>194</v>
      </c>
      <c r="D161" s="34">
        <v>44469</v>
      </c>
      <c r="E161" s="40">
        <v>10156.75</v>
      </c>
      <c r="F161" s="40">
        <v>10093.716666666667</v>
      </c>
      <c r="G161" s="41">
        <v>9852.4333333333343</v>
      </c>
      <c r="H161" s="41">
        <v>9548.1166666666668</v>
      </c>
      <c r="I161" s="41">
        <v>9306.8333333333339</v>
      </c>
      <c r="J161" s="41">
        <v>10398.033333333335</v>
      </c>
      <c r="K161" s="41">
        <v>10639.316666666668</v>
      </c>
      <c r="L161" s="41">
        <v>10943.633333333335</v>
      </c>
      <c r="M161" s="31">
        <v>10335</v>
      </c>
      <c r="N161" s="31">
        <v>9789.4</v>
      </c>
      <c r="O161" s="42">
        <v>595000</v>
      </c>
      <c r="P161" s="43">
        <v>4.3630782723087042E-2</v>
      </c>
    </row>
    <row r="162" spans="1:16" ht="12.75" customHeight="1">
      <c r="A162" s="31">
        <v>152</v>
      </c>
      <c r="B162" s="32" t="s">
        <v>88</v>
      </c>
      <c r="C162" s="33" t="s">
        <v>195</v>
      </c>
      <c r="D162" s="34">
        <v>44469</v>
      </c>
      <c r="E162" s="40">
        <v>1353.1</v>
      </c>
      <c r="F162" s="40">
        <v>1344.9666666666667</v>
      </c>
      <c r="G162" s="41">
        <v>1331.2333333333333</v>
      </c>
      <c r="H162" s="41">
        <v>1309.3666666666666</v>
      </c>
      <c r="I162" s="41">
        <v>1295.6333333333332</v>
      </c>
      <c r="J162" s="41">
        <v>1366.8333333333335</v>
      </c>
      <c r="K162" s="41">
        <v>1380.5666666666671</v>
      </c>
      <c r="L162" s="41">
        <v>1402.4333333333336</v>
      </c>
      <c r="M162" s="31">
        <v>1358.7</v>
      </c>
      <c r="N162" s="31">
        <v>1323.1</v>
      </c>
      <c r="O162" s="42">
        <v>4736000</v>
      </c>
      <c r="P162" s="43">
        <v>-3.3706031176038521E-2</v>
      </c>
    </row>
    <row r="163" spans="1:16" ht="12.75" customHeight="1">
      <c r="A163" s="31">
        <v>153</v>
      </c>
      <c r="B163" s="32" t="s">
        <v>88</v>
      </c>
      <c r="C163" s="33" t="s">
        <v>531</v>
      </c>
      <c r="D163" s="34">
        <v>44469</v>
      </c>
      <c r="E163" s="40">
        <v>615.95000000000005</v>
      </c>
      <c r="F163" s="40">
        <v>616.7166666666667</v>
      </c>
      <c r="G163" s="41">
        <v>609.23333333333335</v>
      </c>
      <c r="H163" s="41">
        <v>602.51666666666665</v>
      </c>
      <c r="I163" s="41">
        <v>595.0333333333333</v>
      </c>
      <c r="J163" s="41">
        <v>623.43333333333339</v>
      </c>
      <c r="K163" s="41">
        <v>630.91666666666674</v>
      </c>
      <c r="L163" s="41">
        <v>637.63333333333344</v>
      </c>
      <c r="M163" s="31">
        <v>624.20000000000005</v>
      </c>
      <c r="N163" s="31">
        <v>610</v>
      </c>
      <c r="O163" s="42">
        <v>2049975</v>
      </c>
      <c r="P163" s="43">
        <v>-2.8781579788935082E-2</v>
      </c>
    </row>
    <row r="164" spans="1:16" ht="12.75" customHeight="1">
      <c r="A164" s="31">
        <v>154</v>
      </c>
      <c r="B164" s="32" t="s">
        <v>57</v>
      </c>
      <c r="C164" s="33" t="s">
        <v>196</v>
      </c>
      <c r="D164" s="34">
        <v>44469</v>
      </c>
      <c r="E164" s="40">
        <v>794.75</v>
      </c>
      <c r="F164" s="40">
        <v>794.23333333333323</v>
      </c>
      <c r="G164" s="41">
        <v>785.91666666666652</v>
      </c>
      <c r="H164" s="41">
        <v>777.08333333333326</v>
      </c>
      <c r="I164" s="41">
        <v>768.76666666666654</v>
      </c>
      <c r="J164" s="41">
        <v>803.06666666666649</v>
      </c>
      <c r="K164" s="41">
        <v>811.38333333333333</v>
      </c>
      <c r="L164" s="41">
        <v>820.21666666666647</v>
      </c>
      <c r="M164" s="31">
        <v>802.55</v>
      </c>
      <c r="N164" s="31">
        <v>785.4</v>
      </c>
      <c r="O164" s="42">
        <v>36519000</v>
      </c>
      <c r="P164" s="43">
        <v>2.7413446768285478E-2</v>
      </c>
    </row>
    <row r="165" spans="1:16" ht="12.75" customHeight="1">
      <c r="A165" s="31">
        <v>155</v>
      </c>
      <c r="B165" s="32" t="s">
        <v>48</v>
      </c>
      <c r="C165" s="33" t="s">
        <v>197</v>
      </c>
      <c r="D165" s="34">
        <v>44469</v>
      </c>
      <c r="E165" s="40">
        <v>483.85</v>
      </c>
      <c r="F165" s="40">
        <v>484.64999999999992</v>
      </c>
      <c r="G165" s="41">
        <v>479.34999999999985</v>
      </c>
      <c r="H165" s="41">
        <v>474.84999999999991</v>
      </c>
      <c r="I165" s="41">
        <v>469.54999999999984</v>
      </c>
      <c r="J165" s="41">
        <v>489.14999999999986</v>
      </c>
      <c r="K165" s="41">
        <v>494.44999999999993</v>
      </c>
      <c r="L165" s="41">
        <v>498.94999999999987</v>
      </c>
      <c r="M165" s="31">
        <v>489.95</v>
      </c>
      <c r="N165" s="31">
        <v>480.15</v>
      </c>
      <c r="O165" s="42">
        <v>13291500</v>
      </c>
      <c r="P165" s="43">
        <v>-7.8378680998768338E-3</v>
      </c>
    </row>
    <row r="166" spans="1:16" ht="12.75" customHeight="1">
      <c r="A166" s="31">
        <v>156</v>
      </c>
      <c r="B166" s="32" t="s">
        <v>171</v>
      </c>
      <c r="C166" s="33" t="s">
        <v>278</v>
      </c>
      <c r="D166" s="34">
        <v>44469</v>
      </c>
      <c r="E166" s="40">
        <v>644.95000000000005</v>
      </c>
      <c r="F166" s="40">
        <v>645.88333333333333</v>
      </c>
      <c r="G166" s="41">
        <v>629.36666666666667</v>
      </c>
      <c r="H166" s="41">
        <v>613.7833333333333</v>
      </c>
      <c r="I166" s="41">
        <v>597.26666666666665</v>
      </c>
      <c r="J166" s="41">
        <v>661.4666666666667</v>
      </c>
      <c r="K166" s="41">
        <v>677.98333333333335</v>
      </c>
      <c r="L166" s="41">
        <v>693.56666666666672</v>
      </c>
      <c r="M166" s="31">
        <v>662.4</v>
      </c>
      <c r="N166" s="31">
        <v>630.29999999999995</v>
      </c>
      <c r="O166" s="42">
        <v>694450</v>
      </c>
      <c r="P166" s="43">
        <v>1.094871794871795</v>
      </c>
    </row>
    <row r="167" spans="1:16" ht="12.75" customHeight="1">
      <c r="A167" s="31">
        <v>157</v>
      </c>
      <c r="B167" s="32" t="s">
        <v>45</v>
      </c>
      <c r="C167" s="33" t="s">
        <v>198</v>
      </c>
      <c r="D167" s="34">
        <v>44469</v>
      </c>
      <c r="E167" s="40">
        <v>847.95</v>
      </c>
      <c r="F167" s="40">
        <v>849.71666666666658</v>
      </c>
      <c r="G167" s="41">
        <v>836.03333333333319</v>
      </c>
      <c r="H167" s="41">
        <v>824.11666666666656</v>
      </c>
      <c r="I167" s="41">
        <v>810.43333333333317</v>
      </c>
      <c r="J167" s="41">
        <v>861.63333333333321</v>
      </c>
      <c r="K167" s="41">
        <v>875.31666666666661</v>
      </c>
      <c r="L167" s="41">
        <v>887.23333333333323</v>
      </c>
      <c r="M167" s="31">
        <v>863.4</v>
      </c>
      <c r="N167" s="31">
        <v>837.8</v>
      </c>
      <c r="O167" s="42">
        <v>11121000</v>
      </c>
      <c r="P167" s="43">
        <v>1.8406593406593407E-2</v>
      </c>
    </row>
    <row r="168" spans="1:16" ht="12.75" customHeight="1">
      <c r="A168" s="31">
        <v>158</v>
      </c>
      <c r="B168" s="32" t="s">
        <v>50</v>
      </c>
      <c r="C168" s="33" t="s">
        <v>199</v>
      </c>
      <c r="D168" s="34">
        <v>44469</v>
      </c>
      <c r="E168" s="40">
        <v>865.7</v>
      </c>
      <c r="F168" s="40">
        <v>863.76666666666677</v>
      </c>
      <c r="G168" s="41">
        <v>859.53333333333353</v>
      </c>
      <c r="H168" s="41">
        <v>853.36666666666679</v>
      </c>
      <c r="I168" s="41">
        <v>849.13333333333355</v>
      </c>
      <c r="J168" s="41">
        <v>869.93333333333351</v>
      </c>
      <c r="K168" s="41">
        <v>874.16666666666686</v>
      </c>
      <c r="L168" s="41">
        <v>880.33333333333348</v>
      </c>
      <c r="M168" s="31">
        <v>868</v>
      </c>
      <c r="N168" s="31">
        <v>857.6</v>
      </c>
      <c r="O168" s="42">
        <v>7862400</v>
      </c>
      <c r="P168" s="43">
        <v>-3.7632569278138899E-3</v>
      </c>
    </row>
    <row r="169" spans="1:16" ht="12.75" customHeight="1">
      <c r="A169" s="31">
        <v>159</v>
      </c>
      <c r="B169" s="32" t="s">
        <v>57</v>
      </c>
      <c r="C169" s="33" t="s">
        <v>200</v>
      </c>
      <c r="D169" s="34">
        <v>44469</v>
      </c>
      <c r="E169" s="40">
        <v>288.5</v>
      </c>
      <c r="F169" s="40">
        <v>289.4666666666667</v>
      </c>
      <c r="G169" s="41">
        <v>285.73333333333341</v>
      </c>
      <c r="H169" s="41">
        <v>282.9666666666667</v>
      </c>
      <c r="I169" s="41">
        <v>279.23333333333341</v>
      </c>
      <c r="J169" s="41">
        <v>292.23333333333341</v>
      </c>
      <c r="K169" s="41">
        <v>295.96666666666675</v>
      </c>
      <c r="L169" s="41">
        <v>298.73333333333341</v>
      </c>
      <c r="M169" s="31">
        <v>293.2</v>
      </c>
      <c r="N169" s="31">
        <v>286.7</v>
      </c>
      <c r="O169" s="42">
        <v>110819400</v>
      </c>
      <c r="P169" s="43">
        <v>7.7716186252771616E-2</v>
      </c>
    </row>
    <row r="170" spans="1:16" ht="12.75" customHeight="1">
      <c r="A170" s="31">
        <v>160</v>
      </c>
      <c r="B170" s="32" t="s">
        <v>43</v>
      </c>
      <c r="C170" s="33" t="s">
        <v>201</v>
      </c>
      <c r="D170" s="34">
        <v>44469</v>
      </c>
      <c r="E170" s="40">
        <v>129.6</v>
      </c>
      <c r="F170" s="40">
        <v>129.9</v>
      </c>
      <c r="G170" s="41">
        <v>128.30000000000001</v>
      </c>
      <c r="H170" s="41">
        <v>127</v>
      </c>
      <c r="I170" s="41">
        <v>125.4</v>
      </c>
      <c r="J170" s="41">
        <v>131.20000000000002</v>
      </c>
      <c r="K170" s="41">
        <v>132.79999999999998</v>
      </c>
      <c r="L170" s="41">
        <v>134.10000000000002</v>
      </c>
      <c r="M170" s="31">
        <v>131.5</v>
      </c>
      <c r="N170" s="31">
        <v>128.6</v>
      </c>
      <c r="O170" s="42">
        <v>123855750</v>
      </c>
      <c r="P170" s="43">
        <v>1.4541634413358399E-2</v>
      </c>
    </row>
    <row r="171" spans="1:16" ht="12.75" customHeight="1">
      <c r="A171" s="31">
        <v>161</v>
      </c>
      <c r="B171" s="32" t="s">
        <v>39</v>
      </c>
      <c r="C171" s="33" t="s">
        <v>202</v>
      </c>
      <c r="D171" s="34">
        <v>44469</v>
      </c>
      <c r="E171" s="40">
        <v>1450.75</v>
      </c>
      <c r="F171" s="40">
        <v>1448.9833333333333</v>
      </c>
      <c r="G171" s="41">
        <v>1436.8666666666668</v>
      </c>
      <c r="H171" s="41">
        <v>1422.9833333333333</v>
      </c>
      <c r="I171" s="41">
        <v>1410.8666666666668</v>
      </c>
      <c r="J171" s="41">
        <v>1462.8666666666668</v>
      </c>
      <c r="K171" s="41">
        <v>1474.9833333333331</v>
      </c>
      <c r="L171" s="41">
        <v>1488.8666666666668</v>
      </c>
      <c r="M171" s="31">
        <v>1461.1</v>
      </c>
      <c r="N171" s="31">
        <v>1435.1</v>
      </c>
      <c r="O171" s="42">
        <v>41217350</v>
      </c>
      <c r="P171" s="43">
        <v>1.541199874358706E-2</v>
      </c>
    </row>
    <row r="172" spans="1:16" ht="12.75" customHeight="1">
      <c r="A172" s="31">
        <v>162</v>
      </c>
      <c r="B172" s="32" t="s">
        <v>121</v>
      </c>
      <c r="C172" s="33" t="s">
        <v>203</v>
      </c>
      <c r="D172" s="34">
        <v>44469</v>
      </c>
      <c r="E172" s="40">
        <v>3789.55</v>
      </c>
      <c r="F172" s="40">
        <v>3768.5166666666664</v>
      </c>
      <c r="G172" s="41">
        <v>3731.0333333333328</v>
      </c>
      <c r="H172" s="41">
        <v>3672.5166666666664</v>
      </c>
      <c r="I172" s="41">
        <v>3635.0333333333328</v>
      </c>
      <c r="J172" s="41">
        <v>3827.0333333333328</v>
      </c>
      <c r="K172" s="41">
        <v>3864.5166666666664</v>
      </c>
      <c r="L172" s="41">
        <v>3923.0333333333328</v>
      </c>
      <c r="M172" s="31">
        <v>3806</v>
      </c>
      <c r="N172" s="31">
        <v>3710</v>
      </c>
      <c r="O172" s="42">
        <v>10399500</v>
      </c>
      <c r="P172" s="43">
        <v>5.0613729352932263E-2</v>
      </c>
    </row>
    <row r="173" spans="1:16" ht="12.75" customHeight="1">
      <c r="A173" s="321">
        <v>163</v>
      </c>
      <c r="B173" s="32" t="s">
        <v>71</v>
      </c>
      <c r="C173" s="33" t="s">
        <v>204</v>
      </c>
      <c r="D173" s="34">
        <v>44469</v>
      </c>
      <c r="E173" s="40">
        <v>1450.35</v>
      </c>
      <c r="F173" s="40">
        <v>1439.25</v>
      </c>
      <c r="G173" s="41">
        <v>1424.25</v>
      </c>
      <c r="H173" s="41">
        <v>1398.15</v>
      </c>
      <c r="I173" s="41">
        <v>1383.15</v>
      </c>
      <c r="J173" s="41">
        <v>1465.35</v>
      </c>
      <c r="K173" s="41">
        <v>1480.35</v>
      </c>
      <c r="L173" s="41">
        <v>1506.4499999999998</v>
      </c>
      <c r="M173" s="31">
        <v>1454.25</v>
      </c>
      <c r="N173" s="31">
        <v>1413.15</v>
      </c>
      <c r="O173" s="42">
        <v>9830400</v>
      </c>
      <c r="P173" s="43">
        <v>4.13118088216601E-2</v>
      </c>
    </row>
    <row r="174" spans="1:16" ht="12.75" customHeight="1">
      <c r="A174" s="322">
        <v>164</v>
      </c>
      <c r="B174" s="320" t="s">
        <v>88</v>
      </c>
      <c r="C174" s="33" t="s">
        <v>205</v>
      </c>
      <c r="D174" s="34">
        <v>44469</v>
      </c>
      <c r="E174" s="40">
        <v>1923.45</v>
      </c>
      <c r="F174" s="40">
        <v>1910.1166666666668</v>
      </c>
      <c r="G174" s="41">
        <v>1893.2833333333335</v>
      </c>
      <c r="H174" s="41">
        <v>1863.1166666666668</v>
      </c>
      <c r="I174" s="41">
        <v>1846.2833333333335</v>
      </c>
      <c r="J174" s="41">
        <v>1940.2833333333335</v>
      </c>
      <c r="K174" s="41">
        <v>1957.1166666666666</v>
      </c>
      <c r="L174" s="41">
        <v>1987.2833333333335</v>
      </c>
      <c r="M174" s="31">
        <v>1926.95</v>
      </c>
      <c r="N174" s="31">
        <v>1879.95</v>
      </c>
      <c r="O174" s="42">
        <v>5131875</v>
      </c>
      <c r="P174" s="43">
        <v>4.9382716049382713E-2</v>
      </c>
    </row>
    <row r="175" spans="1:16" ht="12.75" customHeight="1">
      <c r="A175" s="322">
        <v>165</v>
      </c>
      <c r="B175" s="320" t="s">
        <v>183</v>
      </c>
      <c r="C175" s="33" t="s">
        <v>206</v>
      </c>
      <c r="D175" s="34">
        <v>44469</v>
      </c>
      <c r="E175" s="40">
        <v>3115.55</v>
      </c>
      <c r="F175" s="40">
        <v>3121.3666666666668</v>
      </c>
      <c r="G175" s="41">
        <v>3076.7333333333336</v>
      </c>
      <c r="H175" s="41">
        <v>3037.916666666667</v>
      </c>
      <c r="I175" s="41">
        <v>2993.2833333333338</v>
      </c>
      <c r="J175" s="41">
        <v>3160.1833333333334</v>
      </c>
      <c r="K175" s="41">
        <v>3204.8166666666666</v>
      </c>
      <c r="L175" s="41">
        <v>3243.6333333333332</v>
      </c>
      <c r="M175" s="31">
        <v>3166</v>
      </c>
      <c r="N175" s="31">
        <v>3082.55</v>
      </c>
      <c r="O175" s="42">
        <v>804750</v>
      </c>
      <c r="P175" s="43">
        <v>7.5117370892018778E-3</v>
      </c>
    </row>
    <row r="176" spans="1:16" ht="12.75" customHeight="1">
      <c r="A176" s="322">
        <v>166</v>
      </c>
      <c r="B176" s="320" t="s">
        <v>64</v>
      </c>
      <c r="C176" s="33" t="s">
        <v>207</v>
      </c>
      <c r="D176" s="34">
        <v>44469</v>
      </c>
      <c r="E176" s="40">
        <v>483.75</v>
      </c>
      <c r="F176" s="40">
        <v>487</v>
      </c>
      <c r="G176" s="41">
        <v>477.5</v>
      </c>
      <c r="H176" s="41">
        <v>471.25</v>
      </c>
      <c r="I176" s="41">
        <v>461.75</v>
      </c>
      <c r="J176" s="41">
        <v>493.25</v>
      </c>
      <c r="K176" s="41">
        <v>502.75</v>
      </c>
      <c r="L176" s="41">
        <v>509</v>
      </c>
      <c r="M176" s="31">
        <v>496.5</v>
      </c>
      <c r="N176" s="31">
        <v>480.75</v>
      </c>
      <c r="O176" s="42">
        <v>3625500</v>
      </c>
      <c r="P176" s="33">
        <v>-2.4222850222042795E-2</v>
      </c>
    </row>
    <row r="177" spans="1:16" ht="12.75" customHeight="1">
      <c r="A177" s="322">
        <v>167</v>
      </c>
      <c r="B177" s="320" t="s">
        <v>45</v>
      </c>
      <c r="C177" s="33" t="s">
        <v>208</v>
      </c>
      <c r="D177" s="34">
        <v>44469</v>
      </c>
      <c r="E177" s="40">
        <v>1009.55</v>
      </c>
      <c r="F177" s="40">
        <v>1001.3666666666667</v>
      </c>
      <c r="G177" s="41">
        <v>986.23333333333335</v>
      </c>
      <c r="H177" s="41">
        <v>962.91666666666663</v>
      </c>
      <c r="I177" s="41">
        <v>947.7833333333333</v>
      </c>
      <c r="J177" s="41">
        <v>1024.6833333333334</v>
      </c>
      <c r="K177" s="41">
        <v>1039.8166666666668</v>
      </c>
      <c r="L177" s="41">
        <v>1063.1333333333334</v>
      </c>
      <c r="M177" s="31">
        <v>1016.5</v>
      </c>
      <c r="N177" s="31">
        <v>978.05</v>
      </c>
      <c r="O177" s="42">
        <v>1382575</v>
      </c>
      <c r="P177" s="33">
        <v>-9.8650051921079958E-3</v>
      </c>
    </row>
    <row r="178" spans="1:16" ht="12.75" customHeight="1">
      <c r="A178" s="322">
        <v>168</v>
      </c>
      <c r="B178" s="320" t="s">
        <v>45</v>
      </c>
      <c r="C178" s="33" t="s">
        <v>209</v>
      </c>
      <c r="D178" s="34">
        <v>44469</v>
      </c>
      <c r="E178" s="40">
        <v>525.45000000000005</v>
      </c>
      <c r="F178" s="40">
        <v>526.55000000000007</v>
      </c>
      <c r="G178" s="41">
        <v>517.10000000000014</v>
      </c>
      <c r="H178" s="41">
        <v>508.75000000000011</v>
      </c>
      <c r="I178" s="41">
        <v>499.30000000000018</v>
      </c>
      <c r="J178" s="41">
        <v>534.90000000000009</v>
      </c>
      <c r="K178" s="41">
        <v>544.35000000000014</v>
      </c>
      <c r="L178" s="41">
        <v>552.70000000000005</v>
      </c>
      <c r="M178" s="31">
        <v>536</v>
      </c>
      <c r="N178" s="31">
        <v>518.20000000000005</v>
      </c>
      <c r="O178" s="42">
        <v>6298600</v>
      </c>
      <c r="P178" s="33">
        <v>6.2337662337662338E-2</v>
      </c>
    </row>
    <row r="179" spans="1:16" ht="12.75" customHeight="1">
      <c r="A179" s="322">
        <v>169</v>
      </c>
      <c r="B179" s="320" t="s">
        <v>45</v>
      </c>
      <c r="C179" s="33" t="s">
        <v>210</v>
      </c>
      <c r="D179" s="34">
        <v>44469</v>
      </c>
      <c r="E179" s="40">
        <v>1478.05</v>
      </c>
      <c r="F179" s="40">
        <v>1480.6833333333334</v>
      </c>
      <c r="G179" s="41">
        <v>1467.3666666666668</v>
      </c>
      <c r="H179" s="41">
        <v>1456.6833333333334</v>
      </c>
      <c r="I179" s="41">
        <v>1443.3666666666668</v>
      </c>
      <c r="J179" s="41">
        <v>1491.3666666666668</v>
      </c>
      <c r="K179" s="41">
        <v>1504.6833333333334</v>
      </c>
      <c r="L179" s="41">
        <v>1515.3666666666668</v>
      </c>
      <c r="M179" s="31">
        <v>1494</v>
      </c>
      <c r="N179" s="31">
        <v>1470</v>
      </c>
      <c r="O179" s="42">
        <v>1371300</v>
      </c>
      <c r="P179" s="33">
        <v>-1.8045112781954888E-2</v>
      </c>
    </row>
    <row r="180" spans="1:16" ht="12.75" customHeight="1">
      <c r="A180" s="322">
        <v>170</v>
      </c>
      <c r="B180" s="320" t="s">
        <v>45</v>
      </c>
      <c r="C180" s="33" t="s">
        <v>211</v>
      </c>
      <c r="D180" s="34">
        <v>44469</v>
      </c>
      <c r="E180" s="40">
        <v>7842.05</v>
      </c>
      <c r="F180" s="40">
        <v>7795.3166666666666</v>
      </c>
      <c r="G180" s="41">
        <v>7722.7833333333328</v>
      </c>
      <c r="H180" s="41">
        <v>7603.5166666666664</v>
      </c>
      <c r="I180" s="41">
        <v>7530.9833333333327</v>
      </c>
      <c r="J180" s="41">
        <v>7914.583333333333</v>
      </c>
      <c r="K180" s="41">
        <v>7987.1166666666677</v>
      </c>
      <c r="L180" s="41">
        <v>8106.3833333333332</v>
      </c>
      <c r="M180" s="31">
        <v>7867.85</v>
      </c>
      <c r="N180" s="31">
        <v>7676.05</v>
      </c>
      <c r="O180" s="42">
        <v>1760900</v>
      </c>
      <c r="P180" s="33">
        <v>-5.1084118515154953E-4</v>
      </c>
    </row>
    <row r="181" spans="1:16" ht="12.75" customHeight="1">
      <c r="A181" s="322">
        <v>171</v>
      </c>
      <c r="B181" s="320" t="s">
        <v>48</v>
      </c>
      <c r="C181" s="33" t="s">
        <v>212</v>
      </c>
      <c r="D181" s="34">
        <v>44469</v>
      </c>
      <c r="E181" s="40">
        <v>742.35</v>
      </c>
      <c r="F181" s="40">
        <v>742.5333333333333</v>
      </c>
      <c r="G181" s="41">
        <v>736.46666666666658</v>
      </c>
      <c r="H181" s="41">
        <v>730.58333333333326</v>
      </c>
      <c r="I181" s="41">
        <v>724.51666666666654</v>
      </c>
      <c r="J181" s="41">
        <v>748.41666666666663</v>
      </c>
      <c r="K181" s="41">
        <v>754.48333333333323</v>
      </c>
      <c r="L181" s="41">
        <v>760.36666666666667</v>
      </c>
      <c r="M181" s="31">
        <v>748.6</v>
      </c>
      <c r="N181" s="31">
        <v>736.65</v>
      </c>
      <c r="O181" s="42">
        <v>23004800</v>
      </c>
      <c r="P181" s="33">
        <v>-2.7371660987138616E-2</v>
      </c>
    </row>
    <row r="182" spans="1:16" ht="12.75" customHeight="1">
      <c r="A182" s="322">
        <v>172</v>
      </c>
      <c r="B182" s="320" t="s">
        <v>45</v>
      </c>
      <c r="C182" s="33" t="s">
        <v>213</v>
      </c>
      <c r="D182" s="34">
        <v>44469</v>
      </c>
      <c r="E182" s="40">
        <v>302.55</v>
      </c>
      <c r="F182" s="40">
        <v>300.8</v>
      </c>
      <c r="G182" s="41">
        <v>296.05</v>
      </c>
      <c r="H182" s="41">
        <v>289.55</v>
      </c>
      <c r="I182" s="41">
        <v>284.8</v>
      </c>
      <c r="J182" s="41">
        <v>307.3</v>
      </c>
      <c r="K182" s="41">
        <v>312.05</v>
      </c>
      <c r="L182" s="41">
        <v>318.55</v>
      </c>
      <c r="M182" s="31">
        <v>305.55</v>
      </c>
      <c r="N182" s="31">
        <v>294.3</v>
      </c>
      <c r="O182" s="42">
        <v>135842000</v>
      </c>
      <c r="P182" s="33">
        <v>3.2857210201291662E-2</v>
      </c>
    </row>
    <row r="183" spans="1:16" ht="12.75" customHeight="1">
      <c r="A183" s="322">
        <v>173</v>
      </c>
      <c r="B183" s="320" t="s">
        <v>88</v>
      </c>
      <c r="C183" s="33" t="s">
        <v>214</v>
      </c>
      <c r="D183" s="34">
        <v>44469</v>
      </c>
      <c r="E183" s="40">
        <v>999.05</v>
      </c>
      <c r="F183" s="40">
        <v>997.18333333333339</v>
      </c>
      <c r="G183" s="41">
        <v>991.36666666666679</v>
      </c>
      <c r="H183" s="41">
        <v>983.68333333333339</v>
      </c>
      <c r="I183" s="41">
        <v>977.86666666666679</v>
      </c>
      <c r="J183" s="41">
        <v>1004.8666666666668</v>
      </c>
      <c r="K183" s="41">
        <v>1010.6833333333334</v>
      </c>
      <c r="L183" s="41">
        <v>1018.3666666666668</v>
      </c>
      <c r="M183" s="31">
        <v>1003</v>
      </c>
      <c r="N183" s="31">
        <v>989.5</v>
      </c>
      <c r="O183" s="42">
        <v>3167500</v>
      </c>
      <c r="P183" s="33">
        <v>-1.3086150490730643E-2</v>
      </c>
    </row>
    <row r="184" spans="1:16" ht="12.75" customHeight="1">
      <c r="A184" s="322">
        <v>174</v>
      </c>
      <c r="B184" s="320" t="s">
        <v>45</v>
      </c>
      <c r="C184" s="33" t="s">
        <v>215</v>
      </c>
      <c r="D184" s="34">
        <v>44469</v>
      </c>
      <c r="E184" s="40">
        <v>641.04999999999995</v>
      </c>
      <c r="F184" s="40">
        <v>638.09999999999991</v>
      </c>
      <c r="G184" s="41">
        <v>632.29999999999984</v>
      </c>
      <c r="H184" s="41">
        <v>623.54999999999995</v>
      </c>
      <c r="I184" s="41">
        <v>617.74999999999989</v>
      </c>
      <c r="J184" s="41">
        <v>646.8499999999998</v>
      </c>
      <c r="K184" s="41">
        <v>652.65</v>
      </c>
      <c r="L184" s="41">
        <v>661.39999999999975</v>
      </c>
      <c r="M184" s="31">
        <v>643.9</v>
      </c>
      <c r="N184" s="31">
        <v>629.35</v>
      </c>
      <c r="O184" s="42">
        <v>27110400</v>
      </c>
      <c r="P184" s="33">
        <v>-1.8080667593880391E-2</v>
      </c>
    </row>
    <row r="185" spans="1:16" ht="12.75" customHeight="1">
      <c r="A185" s="322">
        <v>175</v>
      </c>
      <c r="B185" s="320" t="s">
        <v>48</v>
      </c>
      <c r="C185" s="33" t="s">
        <v>216</v>
      </c>
      <c r="D185" s="34">
        <v>44469</v>
      </c>
      <c r="E185" s="40">
        <v>169.8</v>
      </c>
      <c r="F185" s="40">
        <v>170.18333333333331</v>
      </c>
      <c r="G185" s="41">
        <v>168.26666666666662</v>
      </c>
      <c r="H185" s="41">
        <v>166.73333333333332</v>
      </c>
      <c r="I185" s="41">
        <v>164.81666666666663</v>
      </c>
      <c r="J185" s="41">
        <v>171.71666666666661</v>
      </c>
      <c r="K185" s="41">
        <v>173.6333333333333</v>
      </c>
      <c r="L185" s="41">
        <v>175.1666666666666</v>
      </c>
      <c r="M185" s="31">
        <v>172.1</v>
      </c>
      <c r="N185" s="31">
        <v>168.65</v>
      </c>
      <c r="O185" s="42">
        <v>70845000</v>
      </c>
      <c r="P185" s="33">
        <v>2.8026667799057286E-3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68" t="s">
        <v>16</v>
      </c>
      <c r="B8" s="570"/>
      <c r="C8" s="574" t="s">
        <v>20</v>
      </c>
      <c r="D8" s="574" t="s">
        <v>21</v>
      </c>
      <c r="E8" s="565" t="s">
        <v>22</v>
      </c>
      <c r="F8" s="566"/>
      <c r="G8" s="567"/>
      <c r="H8" s="565" t="s">
        <v>23</v>
      </c>
      <c r="I8" s="566"/>
      <c r="J8" s="567"/>
      <c r="K8" s="26"/>
      <c r="L8" s="53"/>
      <c r="M8" s="53"/>
      <c r="N8" s="1"/>
      <c r="O8" s="1"/>
    </row>
    <row r="9" spans="1:15" ht="36" customHeight="1">
      <c r="A9" s="572"/>
      <c r="B9" s="573"/>
      <c r="C9" s="573"/>
      <c r="D9" s="5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17132.2</v>
      </c>
      <c r="D10" s="35">
        <v>17067.183333333331</v>
      </c>
      <c r="E10" s="35">
        <v>16980.866666666661</v>
      </c>
      <c r="F10" s="35">
        <v>16829.533333333329</v>
      </c>
      <c r="G10" s="35">
        <v>16743.21666666666</v>
      </c>
      <c r="H10" s="35">
        <v>17218.516666666663</v>
      </c>
      <c r="I10" s="35">
        <v>17304.833333333336</v>
      </c>
      <c r="J10" s="35">
        <v>17456.166666666664</v>
      </c>
      <c r="K10" s="37">
        <v>17153.5</v>
      </c>
      <c r="L10" s="37">
        <v>16915.849999999999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36424.6</v>
      </c>
      <c r="D11" s="40">
        <v>36397.866666666661</v>
      </c>
      <c r="E11" s="40">
        <v>36242.93333333332</v>
      </c>
      <c r="F11" s="40">
        <v>36061.266666666656</v>
      </c>
      <c r="G11" s="40">
        <v>35906.333333333314</v>
      </c>
      <c r="H11" s="40">
        <v>36579.533333333326</v>
      </c>
      <c r="I11" s="40">
        <v>36734.46666666666</v>
      </c>
      <c r="J11" s="40">
        <v>36916.133333333331</v>
      </c>
      <c r="K11" s="31">
        <v>36552.800000000003</v>
      </c>
      <c r="L11" s="31">
        <v>36216.199999999997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2041.25</v>
      </c>
      <c r="D12" s="40">
        <v>2036.4666666666665</v>
      </c>
      <c r="E12" s="40">
        <v>2028.883333333333</v>
      </c>
      <c r="F12" s="40">
        <v>2016.5166666666664</v>
      </c>
      <c r="G12" s="40">
        <v>2008.9333333333329</v>
      </c>
      <c r="H12" s="40">
        <v>2048.833333333333</v>
      </c>
      <c r="I12" s="40">
        <v>2056.4166666666665</v>
      </c>
      <c r="J12" s="40">
        <v>2068.7833333333328</v>
      </c>
      <c r="K12" s="31">
        <v>2044.05</v>
      </c>
      <c r="L12" s="31">
        <v>2024.1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4709.8500000000004</v>
      </c>
      <c r="D13" s="40">
        <v>4686.25</v>
      </c>
      <c r="E13" s="40">
        <v>4657.55</v>
      </c>
      <c r="F13" s="40">
        <v>4605.25</v>
      </c>
      <c r="G13" s="40">
        <v>4576.55</v>
      </c>
      <c r="H13" s="40">
        <v>4738.55</v>
      </c>
      <c r="I13" s="40">
        <v>4767.2500000000009</v>
      </c>
      <c r="J13" s="40">
        <v>4819.55</v>
      </c>
      <c r="K13" s="31">
        <v>4714.95</v>
      </c>
      <c r="L13" s="31">
        <v>4633.95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34570.199999999997</v>
      </c>
      <c r="D14" s="40">
        <v>34431.483333333337</v>
      </c>
      <c r="E14" s="40">
        <v>34182.316666666673</v>
      </c>
      <c r="F14" s="40">
        <v>33794.433333333334</v>
      </c>
      <c r="G14" s="40">
        <v>33545.26666666667</v>
      </c>
      <c r="H14" s="40">
        <v>34819.366666666676</v>
      </c>
      <c r="I14" s="40">
        <v>35068.533333333333</v>
      </c>
      <c r="J14" s="40">
        <v>35456.416666666679</v>
      </c>
      <c r="K14" s="31">
        <v>34680.65</v>
      </c>
      <c r="L14" s="31">
        <v>34043.599999999999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3646.4</v>
      </c>
      <c r="D15" s="40">
        <v>3636.5499999999997</v>
      </c>
      <c r="E15" s="40">
        <v>3621.9499999999994</v>
      </c>
      <c r="F15" s="40">
        <v>3597.4999999999995</v>
      </c>
      <c r="G15" s="40">
        <v>3582.8999999999992</v>
      </c>
      <c r="H15" s="40">
        <v>3660.9999999999995</v>
      </c>
      <c r="I15" s="40">
        <v>3675.6</v>
      </c>
      <c r="J15" s="40">
        <v>3700.0499999999997</v>
      </c>
      <c r="K15" s="31">
        <v>3651.15</v>
      </c>
      <c r="L15" s="31">
        <v>3612.1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7502.95</v>
      </c>
      <c r="D16" s="40">
        <v>7493.833333333333</v>
      </c>
      <c r="E16" s="40">
        <v>7445.2166666666662</v>
      </c>
      <c r="F16" s="40">
        <v>7387.4833333333336</v>
      </c>
      <c r="G16" s="40">
        <v>7338.8666666666668</v>
      </c>
      <c r="H16" s="40">
        <v>7551.5666666666657</v>
      </c>
      <c r="I16" s="40">
        <v>7600.1833333333325</v>
      </c>
      <c r="J16" s="40">
        <v>7657.9166666666652</v>
      </c>
      <c r="K16" s="31">
        <v>7542.45</v>
      </c>
      <c r="L16" s="31">
        <v>7436.1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2413.1999999999998</v>
      </c>
      <c r="D17" s="40">
        <v>2399.4666666666667</v>
      </c>
      <c r="E17" s="40">
        <v>2379.2333333333336</v>
      </c>
      <c r="F17" s="40">
        <v>2345.2666666666669</v>
      </c>
      <c r="G17" s="40">
        <v>2325.0333333333338</v>
      </c>
      <c r="H17" s="40">
        <v>2433.4333333333334</v>
      </c>
      <c r="I17" s="40">
        <v>2453.6666666666661</v>
      </c>
      <c r="J17" s="40">
        <v>2487.6333333333332</v>
      </c>
      <c r="K17" s="31">
        <v>2419.6999999999998</v>
      </c>
      <c r="L17" s="31">
        <v>2365.5</v>
      </c>
      <c r="M17" s="31">
        <v>5.8046699999999998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1130.75</v>
      </c>
      <c r="D18" s="40">
        <v>1163.0333333333333</v>
      </c>
      <c r="E18" s="40">
        <v>1018.8666666666666</v>
      </c>
      <c r="F18" s="40">
        <v>906.98333333333335</v>
      </c>
      <c r="G18" s="40">
        <v>762.81666666666661</v>
      </c>
      <c r="H18" s="40">
        <v>1274.9166666666665</v>
      </c>
      <c r="I18" s="40">
        <v>1419.0833333333335</v>
      </c>
      <c r="J18" s="40">
        <v>1530.9666666666665</v>
      </c>
      <c r="K18" s="31">
        <v>1307.2</v>
      </c>
      <c r="L18" s="31">
        <v>1051.1500000000001</v>
      </c>
      <c r="M18" s="31">
        <v>130.40293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938.1</v>
      </c>
      <c r="D19" s="40">
        <v>936.9666666666667</v>
      </c>
      <c r="E19" s="40">
        <v>930.13333333333344</v>
      </c>
      <c r="F19" s="40">
        <v>922.16666666666674</v>
      </c>
      <c r="G19" s="40">
        <v>915.33333333333348</v>
      </c>
      <c r="H19" s="40">
        <v>944.93333333333339</v>
      </c>
      <c r="I19" s="40">
        <v>951.76666666666665</v>
      </c>
      <c r="J19" s="40">
        <v>959.73333333333335</v>
      </c>
      <c r="K19" s="31">
        <v>943.8</v>
      </c>
      <c r="L19" s="31">
        <v>929</v>
      </c>
      <c r="M19" s="31">
        <v>5.24749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19272.099999999999</v>
      </c>
      <c r="D20" s="40">
        <v>19247.233333333334</v>
      </c>
      <c r="E20" s="40">
        <v>19096.466666666667</v>
      </c>
      <c r="F20" s="40">
        <v>18920.833333333332</v>
      </c>
      <c r="G20" s="40">
        <v>18770.066666666666</v>
      </c>
      <c r="H20" s="40">
        <v>19422.866666666669</v>
      </c>
      <c r="I20" s="40">
        <v>19573.633333333339</v>
      </c>
      <c r="J20" s="40">
        <v>19749.26666666667</v>
      </c>
      <c r="K20" s="31">
        <v>19398</v>
      </c>
      <c r="L20" s="31">
        <v>19071.599999999999</v>
      </c>
      <c r="M20" s="31">
        <v>7.1330000000000005E-2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1587.6</v>
      </c>
      <c r="D21" s="40">
        <v>1565.75</v>
      </c>
      <c r="E21" s="40">
        <v>1534.65</v>
      </c>
      <c r="F21" s="40">
        <v>1481.7</v>
      </c>
      <c r="G21" s="40">
        <v>1450.6000000000001</v>
      </c>
      <c r="H21" s="40">
        <v>1618.7</v>
      </c>
      <c r="I21" s="40">
        <v>1649.8</v>
      </c>
      <c r="J21" s="40">
        <v>1702.75</v>
      </c>
      <c r="K21" s="31">
        <v>1596.85</v>
      </c>
      <c r="L21" s="31">
        <v>1512.8</v>
      </c>
      <c r="M21" s="31">
        <v>72.34384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1068.3499999999999</v>
      </c>
      <c r="D22" s="40">
        <v>1069.45</v>
      </c>
      <c r="E22" s="40">
        <v>1038.9000000000001</v>
      </c>
      <c r="F22" s="40">
        <v>1009.45</v>
      </c>
      <c r="G22" s="40">
        <v>978.90000000000009</v>
      </c>
      <c r="H22" s="40">
        <v>1098.9000000000001</v>
      </c>
      <c r="I22" s="40">
        <v>1129.4499999999998</v>
      </c>
      <c r="J22" s="40">
        <v>1158.9000000000001</v>
      </c>
      <c r="K22" s="31">
        <v>1100</v>
      </c>
      <c r="L22" s="31">
        <v>1040</v>
      </c>
      <c r="M22" s="31">
        <v>27.375219999999999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748.3</v>
      </c>
      <c r="D23" s="40">
        <v>743.4666666666667</v>
      </c>
      <c r="E23" s="40">
        <v>732.93333333333339</v>
      </c>
      <c r="F23" s="40">
        <v>717.56666666666672</v>
      </c>
      <c r="G23" s="40">
        <v>707.03333333333342</v>
      </c>
      <c r="H23" s="40">
        <v>758.83333333333337</v>
      </c>
      <c r="I23" s="40">
        <v>769.36666666666667</v>
      </c>
      <c r="J23" s="40">
        <v>784.73333333333335</v>
      </c>
      <c r="K23" s="31">
        <v>754</v>
      </c>
      <c r="L23" s="31">
        <v>728.1</v>
      </c>
      <c r="M23" s="31">
        <v>154.19587000000001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1452.5</v>
      </c>
      <c r="D24" s="40">
        <v>1419.3500000000001</v>
      </c>
      <c r="E24" s="40">
        <v>1386.1500000000003</v>
      </c>
      <c r="F24" s="40">
        <v>1319.8000000000002</v>
      </c>
      <c r="G24" s="40">
        <v>1286.6000000000004</v>
      </c>
      <c r="H24" s="40">
        <v>1485.7000000000003</v>
      </c>
      <c r="I24" s="40">
        <v>1518.9</v>
      </c>
      <c r="J24" s="40">
        <v>1585.2500000000002</v>
      </c>
      <c r="K24" s="31">
        <v>1452.55</v>
      </c>
      <c r="L24" s="31">
        <v>1353</v>
      </c>
      <c r="M24" s="31">
        <v>11.607609999999999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1580.6</v>
      </c>
      <c r="D25" s="40">
        <v>1560.5</v>
      </c>
      <c r="E25" s="40">
        <v>1540.4</v>
      </c>
      <c r="F25" s="40">
        <v>1500.2</v>
      </c>
      <c r="G25" s="40">
        <v>1480.1000000000001</v>
      </c>
      <c r="H25" s="40">
        <v>1600.7</v>
      </c>
      <c r="I25" s="40">
        <v>1620.8</v>
      </c>
      <c r="J25" s="40">
        <v>1661</v>
      </c>
      <c r="K25" s="31">
        <v>1580.6</v>
      </c>
      <c r="L25" s="31">
        <v>1520.3</v>
      </c>
      <c r="M25" s="31">
        <v>5.4523400000000004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107.85</v>
      </c>
      <c r="D26" s="40">
        <v>108.35000000000001</v>
      </c>
      <c r="E26" s="40">
        <v>106.70000000000002</v>
      </c>
      <c r="F26" s="40">
        <v>105.55000000000001</v>
      </c>
      <c r="G26" s="40">
        <v>103.90000000000002</v>
      </c>
      <c r="H26" s="40">
        <v>109.50000000000001</v>
      </c>
      <c r="I26" s="40">
        <v>111.15000000000002</v>
      </c>
      <c r="J26" s="40">
        <v>112.30000000000001</v>
      </c>
      <c r="K26" s="31">
        <v>110</v>
      </c>
      <c r="L26" s="31">
        <v>107.2</v>
      </c>
      <c r="M26" s="31">
        <v>16.55331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208.1</v>
      </c>
      <c r="D27" s="40">
        <v>208.76666666666665</v>
      </c>
      <c r="E27" s="40">
        <v>206.73333333333329</v>
      </c>
      <c r="F27" s="40">
        <v>205.36666666666665</v>
      </c>
      <c r="G27" s="40">
        <v>203.33333333333329</v>
      </c>
      <c r="H27" s="40">
        <v>210.1333333333333</v>
      </c>
      <c r="I27" s="40">
        <v>212.16666666666666</v>
      </c>
      <c r="J27" s="40">
        <v>213.5333333333333</v>
      </c>
      <c r="K27" s="31">
        <v>210.8</v>
      </c>
      <c r="L27" s="31">
        <v>207.4</v>
      </c>
      <c r="M27" s="31">
        <v>14.72771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2227.8000000000002</v>
      </c>
      <c r="D28" s="40">
        <v>2233.15</v>
      </c>
      <c r="E28" s="40">
        <v>2211.8500000000004</v>
      </c>
      <c r="F28" s="40">
        <v>2195.9</v>
      </c>
      <c r="G28" s="40">
        <v>2174.6000000000004</v>
      </c>
      <c r="H28" s="40">
        <v>2249.1000000000004</v>
      </c>
      <c r="I28" s="40">
        <v>2270.4000000000005</v>
      </c>
      <c r="J28" s="40">
        <v>2286.3500000000004</v>
      </c>
      <c r="K28" s="31">
        <v>2254.4499999999998</v>
      </c>
      <c r="L28" s="31">
        <v>2217.1999999999998</v>
      </c>
      <c r="M28" s="31">
        <v>1.0617300000000001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751.35</v>
      </c>
      <c r="D29" s="40">
        <v>750.93333333333339</v>
      </c>
      <c r="E29" s="40">
        <v>747.06666666666683</v>
      </c>
      <c r="F29" s="40">
        <v>742.78333333333342</v>
      </c>
      <c r="G29" s="40">
        <v>738.91666666666686</v>
      </c>
      <c r="H29" s="40">
        <v>755.21666666666681</v>
      </c>
      <c r="I29" s="40">
        <v>759.08333333333337</v>
      </c>
      <c r="J29" s="40">
        <v>763.36666666666679</v>
      </c>
      <c r="K29" s="31">
        <v>754.8</v>
      </c>
      <c r="L29" s="31">
        <v>746.65</v>
      </c>
      <c r="M29" s="31">
        <v>1.68262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3878.6</v>
      </c>
      <c r="D30" s="40">
        <v>3891.2000000000003</v>
      </c>
      <c r="E30" s="40">
        <v>3857.4000000000005</v>
      </c>
      <c r="F30" s="40">
        <v>3836.2000000000003</v>
      </c>
      <c r="G30" s="40">
        <v>3802.4000000000005</v>
      </c>
      <c r="H30" s="40">
        <v>3912.4000000000005</v>
      </c>
      <c r="I30" s="40">
        <v>3946.2000000000007</v>
      </c>
      <c r="J30" s="40">
        <v>3967.4000000000005</v>
      </c>
      <c r="K30" s="31">
        <v>3925</v>
      </c>
      <c r="L30" s="31">
        <v>3870</v>
      </c>
      <c r="M30" s="31">
        <v>0.90295000000000003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699.25</v>
      </c>
      <c r="D31" s="40">
        <v>698.15</v>
      </c>
      <c r="E31" s="40">
        <v>694.3</v>
      </c>
      <c r="F31" s="40">
        <v>689.35</v>
      </c>
      <c r="G31" s="40">
        <v>685.5</v>
      </c>
      <c r="H31" s="40">
        <v>703.09999999999991</v>
      </c>
      <c r="I31" s="40">
        <v>706.95</v>
      </c>
      <c r="J31" s="40">
        <v>711.89999999999986</v>
      </c>
      <c r="K31" s="31">
        <v>702</v>
      </c>
      <c r="L31" s="31">
        <v>693.2</v>
      </c>
      <c r="M31" s="31">
        <v>11.225770000000001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421.05</v>
      </c>
      <c r="D32" s="40">
        <v>418.98333333333335</v>
      </c>
      <c r="E32" s="40">
        <v>415.51666666666671</v>
      </c>
      <c r="F32" s="40">
        <v>409.98333333333335</v>
      </c>
      <c r="G32" s="40">
        <v>406.51666666666671</v>
      </c>
      <c r="H32" s="40">
        <v>424.51666666666671</v>
      </c>
      <c r="I32" s="40">
        <v>427.98333333333341</v>
      </c>
      <c r="J32" s="40">
        <v>433.51666666666671</v>
      </c>
      <c r="K32" s="31">
        <v>422.45</v>
      </c>
      <c r="L32" s="31">
        <v>413.45</v>
      </c>
      <c r="M32" s="31">
        <v>63.429290000000002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4969.55</v>
      </c>
      <c r="D33" s="40">
        <v>4927.2166666666662</v>
      </c>
      <c r="E33" s="40">
        <v>4808.4333333333325</v>
      </c>
      <c r="F33" s="40">
        <v>4647.3166666666666</v>
      </c>
      <c r="G33" s="40">
        <v>4528.5333333333328</v>
      </c>
      <c r="H33" s="40">
        <v>5088.3333333333321</v>
      </c>
      <c r="I33" s="40">
        <v>5207.1166666666668</v>
      </c>
      <c r="J33" s="40">
        <v>5368.2333333333318</v>
      </c>
      <c r="K33" s="31">
        <v>5046</v>
      </c>
      <c r="L33" s="31">
        <v>4766.1000000000004</v>
      </c>
      <c r="M33" s="31">
        <v>28.831589999999998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212.95</v>
      </c>
      <c r="D34" s="40">
        <v>213.4</v>
      </c>
      <c r="E34" s="40">
        <v>210.85000000000002</v>
      </c>
      <c r="F34" s="40">
        <v>208.75000000000003</v>
      </c>
      <c r="G34" s="40">
        <v>206.20000000000005</v>
      </c>
      <c r="H34" s="40">
        <v>215.5</v>
      </c>
      <c r="I34" s="40">
        <v>218.05</v>
      </c>
      <c r="J34" s="40">
        <v>220.14999999999998</v>
      </c>
      <c r="K34" s="31">
        <v>215.95</v>
      </c>
      <c r="L34" s="31">
        <v>211.3</v>
      </c>
      <c r="M34" s="31">
        <v>32.046019999999999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122.75</v>
      </c>
      <c r="D35" s="40">
        <v>121.85000000000001</v>
      </c>
      <c r="E35" s="40">
        <v>120.55000000000001</v>
      </c>
      <c r="F35" s="40">
        <v>118.35000000000001</v>
      </c>
      <c r="G35" s="40">
        <v>117.05000000000001</v>
      </c>
      <c r="H35" s="40">
        <v>124.05000000000001</v>
      </c>
      <c r="I35" s="40">
        <v>125.35</v>
      </c>
      <c r="J35" s="40">
        <v>127.55000000000001</v>
      </c>
      <c r="K35" s="31">
        <v>123.15</v>
      </c>
      <c r="L35" s="31">
        <v>119.65</v>
      </c>
      <c r="M35" s="31">
        <v>200.46746999999999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3201.35</v>
      </c>
      <c r="D36" s="40">
        <v>3171.4666666666672</v>
      </c>
      <c r="E36" s="40">
        <v>3132.9333333333343</v>
      </c>
      <c r="F36" s="40">
        <v>3064.5166666666673</v>
      </c>
      <c r="G36" s="40">
        <v>3025.9833333333345</v>
      </c>
      <c r="H36" s="40">
        <v>3239.8833333333341</v>
      </c>
      <c r="I36" s="40">
        <v>3278.416666666667</v>
      </c>
      <c r="J36" s="40">
        <v>3346.8333333333339</v>
      </c>
      <c r="K36" s="31">
        <v>3210</v>
      </c>
      <c r="L36" s="31">
        <v>3103.05</v>
      </c>
      <c r="M36" s="31">
        <v>22.832899999999999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727.3</v>
      </c>
      <c r="D37" s="40">
        <v>723.16666666666663</v>
      </c>
      <c r="E37" s="40">
        <v>717.33333333333326</v>
      </c>
      <c r="F37" s="40">
        <v>707.36666666666667</v>
      </c>
      <c r="G37" s="40">
        <v>701.5333333333333</v>
      </c>
      <c r="H37" s="40">
        <v>733.13333333333321</v>
      </c>
      <c r="I37" s="40">
        <v>738.96666666666647</v>
      </c>
      <c r="J37" s="40">
        <v>748.93333333333317</v>
      </c>
      <c r="K37" s="31">
        <v>729</v>
      </c>
      <c r="L37" s="31">
        <v>713.2</v>
      </c>
      <c r="M37" s="31">
        <v>38.776539999999997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3954.8</v>
      </c>
      <c r="D38" s="40">
        <v>3935.2333333333336</v>
      </c>
      <c r="E38" s="40">
        <v>3890.7166666666672</v>
      </c>
      <c r="F38" s="40">
        <v>3826.6333333333337</v>
      </c>
      <c r="G38" s="40">
        <v>3782.1166666666672</v>
      </c>
      <c r="H38" s="40">
        <v>3999.3166666666671</v>
      </c>
      <c r="I38" s="40">
        <v>4043.8333333333335</v>
      </c>
      <c r="J38" s="40">
        <v>4107.916666666667</v>
      </c>
      <c r="K38" s="31">
        <v>3979.75</v>
      </c>
      <c r="L38" s="31">
        <v>3871.15</v>
      </c>
      <c r="M38" s="31">
        <v>3.7885800000000001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786.5</v>
      </c>
      <c r="D39" s="40">
        <v>784.63333333333333</v>
      </c>
      <c r="E39" s="40">
        <v>780.26666666666665</v>
      </c>
      <c r="F39" s="40">
        <v>774.0333333333333</v>
      </c>
      <c r="G39" s="40">
        <v>769.66666666666663</v>
      </c>
      <c r="H39" s="40">
        <v>790.86666666666667</v>
      </c>
      <c r="I39" s="40">
        <v>795.23333333333323</v>
      </c>
      <c r="J39" s="40">
        <v>801.4666666666667</v>
      </c>
      <c r="K39" s="31">
        <v>789</v>
      </c>
      <c r="L39" s="31">
        <v>778.4</v>
      </c>
      <c r="M39" s="31">
        <v>121.14870000000001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3727.85</v>
      </c>
      <c r="D40" s="40">
        <v>3724.15</v>
      </c>
      <c r="E40" s="40">
        <v>3709.3</v>
      </c>
      <c r="F40" s="40">
        <v>3690.75</v>
      </c>
      <c r="G40" s="40">
        <v>3675.9</v>
      </c>
      <c r="H40" s="40">
        <v>3742.7000000000003</v>
      </c>
      <c r="I40" s="40">
        <v>3757.5499999999997</v>
      </c>
      <c r="J40" s="40">
        <v>3776.1000000000004</v>
      </c>
      <c r="K40" s="31">
        <v>3739</v>
      </c>
      <c r="L40" s="31">
        <v>3705.6</v>
      </c>
      <c r="M40" s="31">
        <v>6.9395199999999999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7524.5</v>
      </c>
      <c r="D41" s="40">
        <v>7417.7666666666664</v>
      </c>
      <c r="E41" s="40">
        <v>7236.7333333333327</v>
      </c>
      <c r="F41" s="40">
        <v>6948.9666666666662</v>
      </c>
      <c r="G41" s="40">
        <v>6767.9333333333325</v>
      </c>
      <c r="H41" s="40">
        <v>7705.5333333333328</v>
      </c>
      <c r="I41" s="40">
        <v>7886.5666666666657</v>
      </c>
      <c r="J41" s="40">
        <v>8174.333333333333</v>
      </c>
      <c r="K41" s="31">
        <v>7598.8</v>
      </c>
      <c r="L41" s="31">
        <v>7130</v>
      </c>
      <c r="M41" s="31">
        <v>29.464379999999998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17148.75</v>
      </c>
      <c r="D42" s="40">
        <v>16925.666666666668</v>
      </c>
      <c r="E42" s="40">
        <v>16651.333333333336</v>
      </c>
      <c r="F42" s="40">
        <v>16153.916666666668</v>
      </c>
      <c r="G42" s="40">
        <v>15879.583333333336</v>
      </c>
      <c r="H42" s="40">
        <v>17423.083333333336</v>
      </c>
      <c r="I42" s="40">
        <v>17697.416666666672</v>
      </c>
      <c r="J42" s="40">
        <v>18194.833333333336</v>
      </c>
      <c r="K42" s="31">
        <v>17200</v>
      </c>
      <c r="L42" s="31">
        <v>16428.25</v>
      </c>
      <c r="M42" s="31">
        <v>6.5212700000000003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4356.75</v>
      </c>
      <c r="D43" s="40">
        <v>4323.45</v>
      </c>
      <c r="E43" s="40">
        <v>4249.8999999999996</v>
      </c>
      <c r="F43" s="40">
        <v>4143.05</v>
      </c>
      <c r="G43" s="40">
        <v>4069.5</v>
      </c>
      <c r="H43" s="40">
        <v>4430.2999999999993</v>
      </c>
      <c r="I43" s="40">
        <v>4503.8500000000004</v>
      </c>
      <c r="J43" s="40">
        <v>4610.6999999999989</v>
      </c>
      <c r="K43" s="31">
        <v>4397</v>
      </c>
      <c r="L43" s="31">
        <v>4216.6000000000004</v>
      </c>
      <c r="M43" s="31">
        <v>0.47449999999999998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2294.9</v>
      </c>
      <c r="D44" s="40">
        <v>2283.2833333333333</v>
      </c>
      <c r="E44" s="40">
        <v>2262.6166666666668</v>
      </c>
      <c r="F44" s="40">
        <v>2230.3333333333335</v>
      </c>
      <c r="G44" s="40">
        <v>2209.666666666667</v>
      </c>
      <c r="H44" s="40">
        <v>2315.5666666666666</v>
      </c>
      <c r="I44" s="40">
        <v>2336.2333333333336</v>
      </c>
      <c r="J44" s="40">
        <v>2368.5166666666664</v>
      </c>
      <c r="K44" s="31">
        <v>2303.9499999999998</v>
      </c>
      <c r="L44" s="31">
        <v>2251</v>
      </c>
      <c r="M44" s="31">
        <v>4.7924499999999997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285</v>
      </c>
      <c r="D45" s="40">
        <v>285.81666666666666</v>
      </c>
      <c r="E45" s="40">
        <v>282.63333333333333</v>
      </c>
      <c r="F45" s="40">
        <v>280.26666666666665</v>
      </c>
      <c r="G45" s="40">
        <v>277.08333333333331</v>
      </c>
      <c r="H45" s="40">
        <v>288.18333333333334</v>
      </c>
      <c r="I45" s="40">
        <v>291.36666666666662</v>
      </c>
      <c r="J45" s="40">
        <v>293.73333333333335</v>
      </c>
      <c r="K45" s="31">
        <v>289</v>
      </c>
      <c r="L45" s="31">
        <v>283.45</v>
      </c>
      <c r="M45" s="31">
        <v>67.567679999999996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77.349999999999994</v>
      </c>
      <c r="D46" s="40">
        <v>77.266666666666666</v>
      </c>
      <c r="E46" s="40">
        <v>76.083333333333329</v>
      </c>
      <c r="F46" s="40">
        <v>74.816666666666663</v>
      </c>
      <c r="G46" s="40">
        <v>73.633333333333326</v>
      </c>
      <c r="H46" s="40">
        <v>78.533333333333331</v>
      </c>
      <c r="I46" s="40">
        <v>79.716666666666669</v>
      </c>
      <c r="J46" s="40">
        <v>80.983333333333334</v>
      </c>
      <c r="K46" s="31">
        <v>78.45</v>
      </c>
      <c r="L46" s="31">
        <v>76</v>
      </c>
      <c r="M46" s="31">
        <v>265.01208000000003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66.349999999999994</v>
      </c>
      <c r="D47" s="40">
        <v>66.933333333333337</v>
      </c>
      <c r="E47" s="40">
        <v>65.416666666666671</v>
      </c>
      <c r="F47" s="40">
        <v>64.483333333333334</v>
      </c>
      <c r="G47" s="40">
        <v>62.966666666666669</v>
      </c>
      <c r="H47" s="40">
        <v>67.866666666666674</v>
      </c>
      <c r="I47" s="40">
        <v>69.383333333333326</v>
      </c>
      <c r="J47" s="40">
        <v>70.316666666666677</v>
      </c>
      <c r="K47" s="31">
        <v>68.45</v>
      </c>
      <c r="L47" s="31">
        <v>66</v>
      </c>
      <c r="M47" s="31">
        <v>37.407609999999998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1771.8</v>
      </c>
      <c r="D48" s="40">
        <v>1716.3</v>
      </c>
      <c r="E48" s="40">
        <v>1647.6</v>
      </c>
      <c r="F48" s="40">
        <v>1523.3999999999999</v>
      </c>
      <c r="G48" s="40">
        <v>1454.6999999999998</v>
      </c>
      <c r="H48" s="40">
        <v>1840.5</v>
      </c>
      <c r="I48" s="40">
        <v>1909.2000000000003</v>
      </c>
      <c r="J48" s="40">
        <v>2033.4</v>
      </c>
      <c r="K48" s="31">
        <v>1785</v>
      </c>
      <c r="L48" s="31">
        <v>1592.1</v>
      </c>
      <c r="M48" s="31">
        <v>6.38971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820.8</v>
      </c>
      <c r="D49" s="40">
        <v>817.30000000000007</v>
      </c>
      <c r="E49" s="40">
        <v>811.40000000000009</v>
      </c>
      <c r="F49" s="40">
        <v>802</v>
      </c>
      <c r="G49" s="40">
        <v>796.1</v>
      </c>
      <c r="H49" s="40">
        <v>826.70000000000016</v>
      </c>
      <c r="I49" s="40">
        <v>832.6</v>
      </c>
      <c r="J49" s="40">
        <v>842.00000000000023</v>
      </c>
      <c r="K49" s="31">
        <v>823.2</v>
      </c>
      <c r="L49" s="31">
        <v>807.9</v>
      </c>
      <c r="M49" s="31">
        <v>12.199159999999999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186.65</v>
      </c>
      <c r="D50" s="40">
        <v>185.9</v>
      </c>
      <c r="E50" s="40">
        <v>184.4</v>
      </c>
      <c r="F50" s="40">
        <v>182.15</v>
      </c>
      <c r="G50" s="40">
        <v>180.65</v>
      </c>
      <c r="H50" s="40">
        <v>188.15</v>
      </c>
      <c r="I50" s="40">
        <v>189.65</v>
      </c>
      <c r="J50" s="40">
        <v>191.9</v>
      </c>
      <c r="K50" s="31">
        <v>187.4</v>
      </c>
      <c r="L50" s="31">
        <v>183.65</v>
      </c>
      <c r="M50" s="31">
        <v>72.012339999999995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767.2</v>
      </c>
      <c r="D51" s="40">
        <v>760.88333333333321</v>
      </c>
      <c r="E51" s="40">
        <v>752.36666666666645</v>
      </c>
      <c r="F51" s="40">
        <v>737.53333333333319</v>
      </c>
      <c r="G51" s="40">
        <v>729.01666666666642</v>
      </c>
      <c r="H51" s="40">
        <v>775.71666666666647</v>
      </c>
      <c r="I51" s="40">
        <v>784.23333333333335</v>
      </c>
      <c r="J51" s="40">
        <v>799.06666666666649</v>
      </c>
      <c r="K51" s="31">
        <v>769.4</v>
      </c>
      <c r="L51" s="31">
        <v>746.05</v>
      </c>
      <c r="M51" s="31">
        <v>34.047919999999998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52.55</v>
      </c>
      <c r="D52" s="40">
        <v>52.966666666666669</v>
      </c>
      <c r="E52" s="40">
        <v>51.733333333333334</v>
      </c>
      <c r="F52" s="40">
        <v>50.916666666666664</v>
      </c>
      <c r="G52" s="40">
        <v>49.68333333333333</v>
      </c>
      <c r="H52" s="40">
        <v>53.783333333333339</v>
      </c>
      <c r="I52" s="40">
        <v>55.016666666666673</v>
      </c>
      <c r="J52" s="40">
        <v>55.833333333333343</v>
      </c>
      <c r="K52" s="31">
        <v>54.2</v>
      </c>
      <c r="L52" s="31">
        <v>52.15</v>
      </c>
      <c r="M52" s="31">
        <v>302.51958999999999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471.65</v>
      </c>
      <c r="D53" s="40">
        <v>471.95</v>
      </c>
      <c r="E53" s="40">
        <v>468.04999999999995</v>
      </c>
      <c r="F53" s="40">
        <v>464.45</v>
      </c>
      <c r="G53" s="40">
        <v>460.54999999999995</v>
      </c>
      <c r="H53" s="40">
        <v>475.54999999999995</v>
      </c>
      <c r="I53" s="40">
        <v>479.44999999999993</v>
      </c>
      <c r="J53" s="40">
        <v>483.04999999999995</v>
      </c>
      <c r="K53" s="31">
        <v>475.85</v>
      </c>
      <c r="L53" s="31">
        <v>468.35</v>
      </c>
      <c r="M53" s="31">
        <v>90.012360000000001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664.05</v>
      </c>
      <c r="D54" s="40">
        <v>652.38333333333333</v>
      </c>
      <c r="E54" s="40">
        <v>636.66666666666663</v>
      </c>
      <c r="F54" s="40">
        <v>609.2833333333333</v>
      </c>
      <c r="G54" s="40">
        <v>593.56666666666661</v>
      </c>
      <c r="H54" s="40">
        <v>679.76666666666665</v>
      </c>
      <c r="I54" s="40">
        <v>695.48333333333335</v>
      </c>
      <c r="J54" s="40">
        <v>722.86666666666667</v>
      </c>
      <c r="K54" s="31">
        <v>668.1</v>
      </c>
      <c r="L54" s="31">
        <v>625</v>
      </c>
      <c r="M54" s="31">
        <v>596.6182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358.85</v>
      </c>
      <c r="D55" s="40">
        <v>356.98333333333335</v>
      </c>
      <c r="E55" s="40">
        <v>353.86666666666667</v>
      </c>
      <c r="F55" s="40">
        <v>348.88333333333333</v>
      </c>
      <c r="G55" s="40">
        <v>345.76666666666665</v>
      </c>
      <c r="H55" s="40">
        <v>361.9666666666667</v>
      </c>
      <c r="I55" s="40">
        <v>365.08333333333337</v>
      </c>
      <c r="J55" s="40">
        <v>370.06666666666672</v>
      </c>
      <c r="K55" s="31">
        <v>360.1</v>
      </c>
      <c r="L55" s="31">
        <v>352</v>
      </c>
      <c r="M55" s="31">
        <v>21.055199999999999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1189.3</v>
      </c>
      <c r="D56" s="40">
        <v>1204.5666666666668</v>
      </c>
      <c r="E56" s="40">
        <v>1167.1333333333337</v>
      </c>
      <c r="F56" s="40">
        <v>1144.9666666666669</v>
      </c>
      <c r="G56" s="40">
        <v>1107.5333333333338</v>
      </c>
      <c r="H56" s="40">
        <v>1226.7333333333336</v>
      </c>
      <c r="I56" s="40">
        <v>1264.1666666666665</v>
      </c>
      <c r="J56" s="40">
        <v>1286.3333333333335</v>
      </c>
      <c r="K56" s="31">
        <v>1242</v>
      </c>
      <c r="L56" s="31">
        <v>1182.4000000000001</v>
      </c>
      <c r="M56" s="31">
        <v>2.5991900000000001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13859.2</v>
      </c>
      <c r="D57" s="40">
        <v>13865.683333333334</v>
      </c>
      <c r="E57" s="40">
        <v>13808.416666666668</v>
      </c>
      <c r="F57" s="40">
        <v>13757.633333333333</v>
      </c>
      <c r="G57" s="40">
        <v>13700.366666666667</v>
      </c>
      <c r="H57" s="40">
        <v>13916.466666666669</v>
      </c>
      <c r="I57" s="40">
        <v>13973.733333333335</v>
      </c>
      <c r="J57" s="40">
        <v>14024.51666666667</v>
      </c>
      <c r="K57" s="31">
        <v>13922.95</v>
      </c>
      <c r="L57" s="31">
        <v>13814.9</v>
      </c>
      <c r="M57" s="31">
        <v>0.21976999999999999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3997.5</v>
      </c>
      <c r="D58" s="40">
        <v>3994.9333333333329</v>
      </c>
      <c r="E58" s="40">
        <v>3962.5666666666657</v>
      </c>
      <c r="F58" s="40">
        <v>3927.6333333333328</v>
      </c>
      <c r="G58" s="40">
        <v>3895.2666666666655</v>
      </c>
      <c r="H58" s="40">
        <v>4029.8666666666659</v>
      </c>
      <c r="I58" s="40">
        <v>4062.2333333333336</v>
      </c>
      <c r="J58" s="40">
        <v>4097.1666666666661</v>
      </c>
      <c r="K58" s="31">
        <v>4027.3</v>
      </c>
      <c r="L58" s="31">
        <v>3960</v>
      </c>
      <c r="M58" s="31">
        <v>6.8861299999999996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803.85</v>
      </c>
      <c r="D59" s="40">
        <v>800.56666666666661</v>
      </c>
      <c r="E59" s="40">
        <v>788.38333333333321</v>
      </c>
      <c r="F59" s="40">
        <v>772.91666666666663</v>
      </c>
      <c r="G59" s="40">
        <v>760.73333333333323</v>
      </c>
      <c r="H59" s="40">
        <v>816.03333333333319</v>
      </c>
      <c r="I59" s="40">
        <v>828.21666666666658</v>
      </c>
      <c r="J59" s="40">
        <v>843.68333333333317</v>
      </c>
      <c r="K59" s="31">
        <v>812.75</v>
      </c>
      <c r="L59" s="31">
        <v>785.1</v>
      </c>
      <c r="M59" s="31">
        <v>10.07718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554.15</v>
      </c>
      <c r="D60" s="40">
        <v>553.83333333333337</v>
      </c>
      <c r="E60" s="40">
        <v>549.81666666666672</v>
      </c>
      <c r="F60" s="40">
        <v>545.48333333333335</v>
      </c>
      <c r="G60" s="40">
        <v>541.4666666666667</v>
      </c>
      <c r="H60" s="40">
        <v>558.16666666666674</v>
      </c>
      <c r="I60" s="40">
        <v>562.18333333333339</v>
      </c>
      <c r="J60" s="40">
        <v>566.51666666666677</v>
      </c>
      <c r="K60" s="31">
        <v>557.85</v>
      </c>
      <c r="L60" s="31">
        <v>549.5</v>
      </c>
      <c r="M60" s="31">
        <v>20.155280000000001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159.1</v>
      </c>
      <c r="D61" s="40">
        <v>158.43333333333334</v>
      </c>
      <c r="E61" s="40">
        <v>154.36666666666667</v>
      </c>
      <c r="F61" s="40">
        <v>149.63333333333333</v>
      </c>
      <c r="G61" s="40">
        <v>145.56666666666666</v>
      </c>
      <c r="H61" s="40">
        <v>163.16666666666669</v>
      </c>
      <c r="I61" s="40">
        <v>167.23333333333335</v>
      </c>
      <c r="J61" s="40">
        <v>171.9666666666667</v>
      </c>
      <c r="K61" s="31">
        <v>162.5</v>
      </c>
      <c r="L61" s="31">
        <v>153.69999999999999</v>
      </c>
      <c r="M61" s="31">
        <v>326.68471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134</v>
      </c>
      <c r="D62" s="40">
        <v>133.95000000000002</v>
      </c>
      <c r="E62" s="40">
        <v>133.10000000000002</v>
      </c>
      <c r="F62" s="40">
        <v>132.20000000000002</v>
      </c>
      <c r="G62" s="40">
        <v>131.35000000000002</v>
      </c>
      <c r="H62" s="40">
        <v>134.85000000000002</v>
      </c>
      <c r="I62" s="40">
        <v>135.69999999999999</v>
      </c>
      <c r="J62" s="40">
        <v>136.60000000000002</v>
      </c>
      <c r="K62" s="31">
        <v>134.80000000000001</v>
      </c>
      <c r="L62" s="31">
        <v>133.05000000000001</v>
      </c>
      <c r="M62" s="31">
        <v>4.4741799999999996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554.04999999999995</v>
      </c>
      <c r="D63" s="40">
        <v>549.83333333333337</v>
      </c>
      <c r="E63" s="40">
        <v>542.2166666666667</v>
      </c>
      <c r="F63" s="40">
        <v>530.38333333333333</v>
      </c>
      <c r="G63" s="40">
        <v>522.76666666666665</v>
      </c>
      <c r="H63" s="40">
        <v>561.66666666666674</v>
      </c>
      <c r="I63" s="40">
        <v>569.2833333333333</v>
      </c>
      <c r="J63" s="40">
        <v>581.11666666666679</v>
      </c>
      <c r="K63" s="31">
        <v>557.45000000000005</v>
      </c>
      <c r="L63" s="31">
        <v>538</v>
      </c>
      <c r="M63" s="31">
        <v>52.525860000000002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947.8</v>
      </c>
      <c r="D64" s="40">
        <v>942.6</v>
      </c>
      <c r="E64" s="40">
        <v>935.5</v>
      </c>
      <c r="F64" s="40">
        <v>923.19999999999993</v>
      </c>
      <c r="G64" s="40">
        <v>916.09999999999991</v>
      </c>
      <c r="H64" s="40">
        <v>954.90000000000009</v>
      </c>
      <c r="I64" s="40">
        <v>962.00000000000023</v>
      </c>
      <c r="J64" s="40">
        <v>974.30000000000018</v>
      </c>
      <c r="K64" s="31">
        <v>949.7</v>
      </c>
      <c r="L64" s="31">
        <v>930.3</v>
      </c>
      <c r="M64" s="31">
        <v>24.630880000000001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151.75</v>
      </c>
      <c r="D65" s="40">
        <v>151.71666666666667</v>
      </c>
      <c r="E65" s="40">
        <v>149.88333333333333</v>
      </c>
      <c r="F65" s="40">
        <v>148.01666666666665</v>
      </c>
      <c r="G65" s="40">
        <v>146.18333333333331</v>
      </c>
      <c r="H65" s="40">
        <v>153.58333333333334</v>
      </c>
      <c r="I65" s="40">
        <v>155.41666666666666</v>
      </c>
      <c r="J65" s="40">
        <v>157.28333333333336</v>
      </c>
      <c r="K65" s="31">
        <v>153.55000000000001</v>
      </c>
      <c r="L65" s="31">
        <v>149.85</v>
      </c>
      <c r="M65" s="31">
        <v>18.32677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145.85</v>
      </c>
      <c r="D66" s="40">
        <v>145.08333333333334</v>
      </c>
      <c r="E66" s="40">
        <v>144.01666666666668</v>
      </c>
      <c r="F66" s="40">
        <v>142.18333333333334</v>
      </c>
      <c r="G66" s="40">
        <v>141.11666666666667</v>
      </c>
      <c r="H66" s="40">
        <v>146.91666666666669</v>
      </c>
      <c r="I66" s="40">
        <v>147.98333333333335</v>
      </c>
      <c r="J66" s="40">
        <v>149.81666666666669</v>
      </c>
      <c r="K66" s="31">
        <v>146.15</v>
      </c>
      <c r="L66" s="31">
        <v>143.25</v>
      </c>
      <c r="M66" s="31">
        <v>143.01855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5208.75</v>
      </c>
      <c r="D67" s="40">
        <v>5222.2833333333338</v>
      </c>
      <c r="E67" s="40">
        <v>5107.9666666666672</v>
      </c>
      <c r="F67" s="40">
        <v>5007.1833333333334</v>
      </c>
      <c r="G67" s="40">
        <v>4892.8666666666668</v>
      </c>
      <c r="H67" s="40">
        <v>5323.0666666666675</v>
      </c>
      <c r="I67" s="40">
        <v>5437.383333333335</v>
      </c>
      <c r="J67" s="40">
        <v>5538.1666666666679</v>
      </c>
      <c r="K67" s="31">
        <v>5336.6</v>
      </c>
      <c r="L67" s="31">
        <v>5121.5</v>
      </c>
      <c r="M67" s="31">
        <v>6.5078199999999997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1693.3</v>
      </c>
      <c r="D68" s="40">
        <v>1694.45</v>
      </c>
      <c r="E68" s="40">
        <v>1678.8500000000001</v>
      </c>
      <c r="F68" s="40">
        <v>1664.4</v>
      </c>
      <c r="G68" s="40">
        <v>1648.8000000000002</v>
      </c>
      <c r="H68" s="40">
        <v>1708.9</v>
      </c>
      <c r="I68" s="40">
        <v>1724.5</v>
      </c>
      <c r="J68" s="40">
        <v>1738.95</v>
      </c>
      <c r="K68" s="31">
        <v>1710.05</v>
      </c>
      <c r="L68" s="31">
        <v>1680</v>
      </c>
      <c r="M68" s="31">
        <v>15.86467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679.55</v>
      </c>
      <c r="D69" s="40">
        <v>682.2166666666667</v>
      </c>
      <c r="E69" s="40">
        <v>670.43333333333339</v>
      </c>
      <c r="F69" s="40">
        <v>661.31666666666672</v>
      </c>
      <c r="G69" s="40">
        <v>649.53333333333342</v>
      </c>
      <c r="H69" s="40">
        <v>691.33333333333337</v>
      </c>
      <c r="I69" s="40">
        <v>703.11666666666667</v>
      </c>
      <c r="J69" s="40">
        <v>712.23333333333335</v>
      </c>
      <c r="K69" s="31">
        <v>694</v>
      </c>
      <c r="L69" s="31">
        <v>673.1</v>
      </c>
      <c r="M69" s="31">
        <v>22.01566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792.9</v>
      </c>
      <c r="D70" s="40">
        <v>789.65</v>
      </c>
      <c r="E70" s="40">
        <v>782.34999999999991</v>
      </c>
      <c r="F70" s="40">
        <v>771.8</v>
      </c>
      <c r="G70" s="40">
        <v>764.49999999999989</v>
      </c>
      <c r="H70" s="40">
        <v>800.19999999999993</v>
      </c>
      <c r="I70" s="40">
        <v>807.49999999999989</v>
      </c>
      <c r="J70" s="40">
        <v>818.05</v>
      </c>
      <c r="K70" s="31">
        <v>796.95</v>
      </c>
      <c r="L70" s="31">
        <v>779.1</v>
      </c>
      <c r="M70" s="31">
        <v>6.3160100000000003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473.45</v>
      </c>
      <c r="D71" s="40">
        <v>473.7</v>
      </c>
      <c r="E71" s="40">
        <v>469.79999999999995</v>
      </c>
      <c r="F71" s="40">
        <v>466.15</v>
      </c>
      <c r="G71" s="40">
        <v>462.24999999999994</v>
      </c>
      <c r="H71" s="40">
        <v>477.34999999999997</v>
      </c>
      <c r="I71" s="40">
        <v>481.24999999999994</v>
      </c>
      <c r="J71" s="40">
        <v>484.9</v>
      </c>
      <c r="K71" s="31">
        <v>477.6</v>
      </c>
      <c r="L71" s="31">
        <v>470.05</v>
      </c>
      <c r="M71" s="31">
        <v>5.8712799999999996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999.15</v>
      </c>
      <c r="D72" s="40">
        <v>1000.7166666666667</v>
      </c>
      <c r="E72" s="40">
        <v>992.93333333333339</v>
      </c>
      <c r="F72" s="40">
        <v>986.7166666666667</v>
      </c>
      <c r="G72" s="40">
        <v>978.93333333333339</v>
      </c>
      <c r="H72" s="40">
        <v>1006.9333333333334</v>
      </c>
      <c r="I72" s="40">
        <v>1014.7166666666667</v>
      </c>
      <c r="J72" s="40">
        <v>1020.9333333333334</v>
      </c>
      <c r="K72" s="31">
        <v>1008.5</v>
      </c>
      <c r="L72" s="31">
        <v>994.5</v>
      </c>
      <c r="M72" s="31">
        <v>4.1316100000000002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320.55</v>
      </c>
      <c r="D73" s="40">
        <v>320.68333333333334</v>
      </c>
      <c r="E73" s="40">
        <v>317.4666666666667</v>
      </c>
      <c r="F73" s="40">
        <v>314.38333333333338</v>
      </c>
      <c r="G73" s="40">
        <v>311.16666666666674</v>
      </c>
      <c r="H73" s="40">
        <v>323.76666666666665</v>
      </c>
      <c r="I73" s="40">
        <v>326.98333333333323</v>
      </c>
      <c r="J73" s="40">
        <v>330.06666666666661</v>
      </c>
      <c r="K73" s="31">
        <v>323.89999999999998</v>
      </c>
      <c r="L73" s="31">
        <v>317.60000000000002</v>
      </c>
      <c r="M73" s="31">
        <v>97.269750000000002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621.5</v>
      </c>
      <c r="D74" s="40">
        <v>618.44999999999993</v>
      </c>
      <c r="E74" s="40">
        <v>613.04999999999984</v>
      </c>
      <c r="F74" s="40">
        <v>604.59999999999991</v>
      </c>
      <c r="G74" s="40">
        <v>599.19999999999982</v>
      </c>
      <c r="H74" s="40">
        <v>626.89999999999986</v>
      </c>
      <c r="I74" s="40">
        <v>632.29999999999995</v>
      </c>
      <c r="J74" s="40">
        <v>640.74999999999989</v>
      </c>
      <c r="K74" s="31">
        <v>623.85</v>
      </c>
      <c r="L74" s="31">
        <v>610</v>
      </c>
      <c r="M74" s="31">
        <v>30.266549999999999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2199.8000000000002</v>
      </c>
      <c r="D75" s="40">
        <v>2188.6833333333338</v>
      </c>
      <c r="E75" s="40">
        <v>2162.9666666666676</v>
      </c>
      <c r="F75" s="40">
        <v>2126.1333333333337</v>
      </c>
      <c r="G75" s="40">
        <v>2100.4166666666674</v>
      </c>
      <c r="H75" s="40">
        <v>2225.5166666666678</v>
      </c>
      <c r="I75" s="40">
        <v>2251.233333333334</v>
      </c>
      <c r="J75" s="40">
        <v>2288.066666666668</v>
      </c>
      <c r="K75" s="31">
        <v>2214.4</v>
      </c>
      <c r="L75" s="31">
        <v>2151.85</v>
      </c>
      <c r="M75" s="31">
        <v>2.4437600000000002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2283.6</v>
      </c>
      <c r="D76" s="40">
        <v>2282.3166666666671</v>
      </c>
      <c r="E76" s="40">
        <v>2252.3833333333341</v>
      </c>
      <c r="F76" s="40">
        <v>2221.166666666667</v>
      </c>
      <c r="G76" s="40">
        <v>2191.233333333334</v>
      </c>
      <c r="H76" s="40">
        <v>2313.5333333333342</v>
      </c>
      <c r="I76" s="40">
        <v>2343.4666666666676</v>
      </c>
      <c r="J76" s="40">
        <v>2374.6833333333343</v>
      </c>
      <c r="K76" s="31">
        <v>2312.25</v>
      </c>
      <c r="L76" s="31">
        <v>2251.1</v>
      </c>
      <c r="M76" s="31">
        <v>17.212859999999999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199.4</v>
      </c>
      <c r="D77" s="40">
        <v>198.68333333333331</v>
      </c>
      <c r="E77" s="40">
        <v>192.41666666666663</v>
      </c>
      <c r="F77" s="40">
        <v>185.43333333333331</v>
      </c>
      <c r="G77" s="40">
        <v>179.16666666666663</v>
      </c>
      <c r="H77" s="40">
        <v>205.66666666666663</v>
      </c>
      <c r="I77" s="40">
        <v>211.93333333333334</v>
      </c>
      <c r="J77" s="40">
        <v>218.91666666666663</v>
      </c>
      <c r="K77" s="31">
        <v>204.95</v>
      </c>
      <c r="L77" s="31">
        <v>191.7</v>
      </c>
      <c r="M77" s="31">
        <v>9.9670699999999997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5173.6000000000004</v>
      </c>
      <c r="D78" s="40">
        <v>5167.55</v>
      </c>
      <c r="E78" s="40">
        <v>5116.1000000000004</v>
      </c>
      <c r="F78" s="40">
        <v>5058.6000000000004</v>
      </c>
      <c r="G78" s="40">
        <v>5007.1500000000005</v>
      </c>
      <c r="H78" s="40">
        <v>5225.05</v>
      </c>
      <c r="I78" s="40">
        <v>5276.4999999999991</v>
      </c>
      <c r="J78" s="40">
        <v>5334</v>
      </c>
      <c r="K78" s="31">
        <v>5219</v>
      </c>
      <c r="L78" s="31">
        <v>5110.05</v>
      </c>
      <c r="M78" s="31">
        <v>8.9658700000000007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4160.3999999999996</v>
      </c>
      <c r="D79" s="40">
        <v>4162.7833333333328</v>
      </c>
      <c r="E79" s="40">
        <v>4102.6666666666661</v>
      </c>
      <c r="F79" s="40">
        <v>4044.9333333333334</v>
      </c>
      <c r="G79" s="40">
        <v>3984.8166666666666</v>
      </c>
      <c r="H79" s="40">
        <v>4220.5166666666655</v>
      </c>
      <c r="I79" s="40">
        <v>4280.6333333333323</v>
      </c>
      <c r="J79" s="40">
        <v>4338.366666666665</v>
      </c>
      <c r="K79" s="31">
        <v>4222.8999999999996</v>
      </c>
      <c r="L79" s="31">
        <v>4105.05</v>
      </c>
      <c r="M79" s="31">
        <v>2.41465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4051.55</v>
      </c>
      <c r="D80" s="40">
        <v>4022.5499999999997</v>
      </c>
      <c r="E80" s="40">
        <v>3962.0999999999995</v>
      </c>
      <c r="F80" s="40">
        <v>3872.6499999999996</v>
      </c>
      <c r="G80" s="40">
        <v>3812.1999999999994</v>
      </c>
      <c r="H80" s="40">
        <v>4112</v>
      </c>
      <c r="I80" s="40">
        <v>4172.4499999999989</v>
      </c>
      <c r="J80" s="40">
        <v>4261.8999999999996</v>
      </c>
      <c r="K80" s="31">
        <v>4083</v>
      </c>
      <c r="L80" s="31">
        <v>3933.1</v>
      </c>
      <c r="M80" s="31">
        <v>3.3527900000000002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4704.05</v>
      </c>
      <c r="D81" s="40">
        <v>4692.0999999999995</v>
      </c>
      <c r="E81" s="40">
        <v>4662.4499999999989</v>
      </c>
      <c r="F81" s="40">
        <v>4620.8499999999995</v>
      </c>
      <c r="G81" s="40">
        <v>4591.1999999999989</v>
      </c>
      <c r="H81" s="40">
        <v>4733.6999999999989</v>
      </c>
      <c r="I81" s="40">
        <v>4763.3499999999985</v>
      </c>
      <c r="J81" s="40">
        <v>4804.9499999999989</v>
      </c>
      <c r="K81" s="31">
        <v>4721.75</v>
      </c>
      <c r="L81" s="31">
        <v>4650.5</v>
      </c>
      <c r="M81" s="31">
        <v>6.4552699999999996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2679.25</v>
      </c>
      <c r="D82" s="40">
        <v>2640.7166666666667</v>
      </c>
      <c r="E82" s="40">
        <v>2583.5333333333333</v>
      </c>
      <c r="F82" s="40">
        <v>2487.8166666666666</v>
      </c>
      <c r="G82" s="40">
        <v>2430.6333333333332</v>
      </c>
      <c r="H82" s="40">
        <v>2736.4333333333334</v>
      </c>
      <c r="I82" s="40">
        <v>2793.6166666666668</v>
      </c>
      <c r="J82" s="40">
        <v>2889.3333333333335</v>
      </c>
      <c r="K82" s="31">
        <v>2697.9</v>
      </c>
      <c r="L82" s="31">
        <v>2545</v>
      </c>
      <c r="M82" s="31">
        <v>23.818210000000001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597.20000000000005</v>
      </c>
      <c r="D83" s="40">
        <v>600.23333333333335</v>
      </c>
      <c r="E83" s="40">
        <v>589.4666666666667</v>
      </c>
      <c r="F83" s="40">
        <v>581.73333333333335</v>
      </c>
      <c r="G83" s="40">
        <v>570.9666666666667</v>
      </c>
      <c r="H83" s="40">
        <v>607.9666666666667</v>
      </c>
      <c r="I83" s="40">
        <v>618.73333333333335</v>
      </c>
      <c r="J83" s="40">
        <v>626.4666666666667</v>
      </c>
      <c r="K83" s="31">
        <v>611</v>
      </c>
      <c r="L83" s="31">
        <v>592.5</v>
      </c>
      <c r="M83" s="31">
        <v>7.6343899999999998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1662.85</v>
      </c>
      <c r="D84" s="40">
        <v>1671.6166666666668</v>
      </c>
      <c r="E84" s="40">
        <v>1640.2833333333335</v>
      </c>
      <c r="F84" s="40">
        <v>1617.7166666666667</v>
      </c>
      <c r="G84" s="40">
        <v>1586.3833333333334</v>
      </c>
      <c r="H84" s="40">
        <v>1694.1833333333336</v>
      </c>
      <c r="I84" s="40">
        <v>1725.5166666666667</v>
      </c>
      <c r="J84" s="40">
        <v>1748.0833333333337</v>
      </c>
      <c r="K84" s="31">
        <v>1702.95</v>
      </c>
      <c r="L84" s="31">
        <v>1649.05</v>
      </c>
      <c r="M84" s="31">
        <v>0.53829000000000005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1346.35</v>
      </c>
      <c r="D85" s="40">
        <v>1354.6000000000001</v>
      </c>
      <c r="E85" s="40">
        <v>1332.7500000000002</v>
      </c>
      <c r="F85" s="40">
        <v>1319.15</v>
      </c>
      <c r="G85" s="40">
        <v>1297.3000000000002</v>
      </c>
      <c r="H85" s="40">
        <v>1368.2000000000003</v>
      </c>
      <c r="I85" s="40">
        <v>1390.0500000000002</v>
      </c>
      <c r="J85" s="40">
        <v>1403.6500000000003</v>
      </c>
      <c r="K85" s="31">
        <v>1376.45</v>
      </c>
      <c r="L85" s="31">
        <v>1341</v>
      </c>
      <c r="M85" s="31">
        <v>8.2792499999999993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161.15</v>
      </c>
      <c r="D86" s="40">
        <v>161.53333333333333</v>
      </c>
      <c r="E86" s="40">
        <v>159.66666666666666</v>
      </c>
      <c r="F86" s="40">
        <v>158.18333333333334</v>
      </c>
      <c r="G86" s="40">
        <v>156.31666666666666</v>
      </c>
      <c r="H86" s="40">
        <v>163.01666666666665</v>
      </c>
      <c r="I86" s="40">
        <v>164.88333333333333</v>
      </c>
      <c r="J86" s="40">
        <v>166.36666666666665</v>
      </c>
      <c r="K86" s="31">
        <v>163.4</v>
      </c>
      <c r="L86" s="31">
        <v>160.05000000000001</v>
      </c>
      <c r="M86" s="31">
        <v>52.774970000000003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81.25</v>
      </c>
      <c r="D87" s="40">
        <v>81.033333333333331</v>
      </c>
      <c r="E87" s="40">
        <v>80.316666666666663</v>
      </c>
      <c r="F87" s="40">
        <v>79.383333333333326</v>
      </c>
      <c r="G87" s="40">
        <v>78.666666666666657</v>
      </c>
      <c r="H87" s="40">
        <v>81.966666666666669</v>
      </c>
      <c r="I87" s="40">
        <v>82.683333333333337</v>
      </c>
      <c r="J87" s="40">
        <v>83.616666666666674</v>
      </c>
      <c r="K87" s="31">
        <v>81.75</v>
      </c>
      <c r="L87" s="31">
        <v>80.099999999999994</v>
      </c>
      <c r="M87" s="31">
        <v>133.56775999999999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290.5</v>
      </c>
      <c r="D88" s="40">
        <v>290.93333333333334</v>
      </c>
      <c r="E88" s="40">
        <v>285.11666666666667</v>
      </c>
      <c r="F88" s="40">
        <v>279.73333333333335</v>
      </c>
      <c r="G88" s="40">
        <v>273.91666666666669</v>
      </c>
      <c r="H88" s="40">
        <v>296.31666666666666</v>
      </c>
      <c r="I88" s="40">
        <v>302.13333333333338</v>
      </c>
      <c r="J88" s="40">
        <v>307.51666666666665</v>
      </c>
      <c r="K88" s="31">
        <v>296.75</v>
      </c>
      <c r="L88" s="31">
        <v>285.55</v>
      </c>
      <c r="M88" s="31">
        <v>57.123609999999999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146.15</v>
      </c>
      <c r="D89" s="40">
        <v>145.86666666666667</v>
      </c>
      <c r="E89" s="40">
        <v>144.08333333333334</v>
      </c>
      <c r="F89" s="40">
        <v>142.01666666666668</v>
      </c>
      <c r="G89" s="40">
        <v>140.23333333333335</v>
      </c>
      <c r="H89" s="40">
        <v>147.93333333333334</v>
      </c>
      <c r="I89" s="40">
        <v>149.71666666666664</v>
      </c>
      <c r="J89" s="40">
        <v>151.78333333333333</v>
      </c>
      <c r="K89" s="31">
        <v>147.65</v>
      </c>
      <c r="L89" s="31">
        <v>143.80000000000001</v>
      </c>
      <c r="M89" s="31">
        <v>140.09836000000001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29.05</v>
      </c>
      <c r="D90" s="40">
        <v>29.166666666666668</v>
      </c>
      <c r="E90" s="40">
        <v>28.783333333333335</v>
      </c>
      <c r="F90" s="40">
        <v>28.516666666666666</v>
      </c>
      <c r="G90" s="40">
        <v>28.133333333333333</v>
      </c>
      <c r="H90" s="40">
        <v>29.433333333333337</v>
      </c>
      <c r="I90" s="40">
        <v>29.81666666666667</v>
      </c>
      <c r="J90" s="40">
        <v>30.083333333333339</v>
      </c>
      <c r="K90" s="31">
        <v>29.55</v>
      </c>
      <c r="L90" s="31">
        <v>28.9</v>
      </c>
      <c r="M90" s="31">
        <v>49.17548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3893.9</v>
      </c>
      <c r="D91" s="40">
        <v>3907.9666666666667</v>
      </c>
      <c r="E91" s="40">
        <v>3865.9333333333334</v>
      </c>
      <c r="F91" s="40">
        <v>3837.9666666666667</v>
      </c>
      <c r="G91" s="40">
        <v>3795.9333333333334</v>
      </c>
      <c r="H91" s="40">
        <v>3935.9333333333334</v>
      </c>
      <c r="I91" s="40">
        <v>3977.9666666666672</v>
      </c>
      <c r="J91" s="40">
        <v>4005.9333333333334</v>
      </c>
      <c r="K91" s="31">
        <v>3950</v>
      </c>
      <c r="L91" s="31">
        <v>3880</v>
      </c>
      <c r="M91" s="31">
        <v>0.88600000000000001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530.29999999999995</v>
      </c>
      <c r="D92" s="40">
        <v>528.7833333333333</v>
      </c>
      <c r="E92" s="40">
        <v>524.76666666666665</v>
      </c>
      <c r="F92" s="40">
        <v>519.23333333333335</v>
      </c>
      <c r="G92" s="40">
        <v>515.2166666666667</v>
      </c>
      <c r="H92" s="40">
        <v>534.31666666666661</v>
      </c>
      <c r="I92" s="40">
        <v>538.33333333333326</v>
      </c>
      <c r="J92" s="40">
        <v>543.86666666666656</v>
      </c>
      <c r="K92" s="31">
        <v>532.79999999999995</v>
      </c>
      <c r="L92" s="31">
        <v>523.25</v>
      </c>
      <c r="M92" s="31">
        <v>17.219560000000001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632</v>
      </c>
      <c r="D93" s="40">
        <v>635.43333333333328</v>
      </c>
      <c r="E93" s="40">
        <v>626.56666666666661</v>
      </c>
      <c r="F93" s="40">
        <v>621.13333333333333</v>
      </c>
      <c r="G93" s="40">
        <v>612.26666666666665</v>
      </c>
      <c r="H93" s="40">
        <v>640.86666666666656</v>
      </c>
      <c r="I93" s="40">
        <v>649.73333333333312</v>
      </c>
      <c r="J93" s="40">
        <v>655.16666666666652</v>
      </c>
      <c r="K93" s="31">
        <v>644.29999999999995</v>
      </c>
      <c r="L93" s="31">
        <v>630</v>
      </c>
      <c r="M93" s="31">
        <v>1.1517200000000001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1099.3</v>
      </c>
      <c r="D94" s="40">
        <v>1089.5</v>
      </c>
      <c r="E94" s="40">
        <v>1079</v>
      </c>
      <c r="F94" s="40">
        <v>1058.7</v>
      </c>
      <c r="G94" s="40">
        <v>1048.2</v>
      </c>
      <c r="H94" s="40">
        <v>1109.8</v>
      </c>
      <c r="I94" s="40">
        <v>1120.3</v>
      </c>
      <c r="J94" s="40">
        <v>1140.5999999999999</v>
      </c>
      <c r="K94" s="31">
        <v>1100</v>
      </c>
      <c r="L94" s="31">
        <v>1069.2</v>
      </c>
      <c r="M94" s="31">
        <v>19.93712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558.79999999999995</v>
      </c>
      <c r="D95" s="40">
        <v>561.26666666666665</v>
      </c>
      <c r="E95" s="40">
        <v>553.5333333333333</v>
      </c>
      <c r="F95" s="40">
        <v>548.26666666666665</v>
      </c>
      <c r="G95" s="40">
        <v>540.5333333333333</v>
      </c>
      <c r="H95" s="40">
        <v>566.5333333333333</v>
      </c>
      <c r="I95" s="40">
        <v>574.26666666666665</v>
      </c>
      <c r="J95" s="40">
        <v>579.5333333333333</v>
      </c>
      <c r="K95" s="31">
        <v>569</v>
      </c>
      <c r="L95" s="31">
        <v>556</v>
      </c>
      <c r="M95" s="31">
        <v>3.5245899999999999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1489</v>
      </c>
      <c r="D96" s="40">
        <v>1486.75</v>
      </c>
      <c r="E96" s="40">
        <v>1458</v>
      </c>
      <c r="F96" s="40">
        <v>1427</v>
      </c>
      <c r="G96" s="40">
        <v>1398.25</v>
      </c>
      <c r="H96" s="40">
        <v>1517.75</v>
      </c>
      <c r="I96" s="40">
        <v>1546.5</v>
      </c>
      <c r="J96" s="40">
        <v>1577.5</v>
      </c>
      <c r="K96" s="31">
        <v>1515.5</v>
      </c>
      <c r="L96" s="31">
        <v>1455.75</v>
      </c>
      <c r="M96" s="31">
        <v>5.5483399999999996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1500.4</v>
      </c>
      <c r="D97" s="40">
        <v>1490.8166666666668</v>
      </c>
      <c r="E97" s="40">
        <v>1477.2333333333336</v>
      </c>
      <c r="F97" s="40">
        <v>1454.0666666666668</v>
      </c>
      <c r="G97" s="40">
        <v>1440.4833333333336</v>
      </c>
      <c r="H97" s="40">
        <v>1513.9833333333336</v>
      </c>
      <c r="I97" s="40">
        <v>1527.5666666666671</v>
      </c>
      <c r="J97" s="40">
        <v>1550.7333333333336</v>
      </c>
      <c r="K97" s="31">
        <v>1504.4</v>
      </c>
      <c r="L97" s="31">
        <v>1467.65</v>
      </c>
      <c r="M97" s="31">
        <v>16.562639999999998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722.8</v>
      </c>
      <c r="D98" s="40">
        <v>721.91666666666663</v>
      </c>
      <c r="E98" s="40">
        <v>710.08333333333326</v>
      </c>
      <c r="F98" s="40">
        <v>697.36666666666667</v>
      </c>
      <c r="G98" s="40">
        <v>685.5333333333333</v>
      </c>
      <c r="H98" s="40">
        <v>734.63333333333321</v>
      </c>
      <c r="I98" s="40">
        <v>746.46666666666647</v>
      </c>
      <c r="J98" s="40">
        <v>759.18333333333317</v>
      </c>
      <c r="K98" s="31">
        <v>733.75</v>
      </c>
      <c r="L98" s="31">
        <v>709.2</v>
      </c>
      <c r="M98" s="31">
        <v>17.274979999999999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350.65</v>
      </c>
      <c r="D99" s="40">
        <v>350.08333333333331</v>
      </c>
      <c r="E99" s="40">
        <v>344.16666666666663</v>
      </c>
      <c r="F99" s="40">
        <v>337.68333333333334</v>
      </c>
      <c r="G99" s="40">
        <v>331.76666666666665</v>
      </c>
      <c r="H99" s="40">
        <v>356.56666666666661</v>
      </c>
      <c r="I99" s="40">
        <v>362.48333333333323</v>
      </c>
      <c r="J99" s="40">
        <v>368.96666666666658</v>
      </c>
      <c r="K99" s="31">
        <v>356</v>
      </c>
      <c r="L99" s="31">
        <v>343.6</v>
      </c>
      <c r="M99" s="31">
        <v>6.64818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1182.3</v>
      </c>
      <c r="D100" s="40">
        <v>1179.25</v>
      </c>
      <c r="E100" s="40">
        <v>1165.0999999999999</v>
      </c>
      <c r="F100" s="40">
        <v>1147.8999999999999</v>
      </c>
      <c r="G100" s="40">
        <v>1133.7499999999998</v>
      </c>
      <c r="H100" s="40">
        <v>1196.45</v>
      </c>
      <c r="I100" s="40">
        <v>1210.6000000000001</v>
      </c>
      <c r="J100" s="40">
        <v>1227.8000000000002</v>
      </c>
      <c r="K100" s="31">
        <v>1193.4000000000001</v>
      </c>
      <c r="L100" s="31">
        <v>1162.05</v>
      </c>
      <c r="M100" s="31">
        <v>71.990020000000001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3074.3</v>
      </c>
      <c r="D101" s="40">
        <v>3067.1</v>
      </c>
      <c r="E101" s="40">
        <v>3050.2</v>
      </c>
      <c r="F101" s="40">
        <v>3026.1</v>
      </c>
      <c r="G101" s="40">
        <v>3009.2</v>
      </c>
      <c r="H101" s="40">
        <v>3091.2</v>
      </c>
      <c r="I101" s="40">
        <v>3108.1000000000004</v>
      </c>
      <c r="J101" s="40">
        <v>3132.2</v>
      </c>
      <c r="K101" s="31">
        <v>3084</v>
      </c>
      <c r="L101" s="31">
        <v>3043</v>
      </c>
      <c r="M101" s="31">
        <v>3.9841799999999998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1581.4</v>
      </c>
      <c r="D102" s="40">
        <v>1575.6499999999999</v>
      </c>
      <c r="E102" s="40">
        <v>1567.9499999999998</v>
      </c>
      <c r="F102" s="40">
        <v>1554.5</v>
      </c>
      <c r="G102" s="40">
        <v>1546.8</v>
      </c>
      <c r="H102" s="40">
        <v>1589.0999999999997</v>
      </c>
      <c r="I102" s="40">
        <v>1596.8</v>
      </c>
      <c r="J102" s="40">
        <v>1610.2499999999995</v>
      </c>
      <c r="K102" s="31">
        <v>1583.35</v>
      </c>
      <c r="L102" s="31">
        <v>1562.2</v>
      </c>
      <c r="M102" s="31">
        <v>60.31288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717.75</v>
      </c>
      <c r="D103" s="40">
        <v>713.61666666666667</v>
      </c>
      <c r="E103" s="40">
        <v>708.23333333333335</v>
      </c>
      <c r="F103" s="40">
        <v>698.7166666666667</v>
      </c>
      <c r="G103" s="40">
        <v>693.33333333333337</v>
      </c>
      <c r="H103" s="40">
        <v>723.13333333333333</v>
      </c>
      <c r="I103" s="40">
        <v>728.51666666666677</v>
      </c>
      <c r="J103" s="40">
        <v>738.0333333333333</v>
      </c>
      <c r="K103" s="31">
        <v>719</v>
      </c>
      <c r="L103" s="31">
        <v>704.1</v>
      </c>
      <c r="M103" s="31">
        <v>38.545099999999998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1268.45</v>
      </c>
      <c r="D104" s="40">
        <v>1270.2333333333333</v>
      </c>
      <c r="E104" s="40">
        <v>1252.7666666666667</v>
      </c>
      <c r="F104" s="40">
        <v>1237.0833333333333</v>
      </c>
      <c r="G104" s="40">
        <v>1219.6166666666666</v>
      </c>
      <c r="H104" s="40">
        <v>1285.9166666666667</v>
      </c>
      <c r="I104" s="40">
        <v>1303.3833333333334</v>
      </c>
      <c r="J104" s="40">
        <v>1319.0666666666668</v>
      </c>
      <c r="K104" s="31">
        <v>1287.7</v>
      </c>
      <c r="L104" s="31">
        <v>1254.55</v>
      </c>
      <c r="M104" s="31">
        <v>48.639220000000002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2741.85</v>
      </c>
      <c r="D105" s="40">
        <v>2729.65</v>
      </c>
      <c r="E105" s="40">
        <v>2713.3</v>
      </c>
      <c r="F105" s="40">
        <v>2684.75</v>
      </c>
      <c r="G105" s="40">
        <v>2668.4</v>
      </c>
      <c r="H105" s="40">
        <v>2758.2000000000003</v>
      </c>
      <c r="I105" s="40">
        <v>2774.5499999999997</v>
      </c>
      <c r="J105" s="40">
        <v>2803.1000000000004</v>
      </c>
      <c r="K105" s="31">
        <v>2746</v>
      </c>
      <c r="L105" s="31">
        <v>2701.1</v>
      </c>
      <c r="M105" s="31">
        <v>7.0803099999999999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468.3</v>
      </c>
      <c r="D106" s="40">
        <v>461.41666666666669</v>
      </c>
      <c r="E106" s="40">
        <v>451.68333333333339</v>
      </c>
      <c r="F106" s="40">
        <v>435.06666666666672</v>
      </c>
      <c r="G106" s="40">
        <v>425.33333333333343</v>
      </c>
      <c r="H106" s="40">
        <v>478.03333333333336</v>
      </c>
      <c r="I106" s="40">
        <v>487.76666666666659</v>
      </c>
      <c r="J106" s="40">
        <v>504.38333333333333</v>
      </c>
      <c r="K106" s="31">
        <v>471.15</v>
      </c>
      <c r="L106" s="31">
        <v>444.8</v>
      </c>
      <c r="M106" s="31">
        <v>208.47646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1375.8</v>
      </c>
      <c r="D107" s="40">
        <v>1386.3500000000001</v>
      </c>
      <c r="E107" s="40">
        <v>1355.4500000000003</v>
      </c>
      <c r="F107" s="40">
        <v>1335.1000000000001</v>
      </c>
      <c r="G107" s="40">
        <v>1304.2000000000003</v>
      </c>
      <c r="H107" s="40">
        <v>1406.7000000000003</v>
      </c>
      <c r="I107" s="40">
        <v>1437.6000000000004</v>
      </c>
      <c r="J107" s="40">
        <v>1457.9500000000003</v>
      </c>
      <c r="K107" s="31">
        <v>1417.25</v>
      </c>
      <c r="L107" s="31">
        <v>1366</v>
      </c>
      <c r="M107" s="31">
        <v>12.538539999999999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266.60000000000002</v>
      </c>
      <c r="D108" s="40">
        <v>264.13333333333338</v>
      </c>
      <c r="E108" s="40">
        <v>259.96666666666675</v>
      </c>
      <c r="F108" s="40">
        <v>253.33333333333337</v>
      </c>
      <c r="G108" s="40">
        <v>249.16666666666674</v>
      </c>
      <c r="H108" s="40">
        <v>270.76666666666677</v>
      </c>
      <c r="I108" s="40">
        <v>274.93333333333339</v>
      </c>
      <c r="J108" s="40">
        <v>281.56666666666678</v>
      </c>
      <c r="K108" s="31">
        <v>268.3</v>
      </c>
      <c r="L108" s="31">
        <v>257.5</v>
      </c>
      <c r="M108" s="31">
        <v>58.624020000000002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2724.1</v>
      </c>
      <c r="D109" s="40">
        <v>2712.3999999999996</v>
      </c>
      <c r="E109" s="40">
        <v>2687.3499999999995</v>
      </c>
      <c r="F109" s="40">
        <v>2650.6</v>
      </c>
      <c r="G109" s="40">
        <v>2625.5499999999997</v>
      </c>
      <c r="H109" s="40">
        <v>2749.1499999999992</v>
      </c>
      <c r="I109" s="40">
        <v>2774.1999999999994</v>
      </c>
      <c r="J109" s="40">
        <v>2810.9499999999989</v>
      </c>
      <c r="K109" s="31">
        <v>2737.45</v>
      </c>
      <c r="L109" s="31">
        <v>2675.65</v>
      </c>
      <c r="M109" s="31">
        <v>25.358910000000002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321.75</v>
      </c>
      <c r="D110" s="40">
        <v>322.23333333333335</v>
      </c>
      <c r="E110" s="40">
        <v>318.56666666666672</v>
      </c>
      <c r="F110" s="40">
        <v>315.38333333333338</v>
      </c>
      <c r="G110" s="40">
        <v>311.71666666666675</v>
      </c>
      <c r="H110" s="40">
        <v>325.41666666666669</v>
      </c>
      <c r="I110" s="40">
        <v>329.08333333333331</v>
      </c>
      <c r="J110" s="40">
        <v>332.26666666666665</v>
      </c>
      <c r="K110" s="31">
        <v>325.89999999999998</v>
      </c>
      <c r="L110" s="31">
        <v>319.05</v>
      </c>
      <c r="M110" s="31">
        <v>8.45627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2798.5</v>
      </c>
      <c r="D111" s="40">
        <v>2783.2833333333333</v>
      </c>
      <c r="E111" s="40">
        <v>2754.5666666666666</v>
      </c>
      <c r="F111" s="40">
        <v>2710.6333333333332</v>
      </c>
      <c r="G111" s="40">
        <v>2681.9166666666665</v>
      </c>
      <c r="H111" s="40">
        <v>2827.2166666666667</v>
      </c>
      <c r="I111" s="40">
        <v>2855.9333333333329</v>
      </c>
      <c r="J111" s="40">
        <v>2899.8666666666668</v>
      </c>
      <c r="K111" s="31">
        <v>2812</v>
      </c>
      <c r="L111" s="31">
        <v>2739.35</v>
      </c>
      <c r="M111" s="31">
        <v>49.335230000000003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719.05</v>
      </c>
      <c r="D112" s="40">
        <v>716.09999999999991</v>
      </c>
      <c r="E112" s="40">
        <v>712.29999999999984</v>
      </c>
      <c r="F112" s="40">
        <v>705.55</v>
      </c>
      <c r="G112" s="40">
        <v>701.74999999999989</v>
      </c>
      <c r="H112" s="40">
        <v>722.8499999999998</v>
      </c>
      <c r="I112" s="40">
        <v>726.65</v>
      </c>
      <c r="J112" s="40">
        <v>733.39999999999975</v>
      </c>
      <c r="K112" s="31">
        <v>719.9</v>
      </c>
      <c r="L112" s="31">
        <v>709.35</v>
      </c>
      <c r="M112" s="31">
        <v>197.60246000000001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1594.6</v>
      </c>
      <c r="D113" s="40">
        <v>1588.3</v>
      </c>
      <c r="E113" s="40">
        <v>1574.9499999999998</v>
      </c>
      <c r="F113" s="40">
        <v>1555.3</v>
      </c>
      <c r="G113" s="40">
        <v>1541.9499999999998</v>
      </c>
      <c r="H113" s="40">
        <v>1607.9499999999998</v>
      </c>
      <c r="I113" s="40">
        <v>1621.2999999999997</v>
      </c>
      <c r="J113" s="40">
        <v>1640.9499999999998</v>
      </c>
      <c r="K113" s="31">
        <v>1601.65</v>
      </c>
      <c r="L113" s="31">
        <v>1568.65</v>
      </c>
      <c r="M113" s="31">
        <v>7.1444200000000002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659.1</v>
      </c>
      <c r="D114" s="40">
        <v>657.93333333333328</v>
      </c>
      <c r="E114" s="40">
        <v>649.86666666666656</v>
      </c>
      <c r="F114" s="40">
        <v>640.63333333333333</v>
      </c>
      <c r="G114" s="40">
        <v>632.56666666666661</v>
      </c>
      <c r="H114" s="40">
        <v>667.16666666666652</v>
      </c>
      <c r="I114" s="40">
        <v>675.23333333333335</v>
      </c>
      <c r="J114" s="40">
        <v>684.46666666666647</v>
      </c>
      <c r="K114" s="31">
        <v>666</v>
      </c>
      <c r="L114" s="31">
        <v>648.70000000000005</v>
      </c>
      <c r="M114" s="31">
        <v>75.831639999999993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721.6</v>
      </c>
      <c r="D115" s="40">
        <v>724.30000000000007</v>
      </c>
      <c r="E115" s="40">
        <v>714.40000000000009</v>
      </c>
      <c r="F115" s="40">
        <v>707.2</v>
      </c>
      <c r="G115" s="40">
        <v>697.30000000000007</v>
      </c>
      <c r="H115" s="40">
        <v>731.50000000000011</v>
      </c>
      <c r="I115" s="40">
        <v>741.4</v>
      </c>
      <c r="J115" s="40">
        <v>748.60000000000014</v>
      </c>
      <c r="K115" s="31">
        <v>734.2</v>
      </c>
      <c r="L115" s="31">
        <v>717.1</v>
      </c>
      <c r="M115" s="31">
        <v>2.5935999999999999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42.95</v>
      </c>
      <c r="D116" s="40">
        <v>43.033333333333339</v>
      </c>
      <c r="E116" s="40">
        <v>42.366666666666674</v>
      </c>
      <c r="F116" s="40">
        <v>41.783333333333339</v>
      </c>
      <c r="G116" s="40">
        <v>41.116666666666674</v>
      </c>
      <c r="H116" s="40">
        <v>43.616666666666674</v>
      </c>
      <c r="I116" s="40">
        <v>44.283333333333346</v>
      </c>
      <c r="J116" s="40">
        <v>44.866666666666674</v>
      </c>
      <c r="K116" s="31">
        <v>43.7</v>
      </c>
      <c r="L116" s="31">
        <v>42.45</v>
      </c>
      <c r="M116" s="31">
        <v>414.96911999999998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211.3</v>
      </c>
      <c r="D117" s="40">
        <v>210.04999999999998</v>
      </c>
      <c r="E117" s="40">
        <v>208.49999999999997</v>
      </c>
      <c r="F117" s="40">
        <v>205.7</v>
      </c>
      <c r="G117" s="40">
        <v>204.14999999999998</v>
      </c>
      <c r="H117" s="40">
        <v>212.84999999999997</v>
      </c>
      <c r="I117" s="40">
        <v>214.39999999999998</v>
      </c>
      <c r="J117" s="40">
        <v>217.19999999999996</v>
      </c>
      <c r="K117" s="31">
        <v>211.6</v>
      </c>
      <c r="L117" s="31">
        <v>207.25</v>
      </c>
      <c r="M117" s="31">
        <v>258.08429999999998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224</v>
      </c>
      <c r="D118" s="40">
        <v>224.81666666666669</v>
      </c>
      <c r="E118" s="40">
        <v>220.73333333333338</v>
      </c>
      <c r="F118" s="40">
        <v>217.4666666666667</v>
      </c>
      <c r="G118" s="40">
        <v>213.38333333333338</v>
      </c>
      <c r="H118" s="40">
        <v>228.08333333333337</v>
      </c>
      <c r="I118" s="40">
        <v>232.16666666666669</v>
      </c>
      <c r="J118" s="40">
        <v>235.43333333333337</v>
      </c>
      <c r="K118" s="31">
        <v>228.9</v>
      </c>
      <c r="L118" s="31">
        <v>221.55</v>
      </c>
      <c r="M118" s="31">
        <v>114.80181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7848.2</v>
      </c>
      <c r="D119" s="40">
        <v>7865.7333333333336</v>
      </c>
      <c r="E119" s="40">
        <v>7732.4666666666672</v>
      </c>
      <c r="F119" s="40">
        <v>7616.7333333333336</v>
      </c>
      <c r="G119" s="40">
        <v>7483.4666666666672</v>
      </c>
      <c r="H119" s="40">
        <v>7981.4666666666672</v>
      </c>
      <c r="I119" s="40">
        <v>8114.7333333333336</v>
      </c>
      <c r="J119" s="40">
        <v>8230.4666666666672</v>
      </c>
      <c r="K119" s="31">
        <v>7999</v>
      </c>
      <c r="L119" s="31">
        <v>7750</v>
      </c>
      <c r="M119" s="31">
        <v>3.1893099999999999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140.4</v>
      </c>
      <c r="D120" s="40">
        <v>140.69999999999999</v>
      </c>
      <c r="E120" s="40">
        <v>139.39999999999998</v>
      </c>
      <c r="F120" s="40">
        <v>138.39999999999998</v>
      </c>
      <c r="G120" s="40">
        <v>137.09999999999997</v>
      </c>
      <c r="H120" s="40">
        <v>141.69999999999999</v>
      </c>
      <c r="I120" s="40">
        <v>143</v>
      </c>
      <c r="J120" s="40">
        <v>144</v>
      </c>
      <c r="K120" s="31">
        <v>142</v>
      </c>
      <c r="L120" s="31">
        <v>139.69999999999999</v>
      </c>
      <c r="M120" s="31">
        <v>8.2992000000000008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110.85</v>
      </c>
      <c r="D121" s="40">
        <v>109.84999999999998</v>
      </c>
      <c r="E121" s="40">
        <v>108.39999999999996</v>
      </c>
      <c r="F121" s="40">
        <v>105.94999999999999</v>
      </c>
      <c r="G121" s="40">
        <v>104.49999999999997</v>
      </c>
      <c r="H121" s="40">
        <v>112.29999999999995</v>
      </c>
      <c r="I121" s="40">
        <v>113.74999999999997</v>
      </c>
      <c r="J121" s="40">
        <v>116.19999999999995</v>
      </c>
      <c r="K121" s="31">
        <v>111.3</v>
      </c>
      <c r="L121" s="31">
        <v>107.4</v>
      </c>
      <c r="M121" s="31">
        <v>223.23605000000001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2752</v>
      </c>
      <c r="D122" s="40">
        <v>2737.5</v>
      </c>
      <c r="E122" s="40">
        <v>2715.5</v>
      </c>
      <c r="F122" s="40">
        <v>2679</v>
      </c>
      <c r="G122" s="40">
        <v>2657</v>
      </c>
      <c r="H122" s="40">
        <v>2774</v>
      </c>
      <c r="I122" s="40">
        <v>2796</v>
      </c>
      <c r="J122" s="40">
        <v>2832.5</v>
      </c>
      <c r="K122" s="31">
        <v>2759.5</v>
      </c>
      <c r="L122" s="31">
        <v>2701</v>
      </c>
      <c r="M122" s="31">
        <v>20.502230000000001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545.85</v>
      </c>
      <c r="D123" s="40">
        <v>542.63333333333333</v>
      </c>
      <c r="E123" s="40">
        <v>533.41666666666663</v>
      </c>
      <c r="F123" s="40">
        <v>520.98333333333335</v>
      </c>
      <c r="G123" s="40">
        <v>511.76666666666665</v>
      </c>
      <c r="H123" s="40">
        <v>555.06666666666661</v>
      </c>
      <c r="I123" s="40">
        <v>564.2833333333333</v>
      </c>
      <c r="J123" s="40">
        <v>576.71666666666658</v>
      </c>
      <c r="K123" s="31">
        <v>551.85</v>
      </c>
      <c r="L123" s="31">
        <v>530.20000000000005</v>
      </c>
      <c r="M123" s="31">
        <v>42.559130000000003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215.35</v>
      </c>
      <c r="D124" s="40">
        <v>215.81666666666669</v>
      </c>
      <c r="E124" s="40">
        <v>213.63333333333338</v>
      </c>
      <c r="F124" s="40">
        <v>211.91666666666669</v>
      </c>
      <c r="G124" s="40">
        <v>209.73333333333338</v>
      </c>
      <c r="H124" s="40">
        <v>217.53333333333339</v>
      </c>
      <c r="I124" s="40">
        <v>219.71666666666673</v>
      </c>
      <c r="J124" s="40">
        <v>221.43333333333339</v>
      </c>
      <c r="K124" s="31">
        <v>218</v>
      </c>
      <c r="L124" s="31">
        <v>214.1</v>
      </c>
      <c r="M124" s="31">
        <v>64.546199999999999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992.4</v>
      </c>
      <c r="D125" s="40">
        <v>997.4</v>
      </c>
      <c r="E125" s="40">
        <v>985</v>
      </c>
      <c r="F125" s="40">
        <v>977.6</v>
      </c>
      <c r="G125" s="40">
        <v>965.2</v>
      </c>
      <c r="H125" s="40">
        <v>1004.8</v>
      </c>
      <c r="I125" s="40">
        <v>1017.1999999999998</v>
      </c>
      <c r="J125" s="40">
        <v>1024.5999999999999</v>
      </c>
      <c r="K125" s="31">
        <v>1009.8</v>
      </c>
      <c r="L125" s="31">
        <v>990</v>
      </c>
      <c r="M125" s="31">
        <v>31.386520000000001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6182.35</v>
      </c>
      <c r="D126" s="40">
        <v>6130.666666666667</v>
      </c>
      <c r="E126" s="40">
        <v>6044.1333333333341</v>
      </c>
      <c r="F126" s="40">
        <v>5905.916666666667</v>
      </c>
      <c r="G126" s="40">
        <v>5819.3833333333341</v>
      </c>
      <c r="H126" s="40">
        <v>6268.8833333333341</v>
      </c>
      <c r="I126" s="40">
        <v>6355.416666666667</v>
      </c>
      <c r="J126" s="40">
        <v>6493.6333333333341</v>
      </c>
      <c r="K126" s="31">
        <v>6217.2</v>
      </c>
      <c r="L126" s="31">
        <v>5992.45</v>
      </c>
      <c r="M126" s="31">
        <v>6.06196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1706.45</v>
      </c>
      <c r="D127" s="40">
        <v>1702.4333333333332</v>
      </c>
      <c r="E127" s="40">
        <v>1689.8666666666663</v>
      </c>
      <c r="F127" s="40">
        <v>1673.2833333333331</v>
      </c>
      <c r="G127" s="40">
        <v>1660.7166666666662</v>
      </c>
      <c r="H127" s="40">
        <v>1719.0166666666664</v>
      </c>
      <c r="I127" s="40">
        <v>1731.5833333333335</v>
      </c>
      <c r="J127" s="40">
        <v>1748.1666666666665</v>
      </c>
      <c r="K127" s="31">
        <v>1715</v>
      </c>
      <c r="L127" s="31">
        <v>1685.85</v>
      </c>
      <c r="M127" s="31">
        <v>122.55437999999999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1904.15</v>
      </c>
      <c r="D128" s="40">
        <v>1878.4166666666667</v>
      </c>
      <c r="E128" s="40">
        <v>1832.7833333333335</v>
      </c>
      <c r="F128" s="40">
        <v>1761.4166666666667</v>
      </c>
      <c r="G128" s="40">
        <v>1715.7833333333335</v>
      </c>
      <c r="H128" s="40">
        <v>1949.7833333333335</v>
      </c>
      <c r="I128" s="40">
        <v>1995.4166666666667</v>
      </c>
      <c r="J128" s="40">
        <v>2066.7833333333338</v>
      </c>
      <c r="K128" s="31">
        <v>1924.05</v>
      </c>
      <c r="L128" s="31">
        <v>1807.05</v>
      </c>
      <c r="M128" s="31">
        <v>16.84036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2575.3000000000002</v>
      </c>
      <c r="D129" s="40">
        <v>2556.8666666666668</v>
      </c>
      <c r="E129" s="40">
        <v>2449.4333333333334</v>
      </c>
      <c r="F129" s="40">
        <v>2323.5666666666666</v>
      </c>
      <c r="G129" s="40">
        <v>2216.1333333333332</v>
      </c>
      <c r="H129" s="40">
        <v>2682.7333333333336</v>
      </c>
      <c r="I129" s="40">
        <v>2790.166666666667</v>
      </c>
      <c r="J129" s="40">
        <v>2916.0333333333338</v>
      </c>
      <c r="K129" s="31">
        <v>2664.3</v>
      </c>
      <c r="L129" s="31">
        <v>2431</v>
      </c>
      <c r="M129" s="31">
        <v>8.9731100000000001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264.64999999999998</v>
      </c>
      <c r="D130" s="40">
        <v>259.28333333333336</v>
      </c>
      <c r="E130" s="40">
        <v>253.76666666666671</v>
      </c>
      <c r="F130" s="40">
        <v>242.88333333333335</v>
      </c>
      <c r="G130" s="40">
        <v>237.3666666666667</v>
      </c>
      <c r="H130" s="40">
        <v>270.16666666666674</v>
      </c>
      <c r="I130" s="40">
        <v>275.68333333333339</v>
      </c>
      <c r="J130" s="40">
        <v>286.56666666666672</v>
      </c>
      <c r="K130" s="31">
        <v>264.8</v>
      </c>
      <c r="L130" s="31">
        <v>248.4</v>
      </c>
      <c r="M130" s="31">
        <v>22.620550000000001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687.6</v>
      </c>
      <c r="D131" s="40">
        <v>686.83333333333337</v>
      </c>
      <c r="E131" s="40">
        <v>681.2166666666667</v>
      </c>
      <c r="F131" s="40">
        <v>674.83333333333337</v>
      </c>
      <c r="G131" s="40">
        <v>669.2166666666667</v>
      </c>
      <c r="H131" s="40">
        <v>693.2166666666667</v>
      </c>
      <c r="I131" s="40">
        <v>698.83333333333326</v>
      </c>
      <c r="J131" s="40">
        <v>705.2166666666667</v>
      </c>
      <c r="K131" s="31">
        <v>692.45</v>
      </c>
      <c r="L131" s="31">
        <v>680.45</v>
      </c>
      <c r="M131" s="31">
        <v>53.992150000000002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376.95</v>
      </c>
      <c r="D132" s="40">
        <v>378.63333333333338</v>
      </c>
      <c r="E132" s="40">
        <v>374.26666666666677</v>
      </c>
      <c r="F132" s="40">
        <v>371.58333333333337</v>
      </c>
      <c r="G132" s="40">
        <v>367.21666666666675</v>
      </c>
      <c r="H132" s="40">
        <v>381.31666666666678</v>
      </c>
      <c r="I132" s="40">
        <v>385.68333333333345</v>
      </c>
      <c r="J132" s="40">
        <v>388.36666666666679</v>
      </c>
      <c r="K132" s="31">
        <v>383</v>
      </c>
      <c r="L132" s="31">
        <v>375.95</v>
      </c>
      <c r="M132" s="31">
        <v>104.14277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3995</v>
      </c>
      <c r="D133" s="40">
        <v>3965.9499999999994</v>
      </c>
      <c r="E133" s="40">
        <v>3915.7499999999986</v>
      </c>
      <c r="F133" s="40">
        <v>3836.4999999999991</v>
      </c>
      <c r="G133" s="40">
        <v>3786.2999999999984</v>
      </c>
      <c r="H133" s="40">
        <v>4045.1999999999989</v>
      </c>
      <c r="I133" s="40">
        <v>4095.3999999999996</v>
      </c>
      <c r="J133" s="40">
        <v>4174.6499999999996</v>
      </c>
      <c r="K133" s="31">
        <v>4016.15</v>
      </c>
      <c r="L133" s="31">
        <v>3886.7</v>
      </c>
      <c r="M133" s="31">
        <v>7.2232200000000004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1753.7</v>
      </c>
      <c r="D134" s="40">
        <v>1750.7833333333335</v>
      </c>
      <c r="E134" s="40">
        <v>1741.9666666666672</v>
      </c>
      <c r="F134" s="40">
        <v>1730.2333333333336</v>
      </c>
      <c r="G134" s="40">
        <v>1721.4166666666672</v>
      </c>
      <c r="H134" s="40">
        <v>1762.5166666666671</v>
      </c>
      <c r="I134" s="40">
        <v>1771.3333333333333</v>
      </c>
      <c r="J134" s="40">
        <v>1783.0666666666671</v>
      </c>
      <c r="K134" s="31">
        <v>1759.6</v>
      </c>
      <c r="L134" s="31">
        <v>1739.05</v>
      </c>
      <c r="M134" s="31">
        <v>44.926090000000002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83.3</v>
      </c>
      <c r="D135" s="40">
        <v>83.433333333333323</v>
      </c>
      <c r="E135" s="40">
        <v>82.21666666666664</v>
      </c>
      <c r="F135" s="40">
        <v>81.133333333333312</v>
      </c>
      <c r="G135" s="40">
        <v>79.916666666666629</v>
      </c>
      <c r="H135" s="40">
        <v>84.516666666666652</v>
      </c>
      <c r="I135" s="40">
        <v>85.73333333333332</v>
      </c>
      <c r="J135" s="40">
        <v>86.816666666666663</v>
      </c>
      <c r="K135" s="31">
        <v>84.65</v>
      </c>
      <c r="L135" s="31">
        <v>82.35</v>
      </c>
      <c r="M135" s="31">
        <v>67.058409999999995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3919.55</v>
      </c>
      <c r="D136" s="40">
        <v>3927.5333333333333</v>
      </c>
      <c r="E136" s="40">
        <v>3891.1166666666668</v>
      </c>
      <c r="F136" s="40">
        <v>3862.6833333333334</v>
      </c>
      <c r="G136" s="40">
        <v>3826.2666666666669</v>
      </c>
      <c r="H136" s="40">
        <v>3955.9666666666667</v>
      </c>
      <c r="I136" s="40">
        <v>3992.3833333333337</v>
      </c>
      <c r="J136" s="40">
        <v>4020.8166666666666</v>
      </c>
      <c r="K136" s="31">
        <v>3963.95</v>
      </c>
      <c r="L136" s="31">
        <v>3899.1</v>
      </c>
      <c r="M136" s="31">
        <v>1.9949699999999999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402.25</v>
      </c>
      <c r="D137" s="40">
        <v>401.15000000000003</v>
      </c>
      <c r="E137" s="40">
        <v>395.80000000000007</v>
      </c>
      <c r="F137" s="40">
        <v>389.35</v>
      </c>
      <c r="G137" s="40">
        <v>384.00000000000006</v>
      </c>
      <c r="H137" s="40">
        <v>407.60000000000008</v>
      </c>
      <c r="I137" s="40">
        <v>412.9500000000001</v>
      </c>
      <c r="J137" s="40">
        <v>419.40000000000009</v>
      </c>
      <c r="K137" s="31">
        <v>406.5</v>
      </c>
      <c r="L137" s="31">
        <v>394.7</v>
      </c>
      <c r="M137" s="31">
        <v>51.544730000000001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5312.45</v>
      </c>
      <c r="D138" s="40">
        <v>5310.8166666666666</v>
      </c>
      <c r="E138" s="40">
        <v>5246.6333333333332</v>
      </c>
      <c r="F138" s="40">
        <v>5180.8166666666666</v>
      </c>
      <c r="G138" s="40">
        <v>5116.6333333333332</v>
      </c>
      <c r="H138" s="40">
        <v>5376.6333333333332</v>
      </c>
      <c r="I138" s="40">
        <v>5440.8166666666657</v>
      </c>
      <c r="J138" s="40">
        <v>5506.6333333333332</v>
      </c>
      <c r="K138" s="31">
        <v>5375</v>
      </c>
      <c r="L138" s="31">
        <v>5245</v>
      </c>
      <c r="M138" s="31">
        <v>2.8238699999999999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1672.2</v>
      </c>
      <c r="D139" s="40">
        <v>1664.3999999999999</v>
      </c>
      <c r="E139" s="40">
        <v>1652.7999999999997</v>
      </c>
      <c r="F139" s="40">
        <v>1633.3999999999999</v>
      </c>
      <c r="G139" s="40">
        <v>1621.7999999999997</v>
      </c>
      <c r="H139" s="40">
        <v>1683.7999999999997</v>
      </c>
      <c r="I139" s="40">
        <v>1695.3999999999996</v>
      </c>
      <c r="J139" s="40">
        <v>1714.7999999999997</v>
      </c>
      <c r="K139" s="31">
        <v>1676</v>
      </c>
      <c r="L139" s="31">
        <v>1645</v>
      </c>
      <c r="M139" s="31">
        <v>32.646439999999998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666.6</v>
      </c>
      <c r="D140" s="40">
        <v>662.71666666666658</v>
      </c>
      <c r="E140" s="40">
        <v>654.93333333333317</v>
      </c>
      <c r="F140" s="40">
        <v>643.26666666666654</v>
      </c>
      <c r="G140" s="40">
        <v>635.48333333333312</v>
      </c>
      <c r="H140" s="40">
        <v>674.38333333333321</v>
      </c>
      <c r="I140" s="40">
        <v>682.16666666666674</v>
      </c>
      <c r="J140" s="40">
        <v>693.83333333333326</v>
      </c>
      <c r="K140" s="31">
        <v>670.5</v>
      </c>
      <c r="L140" s="31">
        <v>651.04999999999995</v>
      </c>
      <c r="M140" s="31">
        <v>28.36964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957.85</v>
      </c>
      <c r="D141" s="40">
        <v>955.0333333333333</v>
      </c>
      <c r="E141" s="40">
        <v>950.16666666666663</v>
      </c>
      <c r="F141" s="40">
        <v>942.48333333333335</v>
      </c>
      <c r="G141" s="40">
        <v>937.61666666666667</v>
      </c>
      <c r="H141" s="40">
        <v>962.71666666666658</v>
      </c>
      <c r="I141" s="40">
        <v>967.58333333333337</v>
      </c>
      <c r="J141" s="40">
        <v>975.26666666666654</v>
      </c>
      <c r="K141" s="31">
        <v>959.9</v>
      </c>
      <c r="L141" s="31">
        <v>947.35</v>
      </c>
      <c r="M141" s="31">
        <v>12.86167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79742.75</v>
      </c>
      <c r="D142" s="40">
        <v>79285.2</v>
      </c>
      <c r="E142" s="40">
        <v>78715.349999999991</v>
      </c>
      <c r="F142" s="40">
        <v>77687.95</v>
      </c>
      <c r="G142" s="40">
        <v>77118.099999999991</v>
      </c>
      <c r="H142" s="40">
        <v>80312.599999999991</v>
      </c>
      <c r="I142" s="40">
        <v>80882.45</v>
      </c>
      <c r="J142" s="40">
        <v>81909.849999999991</v>
      </c>
      <c r="K142" s="31">
        <v>79855.05</v>
      </c>
      <c r="L142" s="31">
        <v>78257.8</v>
      </c>
      <c r="M142" s="31">
        <v>0.14859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1146.6500000000001</v>
      </c>
      <c r="D143" s="40">
        <v>1144.3000000000002</v>
      </c>
      <c r="E143" s="40">
        <v>1136.9000000000003</v>
      </c>
      <c r="F143" s="40">
        <v>1127.1500000000001</v>
      </c>
      <c r="G143" s="40">
        <v>1119.7500000000002</v>
      </c>
      <c r="H143" s="40">
        <v>1154.0500000000004</v>
      </c>
      <c r="I143" s="40">
        <v>1161.45</v>
      </c>
      <c r="J143" s="40">
        <v>1171.2000000000005</v>
      </c>
      <c r="K143" s="31">
        <v>1151.7</v>
      </c>
      <c r="L143" s="31">
        <v>1134.55</v>
      </c>
      <c r="M143" s="31">
        <v>2.4416899999999999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160.15</v>
      </c>
      <c r="D144" s="40">
        <v>159.85</v>
      </c>
      <c r="E144" s="40">
        <v>158.5</v>
      </c>
      <c r="F144" s="40">
        <v>156.85</v>
      </c>
      <c r="G144" s="40">
        <v>155.5</v>
      </c>
      <c r="H144" s="40">
        <v>161.5</v>
      </c>
      <c r="I144" s="40">
        <v>162.84999999999997</v>
      </c>
      <c r="J144" s="40">
        <v>164.5</v>
      </c>
      <c r="K144" s="31">
        <v>161.19999999999999</v>
      </c>
      <c r="L144" s="31">
        <v>158.19999999999999</v>
      </c>
      <c r="M144" s="31">
        <v>80.682929999999999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793.3</v>
      </c>
      <c r="D145" s="40">
        <v>790.13333333333321</v>
      </c>
      <c r="E145" s="40">
        <v>784.46666666666647</v>
      </c>
      <c r="F145" s="40">
        <v>775.63333333333321</v>
      </c>
      <c r="G145" s="40">
        <v>769.96666666666647</v>
      </c>
      <c r="H145" s="40">
        <v>798.96666666666647</v>
      </c>
      <c r="I145" s="40">
        <v>804.63333333333321</v>
      </c>
      <c r="J145" s="40">
        <v>813.46666666666647</v>
      </c>
      <c r="K145" s="31">
        <v>795.8</v>
      </c>
      <c r="L145" s="31">
        <v>781.3</v>
      </c>
      <c r="M145" s="31">
        <v>33.244669999999999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160.4</v>
      </c>
      <c r="D146" s="40">
        <v>160.75</v>
      </c>
      <c r="E146" s="40">
        <v>159.05000000000001</v>
      </c>
      <c r="F146" s="40">
        <v>157.70000000000002</v>
      </c>
      <c r="G146" s="40">
        <v>156.00000000000003</v>
      </c>
      <c r="H146" s="40">
        <v>162.1</v>
      </c>
      <c r="I146" s="40">
        <v>163.79999999999998</v>
      </c>
      <c r="J146" s="40">
        <v>165.14999999999998</v>
      </c>
      <c r="K146" s="31">
        <v>162.44999999999999</v>
      </c>
      <c r="L146" s="31">
        <v>159.4</v>
      </c>
      <c r="M146" s="31">
        <v>54.659730000000003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544.45000000000005</v>
      </c>
      <c r="D147" s="40">
        <v>538.81666666666672</v>
      </c>
      <c r="E147" s="40">
        <v>530.68333333333339</v>
      </c>
      <c r="F147" s="40">
        <v>516.91666666666663</v>
      </c>
      <c r="G147" s="40">
        <v>508.7833333333333</v>
      </c>
      <c r="H147" s="40">
        <v>552.58333333333348</v>
      </c>
      <c r="I147" s="40">
        <v>560.71666666666692</v>
      </c>
      <c r="J147" s="40">
        <v>574.48333333333358</v>
      </c>
      <c r="K147" s="31">
        <v>546.95000000000005</v>
      </c>
      <c r="L147" s="31">
        <v>525.04999999999995</v>
      </c>
      <c r="M147" s="31">
        <v>50.149160000000002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6846.1</v>
      </c>
      <c r="D148" s="40">
        <v>6827.2166666666672</v>
      </c>
      <c r="E148" s="40">
        <v>6782.4333333333343</v>
      </c>
      <c r="F148" s="40">
        <v>6718.7666666666673</v>
      </c>
      <c r="G148" s="40">
        <v>6673.9833333333345</v>
      </c>
      <c r="H148" s="40">
        <v>6890.8833333333341</v>
      </c>
      <c r="I148" s="40">
        <v>6935.666666666667</v>
      </c>
      <c r="J148" s="40">
        <v>6999.3333333333339</v>
      </c>
      <c r="K148" s="31">
        <v>6872</v>
      </c>
      <c r="L148" s="31">
        <v>6763.55</v>
      </c>
      <c r="M148" s="31">
        <v>9.3832599999999999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1088.1500000000001</v>
      </c>
      <c r="D149" s="40">
        <v>1080.4833333333333</v>
      </c>
      <c r="E149" s="40">
        <v>1066.9666666666667</v>
      </c>
      <c r="F149" s="40">
        <v>1045.7833333333333</v>
      </c>
      <c r="G149" s="40">
        <v>1032.2666666666667</v>
      </c>
      <c r="H149" s="40">
        <v>1101.6666666666667</v>
      </c>
      <c r="I149" s="40">
        <v>1115.1833333333336</v>
      </c>
      <c r="J149" s="40">
        <v>1136.3666666666668</v>
      </c>
      <c r="K149" s="31">
        <v>1094</v>
      </c>
      <c r="L149" s="31">
        <v>1059.3</v>
      </c>
      <c r="M149" s="31">
        <v>9.1377600000000001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3627.25</v>
      </c>
      <c r="D150" s="40">
        <v>3630.7833333333333</v>
      </c>
      <c r="E150" s="40">
        <v>3583.5666666666666</v>
      </c>
      <c r="F150" s="40">
        <v>3539.8833333333332</v>
      </c>
      <c r="G150" s="40">
        <v>3492.6666666666665</v>
      </c>
      <c r="H150" s="40">
        <v>3674.4666666666667</v>
      </c>
      <c r="I150" s="40">
        <v>3721.6833333333329</v>
      </c>
      <c r="J150" s="40">
        <v>3765.3666666666668</v>
      </c>
      <c r="K150" s="31">
        <v>3678</v>
      </c>
      <c r="L150" s="31">
        <v>3587.1</v>
      </c>
      <c r="M150" s="31">
        <v>10.262560000000001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2898.1</v>
      </c>
      <c r="D151" s="40">
        <v>2897.35</v>
      </c>
      <c r="E151" s="40">
        <v>2871</v>
      </c>
      <c r="F151" s="40">
        <v>2843.9</v>
      </c>
      <c r="G151" s="40">
        <v>2817.55</v>
      </c>
      <c r="H151" s="40">
        <v>2924.45</v>
      </c>
      <c r="I151" s="40">
        <v>2950.7999999999993</v>
      </c>
      <c r="J151" s="40">
        <v>2977.8999999999996</v>
      </c>
      <c r="K151" s="31">
        <v>2923.7</v>
      </c>
      <c r="L151" s="31">
        <v>2870.25</v>
      </c>
      <c r="M151" s="31">
        <v>9.9178899999999999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1514</v>
      </c>
      <c r="D152" s="40">
        <v>1508.5333333333335</v>
      </c>
      <c r="E152" s="40">
        <v>1495.4666666666672</v>
      </c>
      <c r="F152" s="40">
        <v>1476.9333333333336</v>
      </c>
      <c r="G152" s="40">
        <v>1463.8666666666672</v>
      </c>
      <c r="H152" s="40">
        <v>1527.0666666666671</v>
      </c>
      <c r="I152" s="40">
        <v>1540.1333333333332</v>
      </c>
      <c r="J152" s="40">
        <v>1558.666666666667</v>
      </c>
      <c r="K152" s="31">
        <v>1521.6</v>
      </c>
      <c r="L152" s="31">
        <v>1490</v>
      </c>
      <c r="M152" s="31">
        <v>7.7206000000000001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945.3</v>
      </c>
      <c r="D153" s="40">
        <v>948.36666666666667</v>
      </c>
      <c r="E153" s="40">
        <v>936.98333333333335</v>
      </c>
      <c r="F153" s="40">
        <v>928.66666666666663</v>
      </c>
      <c r="G153" s="40">
        <v>917.2833333333333</v>
      </c>
      <c r="H153" s="40">
        <v>956.68333333333339</v>
      </c>
      <c r="I153" s="40">
        <v>968.06666666666683</v>
      </c>
      <c r="J153" s="40">
        <v>976.38333333333344</v>
      </c>
      <c r="K153" s="31">
        <v>959.75</v>
      </c>
      <c r="L153" s="31">
        <v>940.05</v>
      </c>
      <c r="M153" s="31">
        <v>1.8988700000000001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154.05000000000001</v>
      </c>
      <c r="D154" s="40">
        <v>154.6</v>
      </c>
      <c r="E154" s="40">
        <v>152.44999999999999</v>
      </c>
      <c r="F154" s="40">
        <v>150.85</v>
      </c>
      <c r="G154" s="40">
        <v>148.69999999999999</v>
      </c>
      <c r="H154" s="40">
        <v>156.19999999999999</v>
      </c>
      <c r="I154" s="40">
        <v>158.35000000000002</v>
      </c>
      <c r="J154" s="40">
        <v>159.94999999999999</v>
      </c>
      <c r="K154" s="31">
        <v>156.75</v>
      </c>
      <c r="L154" s="31">
        <v>153</v>
      </c>
      <c r="M154" s="31">
        <v>127.14721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115.95</v>
      </c>
      <c r="D155" s="40">
        <v>115.66666666666667</v>
      </c>
      <c r="E155" s="40">
        <v>114.98333333333335</v>
      </c>
      <c r="F155" s="40">
        <v>114.01666666666668</v>
      </c>
      <c r="G155" s="40">
        <v>113.33333333333336</v>
      </c>
      <c r="H155" s="40">
        <v>116.63333333333334</v>
      </c>
      <c r="I155" s="40">
        <v>117.31666666666665</v>
      </c>
      <c r="J155" s="40">
        <v>118.28333333333333</v>
      </c>
      <c r="K155" s="31">
        <v>116.35</v>
      </c>
      <c r="L155" s="31">
        <v>114.7</v>
      </c>
      <c r="M155" s="31">
        <v>113.86659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4027.6</v>
      </c>
      <c r="D156" s="40">
        <v>4003.8333333333335</v>
      </c>
      <c r="E156" s="40">
        <v>3929.0666666666671</v>
      </c>
      <c r="F156" s="40">
        <v>3830.5333333333338</v>
      </c>
      <c r="G156" s="40">
        <v>3755.7666666666673</v>
      </c>
      <c r="H156" s="40">
        <v>4102.3666666666668</v>
      </c>
      <c r="I156" s="40">
        <v>4177.1333333333332</v>
      </c>
      <c r="J156" s="40">
        <v>4275.6666666666661</v>
      </c>
      <c r="K156" s="31">
        <v>4078.6</v>
      </c>
      <c r="L156" s="31">
        <v>3905.3</v>
      </c>
      <c r="M156" s="31">
        <v>5.6657700000000002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19467.75</v>
      </c>
      <c r="D157" s="40">
        <v>19552.566666666666</v>
      </c>
      <c r="E157" s="40">
        <v>19265.183333333331</v>
      </c>
      <c r="F157" s="40">
        <v>19062.616666666665</v>
      </c>
      <c r="G157" s="40">
        <v>18775.23333333333</v>
      </c>
      <c r="H157" s="40">
        <v>19755.133333333331</v>
      </c>
      <c r="I157" s="40">
        <v>20042.516666666663</v>
      </c>
      <c r="J157" s="40">
        <v>20245.083333333332</v>
      </c>
      <c r="K157" s="31">
        <v>19839.95</v>
      </c>
      <c r="L157" s="31">
        <v>19350</v>
      </c>
      <c r="M157" s="31">
        <v>2.2736999999999998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424.1</v>
      </c>
      <c r="D158" s="40">
        <v>423.18333333333334</v>
      </c>
      <c r="E158" s="40">
        <v>418.41666666666669</v>
      </c>
      <c r="F158" s="40">
        <v>412.73333333333335</v>
      </c>
      <c r="G158" s="40">
        <v>407.9666666666667</v>
      </c>
      <c r="H158" s="40">
        <v>428.86666666666667</v>
      </c>
      <c r="I158" s="40">
        <v>433.63333333333333</v>
      </c>
      <c r="J158" s="40">
        <v>439.31666666666666</v>
      </c>
      <c r="K158" s="31">
        <v>427.95</v>
      </c>
      <c r="L158" s="31">
        <v>417.5</v>
      </c>
      <c r="M158" s="31">
        <v>13.677960000000001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703.6</v>
      </c>
      <c r="D159" s="40">
        <v>701.06666666666661</v>
      </c>
      <c r="E159" s="40">
        <v>691.13333333333321</v>
      </c>
      <c r="F159" s="40">
        <v>678.66666666666663</v>
      </c>
      <c r="G159" s="40">
        <v>668.73333333333323</v>
      </c>
      <c r="H159" s="40">
        <v>713.53333333333319</v>
      </c>
      <c r="I159" s="40">
        <v>723.46666666666658</v>
      </c>
      <c r="J159" s="40">
        <v>735.93333333333317</v>
      </c>
      <c r="K159" s="31">
        <v>711</v>
      </c>
      <c r="L159" s="31">
        <v>688.6</v>
      </c>
      <c r="M159" s="31">
        <v>2.51207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120.55</v>
      </c>
      <c r="D160" s="40">
        <v>120.2</v>
      </c>
      <c r="E160" s="40">
        <v>119.4</v>
      </c>
      <c r="F160" s="40">
        <v>118.25</v>
      </c>
      <c r="G160" s="40">
        <v>117.45</v>
      </c>
      <c r="H160" s="40">
        <v>121.35000000000001</v>
      </c>
      <c r="I160" s="40">
        <v>122.14999999999999</v>
      </c>
      <c r="J160" s="40">
        <v>123.30000000000001</v>
      </c>
      <c r="K160" s="31">
        <v>121</v>
      </c>
      <c r="L160" s="31">
        <v>119.05</v>
      </c>
      <c r="M160" s="31">
        <v>133.7629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182</v>
      </c>
      <c r="D161" s="40">
        <v>180.73333333333335</v>
      </c>
      <c r="E161" s="40">
        <v>174.4666666666667</v>
      </c>
      <c r="F161" s="40">
        <v>166.93333333333334</v>
      </c>
      <c r="G161" s="40">
        <v>160.66666666666669</v>
      </c>
      <c r="H161" s="40">
        <v>188.26666666666671</v>
      </c>
      <c r="I161" s="40">
        <v>194.53333333333336</v>
      </c>
      <c r="J161" s="40">
        <v>202.06666666666672</v>
      </c>
      <c r="K161" s="31">
        <v>187</v>
      </c>
      <c r="L161" s="31">
        <v>173.2</v>
      </c>
      <c r="M161" s="31">
        <v>20.252839999999999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3394</v>
      </c>
      <c r="D162" s="40">
        <v>3364.1333333333332</v>
      </c>
      <c r="E162" s="40">
        <v>3301.8666666666663</v>
      </c>
      <c r="F162" s="40">
        <v>3209.7333333333331</v>
      </c>
      <c r="G162" s="40">
        <v>3147.4666666666662</v>
      </c>
      <c r="H162" s="40">
        <v>3456.2666666666664</v>
      </c>
      <c r="I162" s="40">
        <v>3518.5333333333328</v>
      </c>
      <c r="J162" s="40">
        <v>3610.6666666666665</v>
      </c>
      <c r="K162" s="31">
        <v>3426.4</v>
      </c>
      <c r="L162" s="31">
        <v>3272</v>
      </c>
      <c r="M162" s="31">
        <v>5.4953599999999998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31499.1</v>
      </c>
      <c r="D163" s="40">
        <v>31409.366666666669</v>
      </c>
      <c r="E163" s="40">
        <v>31189.733333333337</v>
      </c>
      <c r="F163" s="40">
        <v>30880.366666666669</v>
      </c>
      <c r="G163" s="40">
        <v>30660.733333333337</v>
      </c>
      <c r="H163" s="40">
        <v>31718.733333333337</v>
      </c>
      <c r="I163" s="40">
        <v>31938.366666666669</v>
      </c>
      <c r="J163" s="40">
        <v>32247.733333333337</v>
      </c>
      <c r="K163" s="31">
        <v>31629</v>
      </c>
      <c r="L163" s="31">
        <v>31100</v>
      </c>
      <c r="M163" s="31">
        <v>0.23477000000000001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227.6</v>
      </c>
      <c r="D164" s="40">
        <v>228.30000000000004</v>
      </c>
      <c r="E164" s="40">
        <v>226.10000000000008</v>
      </c>
      <c r="F164" s="40">
        <v>224.60000000000005</v>
      </c>
      <c r="G164" s="40">
        <v>222.40000000000009</v>
      </c>
      <c r="H164" s="40">
        <v>229.80000000000007</v>
      </c>
      <c r="I164" s="40">
        <v>232.00000000000006</v>
      </c>
      <c r="J164" s="40">
        <v>233.50000000000006</v>
      </c>
      <c r="K164" s="31">
        <v>230.5</v>
      </c>
      <c r="L164" s="31">
        <v>226.8</v>
      </c>
      <c r="M164" s="31">
        <v>71.688339999999997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5725.05</v>
      </c>
      <c r="D165" s="40">
        <v>5731.5166666666664</v>
      </c>
      <c r="E165" s="40">
        <v>5688.5333333333328</v>
      </c>
      <c r="F165" s="40">
        <v>5652.0166666666664</v>
      </c>
      <c r="G165" s="40">
        <v>5609.0333333333328</v>
      </c>
      <c r="H165" s="40">
        <v>5768.0333333333328</v>
      </c>
      <c r="I165" s="40">
        <v>5811.0166666666664</v>
      </c>
      <c r="J165" s="40">
        <v>5847.5333333333328</v>
      </c>
      <c r="K165" s="31">
        <v>5774.5</v>
      </c>
      <c r="L165" s="31">
        <v>5695</v>
      </c>
      <c r="M165" s="31">
        <v>0.32941999999999999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2280.35</v>
      </c>
      <c r="D166" s="40">
        <v>2273.1166666666668</v>
      </c>
      <c r="E166" s="40">
        <v>2256.2333333333336</v>
      </c>
      <c r="F166" s="40">
        <v>2232.1166666666668</v>
      </c>
      <c r="G166" s="40">
        <v>2215.2333333333336</v>
      </c>
      <c r="H166" s="40">
        <v>2297.2333333333336</v>
      </c>
      <c r="I166" s="40">
        <v>2314.1166666666668</v>
      </c>
      <c r="J166" s="40">
        <v>2338.2333333333336</v>
      </c>
      <c r="K166" s="31">
        <v>2290</v>
      </c>
      <c r="L166" s="31">
        <v>2249</v>
      </c>
      <c r="M166" s="31">
        <v>6.4419399999999998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2606.65</v>
      </c>
      <c r="D167" s="40">
        <v>2604.2333333333336</v>
      </c>
      <c r="E167" s="40">
        <v>2564.416666666667</v>
      </c>
      <c r="F167" s="40">
        <v>2522.1833333333334</v>
      </c>
      <c r="G167" s="40">
        <v>2482.3666666666668</v>
      </c>
      <c r="H167" s="40">
        <v>2646.4666666666672</v>
      </c>
      <c r="I167" s="40">
        <v>2686.2833333333338</v>
      </c>
      <c r="J167" s="40">
        <v>2728.5166666666673</v>
      </c>
      <c r="K167" s="31">
        <v>2644.05</v>
      </c>
      <c r="L167" s="31">
        <v>2562</v>
      </c>
      <c r="M167" s="31">
        <v>10.191549999999999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2067.5</v>
      </c>
      <c r="D168" s="40">
        <v>2076.9333333333334</v>
      </c>
      <c r="E168" s="40">
        <v>2029.5666666666666</v>
      </c>
      <c r="F168" s="40">
        <v>1991.6333333333332</v>
      </c>
      <c r="G168" s="40">
        <v>1944.2666666666664</v>
      </c>
      <c r="H168" s="40">
        <v>2114.8666666666668</v>
      </c>
      <c r="I168" s="40">
        <v>2162.2333333333336</v>
      </c>
      <c r="J168" s="40">
        <v>2200.166666666667</v>
      </c>
      <c r="K168" s="31">
        <v>2124.3000000000002</v>
      </c>
      <c r="L168" s="31">
        <v>2039</v>
      </c>
      <c r="M168" s="31">
        <v>14.441079999999999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129.05000000000001</v>
      </c>
      <c r="D169" s="40">
        <v>128.70000000000002</v>
      </c>
      <c r="E169" s="40">
        <v>127.65000000000003</v>
      </c>
      <c r="F169" s="40">
        <v>126.25000000000001</v>
      </c>
      <c r="G169" s="40">
        <v>125.20000000000003</v>
      </c>
      <c r="H169" s="40">
        <v>130.10000000000002</v>
      </c>
      <c r="I169" s="40">
        <v>131.15000000000003</v>
      </c>
      <c r="J169" s="40">
        <v>132.55000000000004</v>
      </c>
      <c r="K169" s="31">
        <v>129.75</v>
      </c>
      <c r="L169" s="31">
        <v>127.3</v>
      </c>
      <c r="M169" s="31">
        <v>46.97193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175.35</v>
      </c>
      <c r="D170" s="40">
        <v>175.7833333333333</v>
      </c>
      <c r="E170" s="40">
        <v>174.51666666666659</v>
      </c>
      <c r="F170" s="40">
        <v>173.68333333333328</v>
      </c>
      <c r="G170" s="40">
        <v>172.41666666666657</v>
      </c>
      <c r="H170" s="40">
        <v>176.61666666666662</v>
      </c>
      <c r="I170" s="40">
        <v>177.88333333333333</v>
      </c>
      <c r="J170" s="40">
        <v>178.71666666666664</v>
      </c>
      <c r="K170" s="31">
        <v>177.05</v>
      </c>
      <c r="L170" s="31">
        <v>174.95</v>
      </c>
      <c r="M170" s="31">
        <v>324.36250000000001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352.65</v>
      </c>
      <c r="D171" s="40">
        <v>352.13333333333338</v>
      </c>
      <c r="E171" s="40">
        <v>349.91666666666674</v>
      </c>
      <c r="F171" s="40">
        <v>347.18333333333334</v>
      </c>
      <c r="G171" s="40">
        <v>344.9666666666667</v>
      </c>
      <c r="H171" s="40">
        <v>354.86666666666679</v>
      </c>
      <c r="I171" s="40">
        <v>357.08333333333337</v>
      </c>
      <c r="J171" s="40">
        <v>359.81666666666683</v>
      </c>
      <c r="K171" s="31">
        <v>354.35</v>
      </c>
      <c r="L171" s="31">
        <v>349.4</v>
      </c>
      <c r="M171" s="31">
        <v>8.6105400000000003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13873.6</v>
      </c>
      <c r="D172" s="40">
        <v>13832.933333333334</v>
      </c>
      <c r="E172" s="40">
        <v>13740.866666666669</v>
      </c>
      <c r="F172" s="40">
        <v>13608.133333333335</v>
      </c>
      <c r="G172" s="40">
        <v>13516.066666666669</v>
      </c>
      <c r="H172" s="40">
        <v>13965.666666666668</v>
      </c>
      <c r="I172" s="40">
        <v>14057.733333333334</v>
      </c>
      <c r="J172" s="40">
        <v>14190.466666666667</v>
      </c>
      <c r="K172" s="31">
        <v>13925</v>
      </c>
      <c r="L172" s="31">
        <v>13700.2</v>
      </c>
      <c r="M172" s="31">
        <v>5.5879999999999999E-2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36.65</v>
      </c>
      <c r="D173" s="40">
        <v>36.766666666666659</v>
      </c>
      <c r="E173" s="40">
        <v>36.23333333333332</v>
      </c>
      <c r="F173" s="40">
        <v>35.816666666666663</v>
      </c>
      <c r="G173" s="40">
        <v>35.283333333333324</v>
      </c>
      <c r="H173" s="40">
        <v>37.183333333333316</v>
      </c>
      <c r="I173" s="40">
        <v>37.716666666666661</v>
      </c>
      <c r="J173" s="40">
        <v>38.133333333333312</v>
      </c>
      <c r="K173" s="31">
        <v>37.299999999999997</v>
      </c>
      <c r="L173" s="31">
        <v>36.35</v>
      </c>
      <c r="M173" s="31">
        <v>566.41931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165.5</v>
      </c>
      <c r="D174" s="40">
        <v>166.65</v>
      </c>
      <c r="E174" s="40">
        <v>163.30000000000001</v>
      </c>
      <c r="F174" s="40">
        <v>161.1</v>
      </c>
      <c r="G174" s="40">
        <v>157.75</v>
      </c>
      <c r="H174" s="40">
        <v>168.85000000000002</v>
      </c>
      <c r="I174" s="40">
        <v>172.2</v>
      </c>
      <c r="J174" s="40">
        <v>174.40000000000003</v>
      </c>
      <c r="K174" s="31">
        <v>170</v>
      </c>
      <c r="L174" s="31">
        <v>164.45</v>
      </c>
      <c r="M174" s="31">
        <v>72.272760000000005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151.69999999999999</v>
      </c>
      <c r="D175" s="40">
        <v>151.01666666666665</v>
      </c>
      <c r="E175" s="40">
        <v>149.93333333333331</v>
      </c>
      <c r="F175" s="40">
        <v>148.16666666666666</v>
      </c>
      <c r="G175" s="40">
        <v>147.08333333333331</v>
      </c>
      <c r="H175" s="40">
        <v>152.7833333333333</v>
      </c>
      <c r="I175" s="40">
        <v>153.86666666666667</v>
      </c>
      <c r="J175" s="40">
        <v>155.6333333333333</v>
      </c>
      <c r="K175" s="31">
        <v>152.1</v>
      </c>
      <c r="L175" s="31">
        <v>149.25</v>
      </c>
      <c r="M175" s="31">
        <v>43.785789999999999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2258.15</v>
      </c>
      <c r="D176" s="40">
        <v>2261.3833333333332</v>
      </c>
      <c r="E176" s="40">
        <v>2239.0166666666664</v>
      </c>
      <c r="F176" s="40">
        <v>2219.8833333333332</v>
      </c>
      <c r="G176" s="40">
        <v>2197.5166666666664</v>
      </c>
      <c r="H176" s="40">
        <v>2280.5166666666664</v>
      </c>
      <c r="I176" s="40">
        <v>2302.8833333333332</v>
      </c>
      <c r="J176" s="40">
        <v>2322.0166666666664</v>
      </c>
      <c r="K176" s="31">
        <v>2283.75</v>
      </c>
      <c r="L176" s="31">
        <v>2242.25</v>
      </c>
      <c r="M176" s="31">
        <v>122.23036999999999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1140.55</v>
      </c>
      <c r="D177" s="40">
        <v>1127.2833333333333</v>
      </c>
      <c r="E177" s="40">
        <v>1093.6166666666666</v>
      </c>
      <c r="F177" s="40">
        <v>1046.6833333333332</v>
      </c>
      <c r="G177" s="40">
        <v>1013.0166666666664</v>
      </c>
      <c r="H177" s="40">
        <v>1174.2166666666667</v>
      </c>
      <c r="I177" s="40">
        <v>1207.8833333333337</v>
      </c>
      <c r="J177" s="40">
        <v>1254.8166666666668</v>
      </c>
      <c r="K177" s="31">
        <v>1160.95</v>
      </c>
      <c r="L177" s="31">
        <v>1080.3499999999999</v>
      </c>
      <c r="M177" s="31">
        <v>33.487409999999997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1192.05</v>
      </c>
      <c r="D178" s="40">
        <v>1186.0666666666668</v>
      </c>
      <c r="E178" s="40">
        <v>1177.6333333333337</v>
      </c>
      <c r="F178" s="40">
        <v>1163.2166666666669</v>
      </c>
      <c r="G178" s="40">
        <v>1154.7833333333338</v>
      </c>
      <c r="H178" s="40">
        <v>1200.4833333333336</v>
      </c>
      <c r="I178" s="40">
        <v>1208.9166666666665</v>
      </c>
      <c r="J178" s="40">
        <v>1223.3333333333335</v>
      </c>
      <c r="K178" s="31">
        <v>1194.5</v>
      </c>
      <c r="L178" s="31">
        <v>1171.6500000000001</v>
      </c>
      <c r="M178" s="31">
        <v>17.197679999999998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10139.75</v>
      </c>
      <c r="D179" s="40">
        <v>10086.583333333334</v>
      </c>
      <c r="E179" s="40">
        <v>9828.1666666666679</v>
      </c>
      <c r="F179" s="40">
        <v>9516.5833333333339</v>
      </c>
      <c r="G179" s="40">
        <v>9258.1666666666679</v>
      </c>
      <c r="H179" s="40">
        <v>10398.166666666668</v>
      </c>
      <c r="I179" s="40">
        <v>10656.583333333336</v>
      </c>
      <c r="J179" s="40">
        <v>10968.166666666668</v>
      </c>
      <c r="K179" s="31">
        <v>10345</v>
      </c>
      <c r="L179" s="31">
        <v>9775</v>
      </c>
      <c r="M179" s="31">
        <v>9.7245500000000007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9013.7999999999993</v>
      </c>
      <c r="D180" s="40">
        <v>8974.4</v>
      </c>
      <c r="E180" s="40">
        <v>8858.7999999999993</v>
      </c>
      <c r="F180" s="40">
        <v>8703.7999999999993</v>
      </c>
      <c r="G180" s="40">
        <v>8588.1999999999989</v>
      </c>
      <c r="H180" s="40">
        <v>9129.4</v>
      </c>
      <c r="I180" s="40">
        <v>9245.0000000000018</v>
      </c>
      <c r="J180" s="40">
        <v>9400</v>
      </c>
      <c r="K180" s="31">
        <v>9090</v>
      </c>
      <c r="L180" s="31">
        <v>8819.4</v>
      </c>
      <c r="M180" s="31">
        <v>0.27381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28287.9</v>
      </c>
      <c r="D181" s="40">
        <v>27935.216666666664</v>
      </c>
      <c r="E181" s="40">
        <v>27401.433333333327</v>
      </c>
      <c r="F181" s="40">
        <v>26514.966666666664</v>
      </c>
      <c r="G181" s="40">
        <v>25981.183333333327</v>
      </c>
      <c r="H181" s="40">
        <v>28821.683333333327</v>
      </c>
      <c r="I181" s="40">
        <v>29355.46666666666</v>
      </c>
      <c r="J181" s="40">
        <v>30241.933333333327</v>
      </c>
      <c r="K181" s="31">
        <v>28469</v>
      </c>
      <c r="L181" s="31">
        <v>27048.75</v>
      </c>
      <c r="M181" s="31">
        <v>1.02061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1352.7</v>
      </c>
      <c r="D182" s="40">
        <v>1343.3999999999999</v>
      </c>
      <c r="E182" s="40">
        <v>1329.7999999999997</v>
      </c>
      <c r="F182" s="40">
        <v>1306.8999999999999</v>
      </c>
      <c r="G182" s="40">
        <v>1293.2999999999997</v>
      </c>
      <c r="H182" s="40">
        <v>1366.2999999999997</v>
      </c>
      <c r="I182" s="40">
        <v>1379.8999999999996</v>
      </c>
      <c r="J182" s="40">
        <v>1402.7999999999997</v>
      </c>
      <c r="K182" s="31">
        <v>1357</v>
      </c>
      <c r="L182" s="31">
        <v>1320.5</v>
      </c>
      <c r="M182" s="31">
        <v>15.76383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2272.4</v>
      </c>
      <c r="D183" s="40">
        <v>2272.2666666666669</v>
      </c>
      <c r="E183" s="40">
        <v>2256.1333333333337</v>
      </c>
      <c r="F183" s="40">
        <v>2239.8666666666668</v>
      </c>
      <c r="G183" s="40">
        <v>2223.7333333333336</v>
      </c>
      <c r="H183" s="40">
        <v>2288.5333333333338</v>
      </c>
      <c r="I183" s="40">
        <v>2304.666666666667</v>
      </c>
      <c r="J183" s="40">
        <v>2320.9333333333338</v>
      </c>
      <c r="K183" s="31">
        <v>2288.4</v>
      </c>
      <c r="L183" s="31">
        <v>2256</v>
      </c>
      <c r="M183" s="31">
        <v>3.3995899999999999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426.05</v>
      </c>
      <c r="D184" s="40">
        <v>423.91666666666669</v>
      </c>
      <c r="E184" s="40">
        <v>420.83333333333337</v>
      </c>
      <c r="F184" s="40">
        <v>415.61666666666667</v>
      </c>
      <c r="G184" s="40">
        <v>412.53333333333336</v>
      </c>
      <c r="H184" s="40">
        <v>429.13333333333338</v>
      </c>
      <c r="I184" s="40">
        <v>432.21666666666675</v>
      </c>
      <c r="J184" s="40">
        <v>437.43333333333339</v>
      </c>
      <c r="K184" s="31">
        <v>427</v>
      </c>
      <c r="L184" s="31">
        <v>418.7</v>
      </c>
      <c r="M184" s="31">
        <v>262.62421000000001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121.6</v>
      </c>
      <c r="D185" s="40">
        <v>121.51666666666667</v>
      </c>
      <c r="E185" s="40">
        <v>120.13333333333333</v>
      </c>
      <c r="F185" s="40">
        <v>118.66666666666666</v>
      </c>
      <c r="G185" s="40">
        <v>117.28333333333332</v>
      </c>
      <c r="H185" s="40">
        <v>122.98333333333333</v>
      </c>
      <c r="I185" s="40">
        <v>124.36666666666669</v>
      </c>
      <c r="J185" s="40">
        <v>125.83333333333334</v>
      </c>
      <c r="K185" s="31">
        <v>122.9</v>
      </c>
      <c r="L185" s="31">
        <v>120.05</v>
      </c>
      <c r="M185" s="31">
        <v>319.84469000000001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794.05</v>
      </c>
      <c r="D186" s="40">
        <v>792.91666666666663</v>
      </c>
      <c r="E186" s="40">
        <v>784.83333333333326</v>
      </c>
      <c r="F186" s="40">
        <v>775.61666666666667</v>
      </c>
      <c r="G186" s="40">
        <v>767.5333333333333</v>
      </c>
      <c r="H186" s="40">
        <v>802.13333333333321</v>
      </c>
      <c r="I186" s="40">
        <v>810.21666666666647</v>
      </c>
      <c r="J186" s="40">
        <v>819.43333333333317</v>
      </c>
      <c r="K186" s="31">
        <v>801</v>
      </c>
      <c r="L186" s="31">
        <v>783.7</v>
      </c>
      <c r="M186" s="31">
        <v>74.354650000000007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482.55</v>
      </c>
      <c r="D187" s="40">
        <v>483.59999999999997</v>
      </c>
      <c r="E187" s="40">
        <v>477.99999999999994</v>
      </c>
      <c r="F187" s="40">
        <v>473.45</v>
      </c>
      <c r="G187" s="40">
        <v>467.84999999999997</v>
      </c>
      <c r="H187" s="40">
        <v>488.14999999999992</v>
      </c>
      <c r="I187" s="40">
        <v>493.74999999999994</v>
      </c>
      <c r="J187" s="40">
        <v>498.2999999999999</v>
      </c>
      <c r="K187" s="31">
        <v>489.2</v>
      </c>
      <c r="L187" s="31">
        <v>479.05</v>
      </c>
      <c r="M187" s="31">
        <v>11.343819999999999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641.35</v>
      </c>
      <c r="D188" s="40">
        <v>642.96666666666658</v>
      </c>
      <c r="E188" s="40">
        <v>626.93333333333317</v>
      </c>
      <c r="F188" s="40">
        <v>612.51666666666654</v>
      </c>
      <c r="G188" s="40">
        <v>596.48333333333312</v>
      </c>
      <c r="H188" s="40">
        <v>657.38333333333321</v>
      </c>
      <c r="I188" s="40">
        <v>673.41666666666674</v>
      </c>
      <c r="J188" s="40">
        <v>687.83333333333326</v>
      </c>
      <c r="K188" s="31">
        <v>659</v>
      </c>
      <c r="L188" s="31">
        <v>628.54999999999995</v>
      </c>
      <c r="M188" s="31">
        <v>18.651499999999999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525.15</v>
      </c>
      <c r="D189" s="40">
        <v>526.78333333333342</v>
      </c>
      <c r="E189" s="40">
        <v>516.56666666666683</v>
      </c>
      <c r="F189" s="40">
        <v>507.98333333333346</v>
      </c>
      <c r="G189" s="40">
        <v>497.76666666666688</v>
      </c>
      <c r="H189" s="40">
        <v>535.36666666666679</v>
      </c>
      <c r="I189" s="40">
        <v>545.58333333333326</v>
      </c>
      <c r="J189" s="40">
        <v>554.16666666666674</v>
      </c>
      <c r="K189" s="31">
        <v>537</v>
      </c>
      <c r="L189" s="31">
        <v>518.20000000000005</v>
      </c>
      <c r="M189" s="31">
        <v>43.091119999999997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844.65</v>
      </c>
      <c r="D190" s="40">
        <v>847.36666666666667</v>
      </c>
      <c r="E190" s="40">
        <v>833.93333333333339</v>
      </c>
      <c r="F190" s="40">
        <v>823.2166666666667</v>
      </c>
      <c r="G190" s="40">
        <v>809.78333333333342</v>
      </c>
      <c r="H190" s="40">
        <v>858.08333333333337</v>
      </c>
      <c r="I190" s="40">
        <v>871.51666666666654</v>
      </c>
      <c r="J190" s="40">
        <v>882.23333333333335</v>
      </c>
      <c r="K190" s="31">
        <v>860.8</v>
      </c>
      <c r="L190" s="31">
        <v>836.65</v>
      </c>
      <c r="M190" s="31">
        <v>45.382269999999998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3786.45</v>
      </c>
      <c r="D191" s="40">
        <v>3764.6666666666665</v>
      </c>
      <c r="E191" s="40">
        <v>3725.2333333333331</v>
      </c>
      <c r="F191" s="40">
        <v>3664.0166666666664</v>
      </c>
      <c r="G191" s="40">
        <v>3624.583333333333</v>
      </c>
      <c r="H191" s="40">
        <v>3825.8833333333332</v>
      </c>
      <c r="I191" s="40">
        <v>3865.3166666666666</v>
      </c>
      <c r="J191" s="40">
        <v>3926.5333333333333</v>
      </c>
      <c r="K191" s="31">
        <v>3804.1</v>
      </c>
      <c r="L191" s="31">
        <v>3703.45</v>
      </c>
      <c r="M191" s="31">
        <v>32.074800000000003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864.95</v>
      </c>
      <c r="D192" s="40">
        <v>863.03333333333342</v>
      </c>
      <c r="E192" s="40">
        <v>858.36666666666679</v>
      </c>
      <c r="F192" s="40">
        <v>851.78333333333342</v>
      </c>
      <c r="G192" s="40">
        <v>847.11666666666679</v>
      </c>
      <c r="H192" s="40">
        <v>869.61666666666679</v>
      </c>
      <c r="I192" s="40">
        <v>874.28333333333353</v>
      </c>
      <c r="J192" s="40">
        <v>880.86666666666679</v>
      </c>
      <c r="K192" s="31">
        <v>867.7</v>
      </c>
      <c r="L192" s="31">
        <v>856.45</v>
      </c>
      <c r="M192" s="31">
        <v>21.320080000000001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4770.95</v>
      </c>
      <c r="D193" s="40">
        <v>4793.6500000000005</v>
      </c>
      <c r="E193" s="40">
        <v>4727.3000000000011</v>
      </c>
      <c r="F193" s="40">
        <v>4683.6500000000005</v>
      </c>
      <c r="G193" s="40">
        <v>4617.3000000000011</v>
      </c>
      <c r="H193" s="40">
        <v>4837.3000000000011</v>
      </c>
      <c r="I193" s="40">
        <v>4903.6500000000015</v>
      </c>
      <c r="J193" s="40">
        <v>4947.3000000000011</v>
      </c>
      <c r="K193" s="31">
        <v>4860</v>
      </c>
      <c r="L193" s="31">
        <v>4750</v>
      </c>
      <c r="M193" s="31">
        <v>1.37157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287.3</v>
      </c>
      <c r="D194" s="40">
        <v>288.45</v>
      </c>
      <c r="E194" s="40">
        <v>284.95</v>
      </c>
      <c r="F194" s="40">
        <v>282.60000000000002</v>
      </c>
      <c r="G194" s="40">
        <v>279.10000000000002</v>
      </c>
      <c r="H194" s="40">
        <v>290.79999999999995</v>
      </c>
      <c r="I194" s="40">
        <v>294.29999999999995</v>
      </c>
      <c r="J194" s="40">
        <v>296.64999999999992</v>
      </c>
      <c r="K194" s="31">
        <v>291.95</v>
      </c>
      <c r="L194" s="31">
        <v>286.10000000000002</v>
      </c>
      <c r="M194" s="31">
        <v>369.51002999999997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129.05000000000001</v>
      </c>
      <c r="D195" s="40">
        <v>129.33333333333334</v>
      </c>
      <c r="E195" s="40">
        <v>127.9666666666667</v>
      </c>
      <c r="F195" s="40">
        <v>126.88333333333335</v>
      </c>
      <c r="G195" s="40">
        <v>125.51666666666671</v>
      </c>
      <c r="H195" s="40">
        <v>130.41666666666669</v>
      </c>
      <c r="I195" s="40">
        <v>131.7833333333333</v>
      </c>
      <c r="J195" s="40">
        <v>132.86666666666667</v>
      </c>
      <c r="K195" s="31">
        <v>130.69999999999999</v>
      </c>
      <c r="L195" s="31">
        <v>128.25</v>
      </c>
      <c r="M195" s="31">
        <v>243.01446000000001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1450.25</v>
      </c>
      <c r="D196" s="40">
        <v>1447.0833333333333</v>
      </c>
      <c r="E196" s="40">
        <v>1435.1666666666665</v>
      </c>
      <c r="F196" s="40">
        <v>1420.0833333333333</v>
      </c>
      <c r="G196" s="40">
        <v>1408.1666666666665</v>
      </c>
      <c r="H196" s="40">
        <v>1462.1666666666665</v>
      </c>
      <c r="I196" s="40">
        <v>1474.083333333333</v>
      </c>
      <c r="J196" s="40">
        <v>1489.1666666666665</v>
      </c>
      <c r="K196" s="31">
        <v>1459</v>
      </c>
      <c r="L196" s="31">
        <v>1432</v>
      </c>
      <c r="M196" s="31">
        <v>247.52108000000001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1447.65</v>
      </c>
      <c r="D197" s="40">
        <v>1436.2</v>
      </c>
      <c r="E197" s="40">
        <v>1418.4</v>
      </c>
      <c r="F197" s="40">
        <v>1389.15</v>
      </c>
      <c r="G197" s="40">
        <v>1371.3500000000001</v>
      </c>
      <c r="H197" s="40">
        <v>1465.45</v>
      </c>
      <c r="I197" s="40">
        <v>1483.2499999999998</v>
      </c>
      <c r="J197" s="40">
        <v>1512.5</v>
      </c>
      <c r="K197" s="31">
        <v>1454</v>
      </c>
      <c r="L197" s="31">
        <v>1406.95</v>
      </c>
      <c r="M197" s="31">
        <v>63.92991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1008.8</v>
      </c>
      <c r="D198" s="40">
        <v>1003.8833333333332</v>
      </c>
      <c r="E198" s="40">
        <v>995.86666666666645</v>
      </c>
      <c r="F198" s="40">
        <v>982.93333333333328</v>
      </c>
      <c r="G198" s="40">
        <v>974.91666666666652</v>
      </c>
      <c r="H198" s="40">
        <v>1016.8166666666664</v>
      </c>
      <c r="I198" s="40">
        <v>1024.8333333333333</v>
      </c>
      <c r="J198" s="40">
        <v>1037.7666666666664</v>
      </c>
      <c r="K198" s="31">
        <v>1011.9</v>
      </c>
      <c r="L198" s="31">
        <v>990.95</v>
      </c>
      <c r="M198" s="31">
        <v>3.25284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1921.6</v>
      </c>
      <c r="D199" s="40">
        <v>1907.3833333333332</v>
      </c>
      <c r="E199" s="40">
        <v>1889.7666666666664</v>
      </c>
      <c r="F199" s="40">
        <v>1857.9333333333332</v>
      </c>
      <c r="G199" s="40">
        <v>1840.3166666666664</v>
      </c>
      <c r="H199" s="40">
        <v>1939.2166666666665</v>
      </c>
      <c r="I199" s="40">
        <v>1956.8333333333333</v>
      </c>
      <c r="J199" s="40">
        <v>1988.6666666666665</v>
      </c>
      <c r="K199" s="31">
        <v>1925</v>
      </c>
      <c r="L199" s="31">
        <v>1875.55</v>
      </c>
      <c r="M199" s="31">
        <v>18.160710000000002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3105.9</v>
      </c>
      <c r="D200" s="40">
        <v>3111.4</v>
      </c>
      <c r="E200" s="40">
        <v>3064.9</v>
      </c>
      <c r="F200" s="40">
        <v>3023.9</v>
      </c>
      <c r="G200" s="40">
        <v>2977.4</v>
      </c>
      <c r="H200" s="40">
        <v>3152.4</v>
      </c>
      <c r="I200" s="40">
        <v>3198.9</v>
      </c>
      <c r="J200" s="40">
        <v>3239.9</v>
      </c>
      <c r="K200" s="31">
        <v>3157.9</v>
      </c>
      <c r="L200" s="31">
        <v>3070.4</v>
      </c>
      <c r="M200" s="31">
        <v>3.0345399999999998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481.5</v>
      </c>
      <c r="D201" s="40">
        <v>484.9666666666667</v>
      </c>
      <c r="E201" s="40">
        <v>475.03333333333342</v>
      </c>
      <c r="F201" s="40">
        <v>468.56666666666672</v>
      </c>
      <c r="G201" s="40">
        <v>458.63333333333344</v>
      </c>
      <c r="H201" s="40">
        <v>491.43333333333339</v>
      </c>
      <c r="I201" s="40">
        <v>501.36666666666667</v>
      </c>
      <c r="J201" s="40">
        <v>507.83333333333337</v>
      </c>
      <c r="K201" s="31">
        <v>494.9</v>
      </c>
      <c r="L201" s="31">
        <v>478.5</v>
      </c>
      <c r="M201" s="31">
        <v>9.3436900000000005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1006.9</v>
      </c>
      <c r="D202" s="40">
        <v>999.2833333333333</v>
      </c>
      <c r="E202" s="40">
        <v>983.61666666666656</v>
      </c>
      <c r="F202" s="40">
        <v>960.33333333333326</v>
      </c>
      <c r="G202" s="40">
        <v>944.66666666666652</v>
      </c>
      <c r="H202" s="40">
        <v>1022.5666666666666</v>
      </c>
      <c r="I202" s="40">
        <v>1038.2333333333333</v>
      </c>
      <c r="J202" s="40">
        <v>1061.5166666666667</v>
      </c>
      <c r="K202" s="31">
        <v>1014.95</v>
      </c>
      <c r="L202" s="31">
        <v>976</v>
      </c>
      <c r="M202" s="31">
        <v>9.6866000000000003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741.25</v>
      </c>
      <c r="D203" s="40">
        <v>741.35</v>
      </c>
      <c r="E203" s="40">
        <v>735.35</v>
      </c>
      <c r="F203" s="40">
        <v>729.45</v>
      </c>
      <c r="G203" s="40">
        <v>723.45</v>
      </c>
      <c r="H203" s="40">
        <v>747.25</v>
      </c>
      <c r="I203" s="40">
        <v>753.25</v>
      </c>
      <c r="J203" s="40">
        <v>759.15</v>
      </c>
      <c r="K203" s="31">
        <v>747.35</v>
      </c>
      <c r="L203" s="31">
        <v>735.45</v>
      </c>
      <c r="M203" s="31">
        <v>30.747910000000001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7832.45</v>
      </c>
      <c r="D204" s="40">
        <v>7786.3666666666659</v>
      </c>
      <c r="E204" s="40">
        <v>7712.7333333333318</v>
      </c>
      <c r="F204" s="40">
        <v>7593.0166666666655</v>
      </c>
      <c r="G204" s="40">
        <v>7519.3833333333314</v>
      </c>
      <c r="H204" s="40">
        <v>7906.0833333333321</v>
      </c>
      <c r="I204" s="40">
        <v>7979.7166666666653</v>
      </c>
      <c r="J204" s="40">
        <v>8099.4333333333325</v>
      </c>
      <c r="K204" s="31">
        <v>7860</v>
      </c>
      <c r="L204" s="31">
        <v>7666.65</v>
      </c>
      <c r="M204" s="31">
        <v>4.7596800000000004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35.4</v>
      </c>
      <c r="D205" s="40">
        <v>35.449999999999996</v>
      </c>
      <c r="E205" s="40">
        <v>34.54999999999999</v>
      </c>
      <c r="F205" s="40">
        <v>33.699999999999996</v>
      </c>
      <c r="G205" s="40">
        <v>32.79999999999999</v>
      </c>
      <c r="H205" s="40">
        <v>36.29999999999999</v>
      </c>
      <c r="I205" s="40">
        <v>37.199999999999996</v>
      </c>
      <c r="J205" s="40">
        <v>38.04999999999999</v>
      </c>
      <c r="K205" s="31">
        <v>36.35</v>
      </c>
      <c r="L205" s="31">
        <v>34.6</v>
      </c>
      <c r="M205" s="31">
        <v>84.844669999999994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1475</v>
      </c>
      <c r="D206" s="40">
        <v>1478.5833333333333</v>
      </c>
      <c r="E206" s="40">
        <v>1466.1666666666665</v>
      </c>
      <c r="F206" s="40">
        <v>1457.3333333333333</v>
      </c>
      <c r="G206" s="40">
        <v>1444.9166666666665</v>
      </c>
      <c r="H206" s="40">
        <v>1487.4166666666665</v>
      </c>
      <c r="I206" s="40">
        <v>1499.833333333333</v>
      </c>
      <c r="J206" s="40">
        <v>1508.6666666666665</v>
      </c>
      <c r="K206" s="31">
        <v>1491</v>
      </c>
      <c r="L206" s="31">
        <v>1469.75</v>
      </c>
      <c r="M206" s="31">
        <v>3.4734600000000002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715.15</v>
      </c>
      <c r="D207" s="40">
        <v>715.98333333333323</v>
      </c>
      <c r="E207" s="40">
        <v>706.26666666666642</v>
      </c>
      <c r="F207" s="40">
        <v>697.38333333333321</v>
      </c>
      <c r="G207" s="40">
        <v>687.6666666666664</v>
      </c>
      <c r="H207" s="40">
        <v>724.86666666666645</v>
      </c>
      <c r="I207" s="40">
        <v>734.58333333333337</v>
      </c>
      <c r="J207" s="40">
        <v>743.46666666666647</v>
      </c>
      <c r="K207" s="31">
        <v>725.7</v>
      </c>
      <c r="L207" s="31">
        <v>707.1</v>
      </c>
      <c r="M207" s="31">
        <v>29.525590000000001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243.45</v>
      </c>
      <c r="D208" s="40">
        <v>242.4</v>
      </c>
      <c r="E208" s="40">
        <v>239.75</v>
      </c>
      <c r="F208" s="40">
        <v>236.04999999999998</v>
      </c>
      <c r="G208" s="40">
        <v>233.39999999999998</v>
      </c>
      <c r="H208" s="40">
        <v>246.10000000000002</v>
      </c>
      <c r="I208" s="40">
        <v>248.75000000000006</v>
      </c>
      <c r="J208" s="40">
        <v>252.45000000000005</v>
      </c>
      <c r="K208" s="31">
        <v>245.05</v>
      </c>
      <c r="L208" s="31">
        <v>238.7</v>
      </c>
      <c r="M208" s="31">
        <v>8.4406199999999991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846.95</v>
      </c>
      <c r="D209" s="40">
        <v>845.31666666666661</v>
      </c>
      <c r="E209" s="40">
        <v>831.63333333333321</v>
      </c>
      <c r="F209" s="40">
        <v>816.31666666666661</v>
      </c>
      <c r="G209" s="40">
        <v>802.63333333333321</v>
      </c>
      <c r="H209" s="40">
        <v>860.63333333333321</v>
      </c>
      <c r="I209" s="40">
        <v>874.31666666666661</v>
      </c>
      <c r="J209" s="40">
        <v>889.63333333333321</v>
      </c>
      <c r="K209" s="31">
        <v>859</v>
      </c>
      <c r="L209" s="31">
        <v>830</v>
      </c>
      <c r="M209" s="31">
        <v>3.6919400000000002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302.8</v>
      </c>
      <c r="D210" s="40">
        <v>301.08333333333331</v>
      </c>
      <c r="E210" s="40">
        <v>296.26666666666665</v>
      </c>
      <c r="F210" s="40">
        <v>289.73333333333335</v>
      </c>
      <c r="G210" s="40">
        <v>284.91666666666669</v>
      </c>
      <c r="H210" s="40">
        <v>307.61666666666662</v>
      </c>
      <c r="I210" s="40">
        <v>312.43333333333334</v>
      </c>
      <c r="J210" s="40">
        <v>318.96666666666658</v>
      </c>
      <c r="K210" s="31">
        <v>305.89999999999998</v>
      </c>
      <c r="L210" s="31">
        <v>294.55</v>
      </c>
      <c r="M210" s="31">
        <v>270.40537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6.1</v>
      </c>
      <c r="D211" s="40">
        <v>6.1166666666666671</v>
      </c>
      <c r="E211" s="40">
        <v>5.8333333333333339</v>
      </c>
      <c r="F211" s="40">
        <v>5.5666666666666664</v>
      </c>
      <c r="G211" s="40">
        <v>5.2833333333333332</v>
      </c>
      <c r="H211" s="40">
        <v>6.3833333333333346</v>
      </c>
      <c r="I211" s="40">
        <v>6.6666666666666679</v>
      </c>
      <c r="J211" s="40">
        <v>6.9333333333333353</v>
      </c>
      <c r="K211" s="31">
        <v>6.4</v>
      </c>
      <c r="L211" s="31">
        <v>5.85</v>
      </c>
      <c r="M211" s="31">
        <v>2989.05204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995.85</v>
      </c>
      <c r="D212" s="40">
        <v>994.93333333333339</v>
      </c>
      <c r="E212" s="40">
        <v>988.01666666666677</v>
      </c>
      <c r="F212" s="40">
        <v>980.18333333333339</v>
      </c>
      <c r="G212" s="40">
        <v>973.26666666666677</v>
      </c>
      <c r="H212" s="40">
        <v>1002.7666666666668</v>
      </c>
      <c r="I212" s="40">
        <v>1009.6833333333333</v>
      </c>
      <c r="J212" s="40">
        <v>1017.5166666666668</v>
      </c>
      <c r="K212" s="31">
        <v>1001.85</v>
      </c>
      <c r="L212" s="31">
        <v>987.1</v>
      </c>
      <c r="M212" s="31">
        <v>11.94523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2130.1999999999998</v>
      </c>
      <c r="D213" s="40">
        <v>2100.2333333333331</v>
      </c>
      <c r="E213" s="40">
        <v>2060.4666666666662</v>
      </c>
      <c r="F213" s="40">
        <v>1990.7333333333331</v>
      </c>
      <c r="G213" s="40">
        <v>1950.9666666666662</v>
      </c>
      <c r="H213" s="40">
        <v>2169.9666666666662</v>
      </c>
      <c r="I213" s="40">
        <v>2209.7333333333336</v>
      </c>
      <c r="J213" s="40">
        <v>2279.4666666666662</v>
      </c>
      <c r="K213" s="31">
        <v>2140</v>
      </c>
      <c r="L213" s="31">
        <v>2030.5</v>
      </c>
      <c r="M213" s="31">
        <v>2.48536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640.95000000000005</v>
      </c>
      <c r="D214" s="40">
        <v>637.4666666666667</v>
      </c>
      <c r="E214" s="40">
        <v>632.38333333333344</v>
      </c>
      <c r="F214" s="40">
        <v>623.81666666666672</v>
      </c>
      <c r="G214" s="40">
        <v>618.73333333333346</v>
      </c>
      <c r="H214" s="40">
        <v>646.03333333333342</v>
      </c>
      <c r="I214" s="40">
        <v>651.11666666666667</v>
      </c>
      <c r="J214" s="40">
        <v>659.68333333333339</v>
      </c>
      <c r="K214" s="40">
        <v>642.54999999999995</v>
      </c>
      <c r="L214" s="40">
        <v>628.9</v>
      </c>
      <c r="M214" s="40">
        <v>77.95908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10.8</v>
      </c>
      <c r="D215" s="40">
        <v>10.85</v>
      </c>
      <c r="E215" s="40">
        <v>10.7</v>
      </c>
      <c r="F215" s="40">
        <v>10.6</v>
      </c>
      <c r="G215" s="40">
        <v>10.45</v>
      </c>
      <c r="H215" s="40">
        <v>10.95</v>
      </c>
      <c r="I215" s="40">
        <v>11.100000000000001</v>
      </c>
      <c r="J215" s="40">
        <v>11.2</v>
      </c>
      <c r="K215" s="40">
        <v>11</v>
      </c>
      <c r="L215" s="40">
        <v>10.75</v>
      </c>
      <c r="M215" s="40">
        <v>898.84568999999999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171.65</v>
      </c>
      <c r="D216" s="40">
        <v>172.21666666666667</v>
      </c>
      <c r="E216" s="40">
        <v>170.43333333333334</v>
      </c>
      <c r="F216" s="40">
        <v>169.21666666666667</v>
      </c>
      <c r="G216" s="40">
        <v>167.43333333333334</v>
      </c>
      <c r="H216" s="40">
        <v>173.43333333333334</v>
      </c>
      <c r="I216" s="40">
        <v>175.2166666666667</v>
      </c>
      <c r="J216" s="40">
        <v>176.43333333333334</v>
      </c>
      <c r="K216" s="40">
        <v>174</v>
      </c>
      <c r="L216" s="40">
        <v>171</v>
      </c>
      <c r="M216" s="40">
        <v>40.485619999999997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75"/>
      <c r="B1" s="57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68" t="s">
        <v>16</v>
      </c>
      <c r="B9" s="570" t="s">
        <v>18</v>
      </c>
      <c r="C9" s="574" t="s">
        <v>20</v>
      </c>
      <c r="D9" s="574" t="s">
        <v>21</v>
      </c>
      <c r="E9" s="565" t="s">
        <v>22</v>
      </c>
      <c r="F9" s="566"/>
      <c r="G9" s="567"/>
      <c r="H9" s="565" t="s">
        <v>23</v>
      </c>
      <c r="I9" s="566"/>
      <c r="J9" s="567"/>
      <c r="K9" s="26"/>
      <c r="L9" s="27"/>
      <c r="M9" s="53"/>
      <c r="N9" s="1"/>
      <c r="O9" s="1"/>
    </row>
    <row r="10" spans="1:15" ht="42.75" customHeight="1">
      <c r="A10" s="572"/>
      <c r="B10" s="573"/>
      <c r="C10" s="573"/>
      <c r="D10" s="5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24391.45</v>
      </c>
      <c r="D11" s="40">
        <v>24109.916666666668</v>
      </c>
      <c r="E11" s="40">
        <v>23381.533333333336</v>
      </c>
      <c r="F11" s="40">
        <v>22371.616666666669</v>
      </c>
      <c r="G11" s="40">
        <v>21643.233333333337</v>
      </c>
      <c r="H11" s="40">
        <v>25119.833333333336</v>
      </c>
      <c r="I11" s="40">
        <v>25848.216666666667</v>
      </c>
      <c r="J11" s="40">
        <v>26858.133333333335</v>
      </c>
      <c r="K11" s="31">
        <v>24838.3</v>
      </c>
      <c r="L11" s="31">
        <v>23100</v>
      </c>
      <c r="M11" s="31">
        <v>0.16209000000000001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1895.75</v>
      </c>
      <c r="D12" s="40">
        <v>1902.25</v>
      </c>
      <c r="E12" s="40">
        <v>1879.5</v>
      </c>
      <c r="F12" s="40">
        <v>1863.25</v>
      </c>
      <c r="G12" s="40">
        <v>1840.5</v>
      </c>
      <c r="H12" s="40">
        <v>1918.5</v>
      </c>
      <c r="I12" s="40">
        <v>1941.25</v>
      </c>
      <c r="J12" s="40">
        <v>1957.5</v>
      </c>
      <c r="K12" s="31">
        <v>1925</v>
      </c>
      <c r="L12" s="31">
        <v>1886</v>
      </c>
      <c r="M12" s="31">
        <v>1.4968600000000001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2136.65</v>
      </c>
      <c r="D13" s="40">
        <v>2151.85</v>
      </c>
      <c r="E13" s="40">
        <v>2105.7999999999997</v>
      </c>
      <c r="F13" s="40">
        <v>2074.9499999999998</v>
      </c>
      <c r="G13" s="40">
        <v>2028.8999999999996</v>
      </c>
      <c r="H13" s="40">
        <v>2182.6999999999998</v>
      </c>
      <c r="I13" s="40">
        <v>2228.75</v>
      </c>
      <c r="J13" s="40">
        <v>2259.6</v>
      </c>
      <c r="K13" s="31">
        <v>2197.9</v>
      </c>
      <c r="L13" s="31">
        <v>2121</v>
      </c>
      <c r="M13" s="31">
        <v>0.41082000000000002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2413.1999999999998</v>
      </c>
      <c r="D14" s="40">
        <v>2399.4666666666667</v>
      </c>
      <c r="E14" s="40">
        <v>2379.2333333333336</v>
      </c>
      <c r="F14" s="40">
        <v>2345.2666666666669</v>
      </c>
      <c r="G14" s="40">
        <v>2325.0333333333338</v>
      </c>
      <c r="H14" s="40">
        <v>2433.4333333333334</v>
      </c>
      <c r="I14" s="40">
        <v>2453.6666666666661</v>
      </c>
      <c r="J14" s="40">
        <v>2487.6333333333332</v>
      </c>
      <c r="K14" s="31">
        <v>2419.6999999999998</v>
      </c>
      <c r="L14" s="31">
        <v>2365.5</v>
      </c>
      <c r="M14" s="31">
        <v>5.8046699999999998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2021.5</v>
      </c>
      <c r="D15" s="40">
        <v>2015.4666666666665</v>
      </c>
      <c r="E15" s="40">
        <v>1974.0333333333328</v>
      </c>
      <c r="F15" s="40">
        <v>1926.5666666666664</v>
      </c>
      <c r="G15" s="40">
        <v>1885.1333333333328</v>
      </c>
      <c r="H15" s="40">
        <v>2062.9333333333329</v>
      </c>
      <c r="I15" s="40">
        <v>2104.3666666666668</v>
      </c>
      <c r="J15" s="40">
        <v>2151.833333333333</v>
      </c>
      <c r="K15" s="31">
        <v>2056.9</v>
      </c>
      <c r="L15" s="31">
        <v>1968</v>
      </c>
      <c r="M15" s="31">
        <v>1.1901900000000001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1660.1</v>
      </c>
      <c r="D16" s="40">
        <v>1653.3500000000001</v>
      </c>
      <c r="E16" s="40">
        <v>1634.5000000000002</v>
      </c>
      <c r="F16" s="40">
        <v>1608.9</v>
      </c>
      <c r="G16" s="40">
        <v>1590.0500000000002</v>
      </c>
      <c r="H16" s="40">
        <v>1678.9500000000003</v>
      </c>
      <c r="I16" s="40">
        <v>1697.8000000000002</v>
      </c>
      <c r="J16" s="40">
        <v>1723.4000000000003</v>
      </c>
      <c r="K16" s="31">
        <v>1672.2</v>
      </c>
      <c r="L16" s="31">
        <v>1627.75</v>
      </c>
      <c r="M16" s="31">
        <v>1.6873499999999999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1130.75</v>
      </c>
      <c r="D17" s="40">
        <v>1163.0333333333333</v>
      </c>
      <c r="E17" s="40">
        <v>1018.8666666666666</v>
      </c>
      <c r="F17" s="40">
        <v>906.98333333333335</v>
      </c>
      <c r="G17" s="40">
        <v>762.81666666666661</v>
      </c>
      <c r="H17" s="40">
        <v>1274.9166666666665</v>
      </c>
      <c r="I17" s="40">
        <v>1419.0833333333335</v>
      </c>
      <c r="J17" s="40">
        <v>1530.9666666666665</v>
      </c>
      <c r="K17" s="31">
        <v>1307.2</v>
      </c>
      <c r="L17" s="31">
        <v>1051.1500000000001</v>
      </c>
      <c r="M17" s="31">
        <v>130.40293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616.15</v>
      </c>
      <c r="D18" s="40">
        <v>616.61666666666667</v>
      </c>
      <c r="E18" s="40">
        <v>608.43333333333339</v>
      </c>
      <c r="F18" s="40">
        <v>600.7166666666667</v>
      </c>
      <c r="G18" s="40">
        <v>592.53333333333342</v>
      </c>
      <c r="H18" s="40">
        <v>624.33333333333337</v>
      </c>
      <c r="I18" s="40">
        <v>632.51666666666654</v>
      </c>
      <c r="J18" s="40">
        <v>640.23333333333335</v>
      </c>
      <c r="K18" s="31">
        <v>624.79999999999995</v>
      </c>
      <c r="L18" s="31">
        <v>608.9</v>
      </c>
      <c r="M18" s="31">
        <v>1.92117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938.1</v>
      </c>
      <c r="D19" s="40">
        <v>936.9666666666667</v>
      </c>
      <c r="E19" s="40">
        <v>930.13333333333344</v>
      </c>
      <c r="F19" s="40">
        <v>922.16666666666674</v>
      </c>
      <c r="G19" s="40">
        <v>915.33333333333348</v>
      </c>
      <c r="H19" s="40">
        <v>944.93333333333339</v>
      </c>
      <c r="I19" s="40">
        <v>951.76666666666665</v>
      </c>
      <c r="J19" s="40">
        <v>959.73333333333335</v>
      </c>
      <c r="K19" s="31">
        <v>943.8</v>
      </c>
      <c r="L19" s="31">
        <v>929</v>
      </c>
      <c r="M19" s="31">
        <v>5.24749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2409.75</v>
      </c>
      <c r="D20" s="40">
        <v>2417.9166666666665</v>
      </c>
      <c r="E20" s="40">
        <v>2366.833333333333</v>
      </c>
      <c r="F20" s="40">
        <v>2323.9166666666665</v>
      </c>
      <c r="G20" s="40">
        <v>2272.833333333333</v>
      </c>
      <c r="H20" s="40">
        <v>2460.833333333333</v>
      </c>
      <c r="I20" s="40">
        <v>2511.9166666666661</v>
      </c>
      <c r="J20" s="40">
        <v>2554.833333333333</v>
      </c>
      <c r="K20" s="31">
        <v>2469</v>
      </c>
      <c r="L20" s="31">
        <v>2375</v>
      </c>
      <c r="M20" s="31">
        <v>1.2259800000000001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19272.099999999999</v>
      </c>
      <c r="D21" s="40">
        <v>19247.233333333334</v>
      </c>
      <c r="E21" s="40">
        <v>19096.466666666667</v>
      </c>
      <c r="F21" s="40">
        <v>18920.833333333332</v>
      </c>
      <c r="G21" s="40">
        <v>18770.066666666666</v>
      </c>
      <c r="H21" s="40">
        <v>19422.866666666669</v>
      </c>
      <c r="I21" s="40">
        <v>19573.633333333339</v>
      </c>
      <c r="J21" s="40">
        <v>19749.26666666667</v>
      </c>
      <c r="K21" s="31">
        <v>19398</v>
      </c>
      <c r="L21" s="31">
        <v>19071.599999999999</v>
      </c>
      <c r="M21" s="31">
        <v>7.1330000000000005E-2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1587.6</v>
      </c>
      <c r="D22" s="40">
        <v>1565.75</v>
      </c>
      <c r="E22" s="40">
        <v>1534.65</v>
      </c>
      <c r="F22" s="40">
        <v>1481.7</v>
      </c>
      <c r="G22" s="40">
        <v>1450.6000000000001</v>
      </c>
      <c r="H22" s="40">
        <v>1618.7</v>
      </c>
      <c r="I22" s="40">
        <v>1649.8</v>
      </c>
      <c r="J22" s="40">
        <v>1702.75</v>
      </c>
      <c r="K22" s="31">
        <v>1596.85</v>
      </c>
      <c r="L22" s="31">
        <v>1512.8</v>
      </c>
      <c r="M22" s="31">
        <v>72.34384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1068.3499999999999</v>
      </c>
      <c r="D23" s="40">
        <v>1069.45</v>
      </c>
      <c r="E23" s="40">
        <v>1038.9000000000001</v>
      </c>
      <c r="F23" s="40">
        <v>1009.45</v>
      </c>
      <c r="G23" s="40">
        <v>978.90000000000009</v>
      </c>
      <c r="H23" s="40">
        <v>1098.9000000000001</v>
      </c>
      <c r="I23" s="40">
        <v>1129.4499999999998</v>
      </c>
      <c r="J23" s="40">
        <v>1158.9000000000001</v>
      </c>
      <c r="K23" s="31">
        <v>1100</v>
      </c>
      <c r="L23" s="31">
        <v>1040</v>
      </c>
      <c r="M23" s="31">
        <v>27.375219999999999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748.3</v>
      </c>
      <c r="D24" s="40">
        <v>743.4666666666667</v>
      </c>
      <c r="E24" s="40">
        <v>732.93333333333339</v>
      </c>
      <c r="F24" s="40">
        <v>717.56666666666672</v>
      </c>
      <c r="G24" s="40">
        <v>707.03333333333342</v>
      </c>
      <c r="H24" s="40">
        <v>758.83333333333337</v>
      </c>
      <c r="I24" s="40">
        <v>769.36666666666667</v>
      </c>
      <c r="J24" s="40">
        <v>784.73333333333335</v>
      </c>
      <c r="K24" s="31">
        <v>754</v>
      </c>
      <c r="L24" s="31">
        <v>728.1</v>
      </c>
      <c r="M24" s="31">
        <v>154.19587000000001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1452.5</v>
      </c>
      <c r="D25" s="40">
        <v>1419.3500000000001</v>
      </c>
      <c r="E25" s="40">
        <v>1386.1500000000003</v>
      </c>
      <c r="F25" s="40">
        <v>1319.8000000000002</v>
      </c>
      <c r="G25" s="40">
        <v>1286.6000000000004</v>
      </c>
      <c r="H25" s="40">
        <v>1485.7000000000003</v>
      </c>
      <c r="I25" s="40">
        <v>1518.9</v>
      </c>
      <c r="J25" s="40">
        <v>1585.2500000000002</v>
      </c>
      <c r="K25" s="31">
        <v>1452.55</v>
      </c>
      <c r="L25" s="31">
        <v>1353</v>
      </c>
      <c r="M25" s="31">
        <v>11.607609999999999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1580.6</v>
      </c>
      <c r="D26" s="40">
        <v>1560.5</v>
      </c>
      <c r="E26" s="40">
        <v>1540.4</v>
      </c>
      <c r="F26" s="40">
        <v>1500.2</v>
      </c>
      <c r="G26" s="40">
        <v>1480.1000000000001</v>
      </c>
      <c r="H26" s="40">
        <v>1600.7</v>
      </c>
      <c r="I26" s="40">
        <v>1620.8</v>
      </c>
      <c r="J26" s="40">
        <v>1661</v>
      </c>
      <c r="K26" s="31">
        <v>1580.6</v>
      </c>
      <c r="L26" s="31">
        <v>1520.3</v>
      </c>
      <c r="M26" s="31">
        <v>5.4523400000000004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107.85</v>
      </c>
      <c r="D27" s="40">
        <v>108.35000000000001</v>
      </c>
      <c r="E27" s="40">
        <v>106.70000000000002</v>
      </c>
      <c r="F27" s="40">
        <v>105.55000000000001</v>
      </c>
      <c r="G27" s="40">
        <v>103.90000000000002</v>
      </c>
      <c r="H27" s="40">
        <v>109.50000000000001</v>
      </c>
      <c r="I27" s="40">
        <v>111.15000000000002</v>
      </c>
      <c r="J27" s="40">
        <v>112.30000000000001</v>
      </c>
      <c r="K27" s="31">
        <v>110</v>
      </c>
      <c r="L27" s="31">
        <v>107.2</v>
      </c>
      <c r="M27" s="31">
        <v>16.55331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208.1</v>
      </c>
      <c r="D28" s="40">
        <v>208.76666666666665</v>
      </c>
      <c r="E28" s="40">
        <v>206.73333333333329</v>
      </c>
      <c r="F28" s="40">
        <v>205.36666666666665</v>
      </c>
      <c r="G28" s="40">
        <v>203.33333333333329</v>
      </c>
      <c r="H28" s="40">
        <v>210.1333333333333</v>
      </c>
      <c r="I28" s="40">
        <v>212.16666666666666</v>
      </c>
      <c r="J28" s="40">
        <v>213.5333333333333</v>
      </c>
      <c r="K28" s="31">
        <v>210.8</v>
      </c>
      <c r="L28" s="31">
        <v>207.4</v>
      </c>
      <c r="M28" s="31">
        <v>14.72771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381.35</v>
      </c>
      <c r="D29" s="40">
        <v>380.75</v>
      </c>
      <c r="E29" s="40">
        <v>376.6</v>
      </c>
      <c r="F29" s="40">
        <v>371.85</v>
      </c>
      <c r="G29" s="40">
        <v>367.70000000000005</v>
      </c>
      <c r="H29" s="40">
        <v>385.5</v>
      </c>
      <c r="I29" s="40">
        <v>389.65</v>
      </c>
      <c r="J29" s="40">
        <v>394.4</v>
      </c>
      <c r="K29" s="31">
        <v>384.9</v>
      </c>
      <c r="L29" s="31">
        <v>376</v>
      </c>
      <c r="M29" s="31">
        <v>2.58595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266.25</v>
      </c>
      <c r="D30" s="40">
        <v>268.58333333333331</v>
      </c>
      <c r="E30" s="40">
        <v>263.16666666666663</v>
      </c>
      <c r="F30" s="40">
        <v>260.08333333333331</v>
      </c>
      <c r="G30" s="40">
        <v>254.66666666666663</v>
      </c>
      <c r="H30" s="40">
        <v>271.66666666666663</v>
      </c>
      <c r="I30" s="40">
        <v>277.08333333333326</v>
      </c>
      <c r="J30" s="40">
        <v>280.16666666666663</v>
      </c>
      <c r="K30" s="31">
        <v>274</v>
      </c>
      <c r="L30" s="31">
        <v>265.5</v>
      </c>
      <c r="M30" s="31">
        <v>4.4846599999999999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4759.3999999999996</v>
      </c>
      <c r="D31" s="40">
        <v>4724.9833333333336</v>
      </c>
      <c r="E31" s="40">
        <v>4639.9666666666672</v>
      </c>
      <c r="F31" s="40">
        <v>4520.5333333333338</v>
      </c>
      <c r="G31" s="40">
        <v>4435.5166666666673</v>
      </c>
      <c r="H31" s="40">
        <v>4844.416666666667</v>
      </c>
      <c r="I31" s="40">
        <v>4929.4333333333334</v>
      </c>
      <c r="J31" s="40">
        <v>5048.8666666666668</v>
      </c>
      <c r="K31" s="31">
        <v>4810</v>
      </c>
      <c r="L31" s="31">
        <v>4605.55</v>
      </c>
      <c r="M31" s="31">
        <v>1.14903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2227.8000000000002</v>
      </c>
      <c r="D32" s="40">
        <v>2233.15</v>
      </c>
      <c r="E32" s="40">
        <v>2211.8500000000004</v>
      </c>
      <c r="F32" s="40">
        <v>2195.9</v>
      </c>
      <c r="G32" s="40">
        <v>2174.6000000000004</v>
      </c>
      <c r="H32" s="40">
        <v>2249.1000000000004</v>
      </c>
      <c r="I32" s="40">
        <v>2270.4000000000005</v>
      </c>
      <c r="J32" s="40">
        <v>2286.3500000000004</v>
      </c>
      <c r="K32" s="31">
        <v>2254.4499999999998</v>
      </c>
      <c r="L32" s="31">
        <v>2217.1999999999998</v>
      </c>
      <c r="M32" s="31">
        <v>1.0617300000000001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2211.4499999999998</v>
      </c>
      <c r="D33" s="40">
        <v>2208.9833333333336</v>
      </c>
      <c r="E33" s="40">
        <v>2198.5666666666671</v>
      </c>
      <c r="F33" s="40">
        <v>2185.6833333333334</v>
      </c>
      <c r="G33" s="40">
        <v>2175.2666666666669</v>
      </c>
      <c r="H33" s="40">
        <v>2221.8666666666672</v>
      </c>
      <c r="I33" s="40">
        <v>2232.2833333333333</v>
      </c>
      <c r="J33" s="40">
        <v>2245.1666666666674</v>
      </c>
      <c r="K33" s="31">
        <v>2219.4</v>
      </c>
      <c r="L33" s="31">
        <v>2196.1</v>
      </c>
      <c r="M33" s="31">
        <v>0.60638999999999998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104.55</v>
      </c>
      <c r="D34" s="40">
        <v>104.78333333333335</v>
      </c>
      <c r="E34" s="40">
        <v>103.76666666666669</v>
      </c>
      <c r="F34" s="40">
        <v>102.98333333333335</v>
      </c>
      <c r="G34" s="40">
        <v>101.9666666666667</v>
      </c>
      <c r="H34" s="40">
        <v>105.56666666666669</v>
      </c>
      <c r="I34" s="40">
        <v>106.58333333333334</v>
      </c>
      <c r="J34" s="40">
        <v>107.36666666666669</v>
      </c>
      <c r="K34" s="31">
        <v>105.8</v>
      </c>
      <c r="L34" s="31">
        <v>104</v>
      </c>
      <c r="M34" s="31">
        <v>1.66194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751.35</v>
      </c>
      <c r="D35" s="40">
        <v>750.93333333333339</v>
      </c>
      <c r="E35" s="40">
        <v>747.06666666666683</v>
      </c>
      <c r="F35" s="40">
        <v>742.78333333333342</v>
      </c>
      <c r="G35" s="40">
        <v>738.91666666666686</v>
      </c>
      <c r="H35" s="40">
        <v>755.21666666666681</v>
      </c>
      <c r="I35" s="40">
        <v>759.08333333333337</v>
      </c>
      <c r="J35" s="40">
        <v>763.36666666666679</v>
      </c>
      <c r="K35" s="31">
        <v>754.8</v>
      </c>
      <c r="L35" s="31">
        <v>746.65</v>
      </c>
      <c r="M35" s="31">
        <v>1.68262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3878.6</v>
      </c>
      <c r="D36" s="40">
        <v>3891.2000000000003</v>
      </c>
      <c r="E36" s="40">
        <v>3857.4000000000005</v>
      </c>
      <c r="F36" s="40">
        <v>3836.2000000000003</v>
      </c>
      <c r="G36" s="40">
        <v>3802.4000000000005</v>
      </c>
      <c r="H36" s="40">
        <v>3912.4000000000005</v>
      </c>
      <c r="I36" s="40">
        <v>3946.2000000000007</v>
      </c>
      <c r="J36" s="40">
        <v>3967.4000000000005</v>
      </c>
      <c r="K36" s="31">
        <v>3925</v>
      </c>
      <c r="L36" s="31">
        <v>3870</v>
      </c>
      <c r="M36" s="31">
        <v>0.90295000000000003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4277.1499999999996</v>
      </c>
      <c r="D37" s="40">
        <v>4295.3499999999995</v>
      </c>
      <c r="E37" s="40">
        <v>4211.6999999999989</v>
      </c>
      <c r="F37" s="40">
        <v>4146.2499999999991</v>
      </c>
      <c r="G37" s="40">
        <v>4062.5999999999985</v>
      </c>
      <c r="H37" s="40">
        <v>4360.7999999999993</v>
      </c>
      <c r="I37" s="40">
        <v>4444.4499999999989</v>
      </c>
      <c r="J37" s="40">
        <v>4509.8999999999996</v>
      </c>
      <c r="K37" s="31">
        <v>4379</v>
      </c>
      <c r="L37" s="31">
        <v>4229.8999999999996</v>
      </c>
      <c r="M37" s="31">
        <v>1.46119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22.15</v>
      </c>
      <c r="D38" s="40">
        <v>22.233333333333334</v>
      </c>
      <c r="E38" s="40">
        <v>21.866666666666667</v>
      </c>
      <c r="F38" s="40">
        <v>21.583333333333332</v>
      </c>
      <c r="G38" s="40">
        <v>21.216666666666665</v>
      </c>
      <c r="H38" s="40">
        <v>22.516666666666669</v>
      </c>
      <c r="I38" s="40">
        <v>22.883333333333336</v>
      </c>
      <c r="J38" s="40">
        <v>23.166666666666671</v>
      </c>
      <c r="K38" s="31">
        <v>22.6</v>
      </c>
      <c r="L38" s="31">
        <v>21.95</v>
      </c>
      <c r="M38" s="31">
        <v>35.025129999999997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699.25</v>
      </c>
      <c r="D39" s="40">
        <v>698.15</v>
      </c>
      <c r="E39" s="40">
        <v>694.3</v>
      </c>
      <c r="F39" s="40">
        <v>689.35</v>
      </c>
      <c r="G39" s="40">
        <v>685.5</v>
      </c>
      <c r="H39" s="40">
        <v>703.09999999999991</v>
      </c>
      <c r="I39" s="40">
        <v>706.95</v>
      </c>
      <c r="J39" s="40">
        <v>711.89999999999986</v>
      </c>
      <c r="K39" s="31">
        <v>702</v>
      </c>
      <c r="L39" s="31">
        <v>693.2</v>
      </c>
      <c r="M39" s="31">
        <v>11.225770000000001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2894.9</v>
      </c>
      <c r="D40" s="40">
        <v>2893.3833333333332</v>
      </c>
      <c r="E40" s="40">
        <v>2872.9166666666665</v>
      </c>
      <c r="F40" s="40">
        <v>2850.9333333333334</v>
      </c>
      <c r="G40" s="40">
        <v>2830.4666666666667</v>
      </c>
      <c r="H40" s="40">
        <v>2915.3666666666663</v>
      </c>
      <c r="I40" s="40">
        <v>2935.8333333333335</v>
      </c>
      <c r="J40" s="40">
        <v>2957.8166666666662</v>
      </c>
      <c r="K40" s="31">
        <v>2913.85</v>
      </c>
      <c r="L40" s="31">
        <v>2871.4</v>
      </c>
      <c r="M40" s="31">
        <v>0.20587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421.05</v>
      </c>
      <c r="D41" s="40">
        <v>418.98333333333335</v>
      </c>
      <c r="E41" s="40">
        <v>415.51666666666671</v>
      </c>
      <c r="F41" s="40">
        <v>409.98333333333335</v>
      </c>
      <c r="G41" s="40">
        <v>406.51666666666671</v>
      </c>
      <c r="H41" s="40">
        <v>424.51666666666671</v>
      </c>
      <c r="I41" s="40">
        <v>427.98333333333341</v>
      </c>
      <c r="J41" s="40">
        <v>433.51666666666671</v>
      </c>
      <c r="K41" s="31">
        <v>422.45</v>
      </c>
      <c r="L41" s="31">
        <v>413.45</v>
      </c>
      <c r="M41" s="31">
        <v>63.429290000000002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1207.4000000000001</v>
      </c>
      <c r="D42" s="40">
        <v>1211.1166666666668</v>
      </c>
      <c r="E42" s="40">
        <v>1173.5833333333335</v>
      </c>
      <c r="F42" s="40">
        <v>1139.7666666666667</v>
      </c>
      <c r="G42" s="40">
        <v>1102.2333333333333</v>
      </c>
      <c r="H42" s="40">
        <v>1244.9333333333336</v>
      </c>
      <c r="I42" s="40">
        <v>1282.4666666666669</v>
      </c>
      <c r="J42" s="40">
        <v>1316.2833333333338</v>
      </c>
      <c r="K42" s="31">
        <v>1248.6500000000001</v>
      </c>
      <c r="L42" s="31">
        <v>1177.3</v>
      </c>
      <c r="M42" s="31">
        <v>4.3471900000000003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4969.55</v>
      </c>
      <c r="D43" s="40">
        <v>4927.2166666666662</v>
      </c>
      <c r="E43" s="40">
        <v>4808.4333333333325</v>
      </c>
      <c r="F43" s="40">
        <v>4647.3166666666666</v>
      </c>
      <c r="G43" s="40">
        <v>4528.5333333333328</v>
      </c>
      <c r="H43" s="40">
        <v>5088.3333333333321</v>
      </c>
      <c r="I43" s="40">
        <v>5207.1166666666668</v>
      </c>
      <c r="J43" s="40">
        <v>5368.2333333333318</v>
      </c>
      <c r="K43" s="31">
        <v>5046</v>
      </c>
      <c r="L43" s="31">
        <v>4766.1000000000004</v>
      </c>
      <c r="M43" s="31">
        <v>28.831589999999998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212.95</v>
      </c>
      <c r="D44" s="40">
        <v>213.4</v>
      </c>
      <c r="E44" s="40">
        <v>210.85000000000002</v>
      </c>
      <c r="F44" s="40">
        <v>208.75000000000003</v>
      </c>
      <c r="G44" s="40">
        <v>206.20000000000005</v>
      </c>
      <c r="H44" s="40">
        <v>215.5</v>
      </c>
      <c r="I44" s="40">
        <v>218.05</v>
      </c>
      <c r="J44" s="40">
        <v>220.14999999999998</v>
      </c>
      <c r="K44" s="31">
        <v>215.95</v>
      </c>
      <c r="L44" s="31">
        <v>211.3</v>
      </c>
      <c r="M44" s="31">
        <v>32.046019999999999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357.95</v>
      </c>
      <c r="D45" s="40">
        <v>361.88333333333338</v>
      </c>
      <c r="E45" s="40">
        <v>352.56666666666678</v>
      </c>
      <c r="F45" s="40">
        <v>347.18333333333339</v>
      </c>
      <c r="G45" s="40">
        <v>337.86666666666679</v>
      </c>
      <c r="H45" s="40">
        <v>367.26666666666677</v>
      </c>
      <c r="I45" s="40">
        <v>376.58333333333337</v>
      </c>
      <c r="J45" s="40">
        <v>381.96666666666675</v>
      </c>
      <c r="K45" s="31">
        <v>371.2</v>
      </c>
      <c r="L45" s="31">
        <v>356.5</v>
      </c>
      <c r="M45" s="31">
        <v>1.0642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122.75</v>
      </c>
      <c r="D46" s="40">
        <v>121.85000000000001</v>
      </c>
      <c r="E46" s="40">
        <v>120.55000000000001</v>
      </c>
      <c r="F46" s="40">
        <v>118.35000000000001</v>
      </c>
      <c r="G46" s="40">
        <v>117.05000000000001</v>
      </c>
      <c r="H46" s="40">
        <v>124.05000000000001</v>
      </c>
      <c r="I46" s="40">
        <v>125.35</v>
      </c>
      <c r="J46" s="40">
        <v>127.55000000000001</v>
      </c>
      <c r="K46" s="31">
        <v>123.15</v>
      </c>
      <c r="L46" s="31">
        <v>119.65</v>
      </c>
      <c r="M46" s="31">
        <v>200.46746999999999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99.95</v>
      </c>
      <c r="D47" s="40">
        <v>100.36666666666667</v>
      </c>
      <c r="E47" s="40">
        <v>99.283333333333346</v>
      </c>
      <c r="F47" s="40">
        <v>98.616666666666674</v>
      </c>
      <c r="G47" s="40">
        <v>97.533333333333346</v>
      </c>
      <c r="H47" s="40">
        <v>101.03333333333335</v>
      </c>
      <c r="I47" s="40">
        <v>102.11666666666666</v>
      </c>
      <c r="J47" s="40">
        <v>102.78333333333335</v>
      </c>
      <c r="K47" s="31">
        <v>101.45</v>
      </c>
      <c r="L47" s="31">
        <v>99.7</v>
      </c>
      <c r="M47" s="31">
        <v>8.1727299999999996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3201.35</v>
      </c>
      <c r="D48" s="40">
        <v>3171.4666666666672</v>
      </c>
      <c r="E48" s="40">
        <v>3132.9333333333343</v>
      </c>
      <c r="F48" s="40">
        <v>3064.5166666666673</v>
      </c>
      <c r="G48" s="40">
        <v>3025.9833333333345</v>
      </c>
      <c r="H48" s="40">
        <v>3239.8833333333341</v>
      </c>
      <c r="I48" s="40">
        <v>3278.416666666667</v>
      </c>
      <c r="J48" s="40">
        <v>3346.8333333333339</v>
      </c>
      <c r="K48" s="31">
        <v>3210</v>
      </c>
      <c r="L48" s="31">
        <v>3103.05</v>
      </c>
      <c r="M48" s="31">
        <v>22.832899999999999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214.2</v>
      </c>
      <c r="D49" s="40">
        <v>217.65</v>
      </c>
      <c r="E49" s="40">
        <v>207.9</v>
      </c>
      <c r="F49" s="40">
        <v>201.6</v>
      </c>
      <c r="G49" s="40">
        <v>191.85</v>
      </c>
      <c r="H49" s="40">
        <v>223.95000000000002</v>
      </c>
      <c r="I49" s="40">
        <v>233.70000000000002</v>
      </c>
      <c r="J49" s="40">
        <v>240.00000000000003</v>
      </c>
      <c r="K49" s="31">
        <v>227.4</v>
      </c>
      <c r="L49" s="31">
        <v>211.35</v>
      </c>
      <c r="M49" s="31">
        <v>92.391779999999997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3106.45</v>
      </c>
      <c r="D50" s="40">
        <v>3113.25</v>
      </c>
      <c r="E50" s="40">
        <v>3093.25</v>
      </c>
      <c r="F50" s="40">
        <v>3080.05</v>
      </c>
      <c r="G50" s="40">
        <v>3060.05</v>
      </c>
      <c r="H50" s="40">
        <v>3126.45</v>
      </c>
      <c r="I50" s="40">
        <v>3146.45</v>
      </c>
      <c r="J50" s="40">
        <v>3159.6499999999996</v>
      </c>
      <c r="K50" s="31">
        <v>3133.25</v>
      </c>
      <c r="L50" s="31">
        <v>3100.05</v>
      </c>
      <c r="M50" s="31">
        <v>8.5690000000000002E-2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2041.1</v>
      </c>
      <c r="D51" s="40">
        <v>2033.7</v>
      </c>
      <c r="E51" s="40">
        <v>2017.4</v>
      </c>
      <c r="F51" s="40">
        <v>1993.7</v>
      </c>
      <c r="G51" s="40">
        <v>1977.4</v>
      </c>
      <c r="H51" s="40">
        <v>2057.4</v>
      </c>
      <c r="I51" s="40">
        <v>2073.6999999999998</v>
      </c>
      <c r="J51" s="40">
        <v>2097.4</v>
      </c>
      <c r="K51" s="31">
        <v>2050</v>
      </c>
      <c r="L51" s="31">
        <v>2010</v>
      </c>
      <c r="M51" s="31">
        <v>3.6800700000000002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9128.15</v>
      </c>
      <c r="D52" s="40">
        <v>9130.3333333333339</v>
      </c>
      <c r="E52" s="40">
        <v>9048.6666666666679</v>
      </c>
      <c r="F52" s="40">
        <v>8969.1833333333343</v>
      </c>
      <c r="G52" s="40">
        <v>8887.5166666666682</v>
      </c>
      <c r="H52" s="40">
        <v>9209.8166666666675</v>
      </c>
      <c r="I52" s="40">
        <v>9291.4833333333354</v>
      </c>
      <c r="J52" s="40">
        <v>9370.9666666666672</v>
      </c>
      <c r="K52" s="31">
        <v>9212</v>
      </c>
      <c r="L52" s="31">
        <v>9050.85</v>
      </c>
      <c r="M52" s="31">
        <v>0.33149000000000001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727.3</v>
      </c>
      <c r="D53" s="40">
        <v>723.16666666666663</v>
      </c>
      <c r="E53" s="40">
        <v>717.33333333333326</v>
      </c>
      <c r="F53" s="40">
        <v>707.36666666666667</v>
      </c>
      <c r="G53" s="40">
        <v>701.5333333333333</v>
      </c>
      <c r="H53" s="40">
        <v>733.13333333333321</v>
      </c>
      <c r="I53" s="40">
        <v>738.96666666666647</v>
      </c>
      <c r="J53" s="40">
        <v>748.93333333333317</v>
      </c>
      <c r="K53" s="31">
        <v>729</v>
      </c>
      <c r="L53" s="31">
        <v>713.2</v>
      </c>
      <c r="M53" s="31">
        <v>38.776539999999997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562.6</v>
      </c>
      <c r="D54" s="40">
        <v>563.13333333333333</v>
      </c>
      <c r="E54" s="40">
        <v>555.06666666666661</v>
      </c>
      <c r="F54" s="40">
        <v>547.5333333333333</v>
      </c>
      <c r="G54" s="40">
        <v>539.46666666666658</v>
      </c>
      <c r="H54" s="40">
        <v>570.66666666666663</v>
      </c>
      <c r="I54" s="40">
        <v>578.73333333333346</v>
      </c>
      <c r="J54" s="40">
        <v>586.26666666666665</v>
      </c>
      <c r="K54" s="31">
        <v>571.20000000000005</v>
      </c>
      <c r="L54" s="31">
        <v>555.6</v>
      </c>
      <c r="M54" s="31">
        <v>1.65137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3954.8</v>
      </c>
      <c r="D55" s="40">
        <v>3935.2333333333336</v>
      </c>
      <c r="E55" s="40">
        <v>3890.7166666666672</v>
      </c>
      <c r="F55" s="40">
        <v>3826.6333333333337</v>
      </c>
      <c r="G55" s="40">
        <v>3782.1166666666672</v>
      </c>
      <c r="H55" s="40">
        <v>3999.3166666666671</v>
      </c>
      <c r="I55" s="40">
        <v>4043.8333333333335</v>
      </c>
      <c r="J55" s="40">
        <v>4107.916666666667</v>
      </c>
      <c r="K55" s="31">
        <v>3979.75</v>
      </c>
      <c r="L55" s="31">
        <v>3871.15</v>
      </c>
      <c r="M55" s="31">
        <v>3.7885800000000001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786.5</v>
      </c>
      <c r="D56" s="40">
        <v>784.63333333333333</v>
      </c>
      <c r="E56" s="40">
        <v>780.26666666666665</v>
      </c>
      <c r="F56" s="40">
        <v>774.0333333333333</v>
      </c>
      <c r="G56" s="40">
        <v>769.66666666666663</v>
      </c>
      <c r="H56" s="40">
        <v>790.86666666666667</v>
      </c>
      <c r="I56" s="40">
        <v>795.23333333333323</v>
      </c>
      <c r="J56" s="40">
        <v>801.4666666666667</v>
      </c>
      <c r="K56" s="31">
        <v>789</v>
      </c>
      <c r="L56" s="31">
        <v>778.4</v>
      </c>
      <c r="M56" s="31">
        <v>121.14870000000001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3586.9</v>
      </c>
      <c r="D57" s="40">
        <v>3614.4666666666667</v>
      </c>
      <c r="E57" s="40">
        <v>3538.9333333333334</v>
      </c>
      <c r="F57" s="40">
        <v>3490.9666666666667</v>
      </c>
      <c r="G57" s="40">
        <v>3415.4333333333334</v>
      </c>
      <c r="H57" s="40">
        <v>3662.4333333333334</v>
      </c>
      <c r="I57" s="40">
        <v>3737.9666666666672</v>
      </c>
      <c r="J57" s="40">
        <v>3785.9333333333334</v>
      </c>
      <c r="K57" s="31">
        <v>3690</v>
      </c>
      <c r="L57" s="31">
        <v>3566.5</v>
      </c>
      <c r="M57" s="31">
        <v>1.3825000000000001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1322.45</v>
      </c>
      <c r="D58" s="40">
        <v>1319.8166666666666</v>
      </c>
      <c r="E58" s="40">
        <v>1306.6333333333332</v>
      </c>
      <c r="F58" s="40">
        <v>1290.8166666666666</v>
      </c>
      <c r="G58" s="40">
        <v>1277.6333333333332</v>
      </c>
      <c r="H58" s="40">
        <v>1335.6333333333332</v>
      </c>
      <c r="I58" s="40">
        <v>1348.8166666666666</v>
      </c>
      <c r="J58" s="40">
        <v>1364.6333333333332</v>
      </c>
      <c r="K58" s="31">
        <v>1333</v>
      </c>
      <c r="L58" s="31">
        <v>1304</v>
      </c>
      <c r="M58" s="31">
        <v>0.99077000000000004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1198.4000000000001</v>
      </c>
      <c r="D59" s="40">
        <v>1199.75</v>
      </c>
      <c r="E59" s="40">
        <v>1181</v>
      </c>
      <c r="F59" s="40">
        <v>1163.5999999999999</v>
      </c>
      <c r="G59" s="40">
        <v>1144.8499999999999</v>
      </c>
      <c r="H59" s="40">
        <v>1217.1500000000001</v>
      </c>
      <c r="I59" s="40">
        <v>1235.9000000000001</v>
      </c>
      <c r="J59" s="40">
        <v>1253.3000000000002</v>
      </c>
      <c r="K59" s="31">
        <v>1218.5</v>
      </c>
      <c r="L59" s="31">
        <v>1182.3499999999999</v>
      </c>
      <c r="M59" s="31">
        <v>7.0139500000000004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3727.85</v>
      </c>
      <c r="D60" s="40">
        <v>3724.15</v>
      </c>
      <c r="E60" s="40">
        <v>3709.3</v>
      </c>
      <c r="F60" s="40">
        <v>3690.75</v>
      </c>
      <c r="G60" s="40">
        <v>3675.9</v>
      </c>
      <c r="H60" s="40">
        <v>3742.7000000000003</v>
      </c>
      <c r="I60" s="40">
        <v>3757.5499999999997</v>
      </c>
      <c r="J60" s="40">
        <v>3776.1000000000004</v>
      </c>
      <c r="K60" s="31">
        <v>3739</v>
      </c>
      <c r="L60" s="31">
        <v>3705.6</v>
      </c>
      <c r="M60" s="31">
        <v>6.9395199999999999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245.85</v>
      </c>
      <c r="D61" s="40">
        <v>248.78333333333333</v>
      </c>
      <c r="E61" s="40">
        <v>242.56666666666666</v>
      </c>
      <c r="F61" s="40">
        <v>239.28333333333333</v>
      </c>
      <c r="G61" s="40">
        <v>233.06666666666666</v>
      </c>
      <c r="H61" s="40">
        <v>252.06666666666666</v>
      </c>
      <c r="I61" s="40">
        <v>258.2833333333333</v>
      </c>
      <c r="J61" s="40">
        <v>261.56666666666666</v>
      </c>
      <c r="K61" s="31">
        <v>255</v>
      </c>
      <c r="L61" s="31">
        <v>245.5</v>
      </c>
      <c r="M61" s="31">
        <v>6.6774100000000001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1214.3499999999999</v>
      </c>
      <c r="D62" s="40">
        <v>1212.45</v>
      </c>
      <c r="E62" s="40">
        <v>1192.9000000000001</v>
      </c>
      <c r="F62" s="40">
        <v>1171.45</v>
      </c>
      <c r="G62" s="40">
        <v>1151.9000000000001</v>
      </c>
      <c r="H62" s="40">
        <v>1233.9000000000001</v>
      </c>
      <c r="I62" s="40">
        <v>1253.4499999999998</v>
      </c>
      <c r="J62" s="40">
        <v>1274.9000000000001</v>
      </c>
      <c r="K62" s="31">
        <v>1232</v>
      </c>
      <c r="L62" s="31">
        <v>1191</v>
      </c>
      <c r="M62" s="31">
        <v>1.9493400000000001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7524.5</v>
      </c>
      <c r="D63" s="40">
        <v>7417.7666666666664</v>
      </c>
      <c r="E63" s="40">
        <v>7236.7333333333327</v>
      </c>
      <c r="F63" s="40">
        <v>6948.9666666666662</v>
      </c>
      <c r="G63" s="40">
        <v>6767.9333333333325</v>
      </c>
      <c r="H63" s="40">
        <v>7705.5333333333328</v>
      </c>
      <c r="I63" s="40">
        <v>7886.5666666666657</v>
      </c>
      <c r="J63" s="40">
        <v>8174.333333333333</v>
      </c>
      <c r="K63" s="31">
        <v>7598.8</v>
      </c>
      <c r="L63" s="31">
        <v>7130</v>
      </c>
      <c r="M63" s="31">
        <v>29.464379999999998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17148.75</v>
      </c>
      <c r="D64" s="40">
        <v>16925.666666666668</v>
      </c>
      <c r="E64" s="40">
        <v>16651.333333333336</v>
      </c>
      <c r="F64" s="40">
        <v>16153.916666666668</v>
      </c>
      <c r="G64" s="40">
        <v>15879.583333333336</v>
      </c>
      <c r="H64" s="40">
        <v>17423.083333333336</v>
      </c>
      <c r="I64" s="40">
        <v>17697.416666666672</v>
      </c>
      <c r="J64" s="40">
        <v>18194.833333333336</v>
      </c>
      <c r="K64" s="31">
        <v>17200</v>
      </c>
      <c r="L64" s="31">
        <v>16428.25</v>
      </c>
      <c r="M64" s="31">
        <v>6.5212700000000003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4356.75</v>
      </c>
      <c r="D65" s="40">
        <v>4323.45</v>
      </c>
      <c r="E65" s="40">
        <v>4249.8999999999996</v>
      </c>
      <c r="F65" s="40">
        <v>4143.05</v>
      </c>
      <c r="G65" s="40">
        <v>4069.5</v>
      </c>
      <c r="H65" s="40">
        <v>4430.2999999999993</v>
      </c>
      <c r="I65" s="40">
        <v>4503.8500000000004</v>
      </c>
      <c r="J65" s="40">
        <v>4610.6999999999989</v>
      </c>
      <c r="K65" s="31">
        <v>4397</v>
      </c>
      <c r="L65" s="31">
        <v>4216.6000000000004</v>
      </c>
      <c r="M65" s="31">
        <v>0.47449999999999998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4040.15</v>
      </c>
      <c r="D66" s="40">
        <v>4001.6333333333337</v>
      </c>
      <c r="E66" s="40">
        <v>3908.4666666666672</v>
      </c>
      <c r="F66" s="40">
        <v>3776.7833333333333</v>
      </c>
      <c r="G66" s="40">
        <v>3683.6166666666668</v>
      </c>
      <c r="H66" s="40">
        <v>4133.3166666666675</v>
      </c>
      <c r="I66" s="40">
        <v>4226.4833333333345</v>
      </c>
      <c r="J66" s="40">
        <v>4358.1666666666679</v>
      </c>
      <c r="K66" s="31">
        <v>4094.8</v>
      </c>
      <c r="L66" s="31">
        <v>3869.95</v>
      </c>
      <c r="M66" s="31">
        <v>1.06898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2294.9</v>
      </c>
      <c r="D67" s="40">
        <v>2283.2833333333333</v>
      </c>
      <c r="E67" s="40">
        <v>2262.6166666666668</v>
      </c>
      <c r="F67" s="40">
        <v>2230.3333333333335</v>
      </c>
      <c r="G67" s="40">
        <v>2209.666666666667</v>
      </c>
      <c r="H67" s="40">
        <v>2315.5666666666666</v>
      </c>
      <c r="I67" s="40">
        <v>2336.2333333333336</v>
      </c>
      <c r="J67" s="40">
        <v>2368.5166666666664</v>
      </c>
      <c r="K67" s="31">
        <v>2303.9499999999998</v>
      </c>
      <c r="L67" s="31">
        <v>2251</v>
      </c>
      <c r="M67" s="31">
        <v>4.7924499999999997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129.6</v>
      </c>
      <c r="D68" s="40">
        <v>129.85</v>
      </c>
      <c r="E68" s="40">
        <v>127.35</v>
      </c>
      <c r="F68" s="40">
        <v>125.1</v>
      </c>
      <c r="G68" s="40">
        <v>122.6</v>
      </c>
      <c r="H68" s="40">
        <v>132.1</v>
      </c>
      <c r="I68" s="40">
        <v>134.6</v>
      </c>
      <c r="J68" s="40">
        <v>136.85</v>
      </c>
      <c r="K68" s="31">
        <v>132.35</v>
      </c>
      <c r="L68" s="31">
        <v>127.6</v>
      </c>
      <c r="M68" s="31">
        <v>4.7563599999999999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369.05</v>
      </c>
      <c r="D69" s="40">
        <v>370.15000000000003</v>
      </c>
      <c r="E69" s="40">
        <v>365.90000000000009</v>
      </c>
      <c r="F69" s="40">
        <v>362.75000000000006</v>
      </c>
      <c r="G69" s="40">
        <v>358.50000000000011</v>
      </c>
      <c r="H69" s="40">
        <v>373.30000000000007</v>
      </c>
      <c r="I69" s="40">
        <v>377.54999999999995</v>
      </c>
      <c r="J69" s="40">
        <v>380.70000000000005</v>
      </c>
      <c r="K69" s="31">
        <v>374.4</v>
      </c>
      <c r="L69" s="31">
        <v>367</v>
      </c>
      <c r="M69" s="31">
        <v>7.0881299999999996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285</v>
      </c>
      <c r="D70" s="40">
        <v>285.81666666666666</v>
      </c>
      <c r="E70" s="40">
        <v>282.63333333333333</v>
      </c>
      <c r="F70" s="40">
        <v>280.26666666666665</v>
      </c>
      <c r="G70" s="40">
        <v>277.08333333333331</v>
      </c>
      <c r="H70" s="40">
        <v>288.18333333333334</v>
      </c>
      <c r="I70" s="40">
        <v>291.36666666666662</v>
      </c>
      <c r="J70" s="40">
        <v>293.73333333333335</v>
      </c>
      <c r="K70" s="31">
        <v>289</v>
      </c>
      <c r="L70" s="31">
        <v>283.45</v>
      </c>
      <c r="M70" s="31">
        <v>67.567679999999996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77.349999999999994</v>
      </c>
      <c r="D71" s="40">
        <v>77.266666666666666</v>
      </c>
      <c r="E71" s="40">
        <v>76.083333333333329</v>
      </c>
      <c r="F71" s="40">
        <v>74.816666666666663</v>
      </c>
      <c r="G71" s="40">
        <v>73.633333333333326</v>
      </c>
      <c r="H71" s="40">
        <v>78.533333333333331</v>
      </c>
      <c r="I71" s="40">
        <v>79.716666666666669</v>
      </c>
      <c r="J71" s="40">
        <v>80.983333333333334</v>
      </c>
      <c r="K71" s="31">
        <v>78.45</v>
      </c>
      <c r="L71" s="31">
        <v>76</v>
      </c>
      <c r="M71" s="31">
        <v>265.01208000000003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66.349999999999994</v>
      </c>
      <c r="D72" s="40">
        <v>66.933333333333337</v>
      </c>
      <c r="E72" s="40">
        <v>65.416666666666671</v>
      </c>
      <c r="F72" s="40">
        <v>64.483333333333334</v>
      </c>
      <c r="G72" s="40">
        <v>62.966666666666669</v>
      </c>
      <c r="H72" s="40">
        <v>67.866666666666674</v>
      </c>
      <c r="I72" s="40">
        <v>69.383333333333326</v>
      </c>
      <c r="J72" s="40">
        <v>70.316666666666677</v>
      </c>
      <c r="K72" s="31">
        <v>68.45</v>
      </c>
      <c r="L72" s="31">
        <v>66</v>
      </c>
      <c r="M72" s="31">
        <v>37.407609999999998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18.183333333333334</v>
      </c>
      <c r="E73" s="40">
        <v>17.866666666666667</v>
      </c>
      <c r="F73" s="40">
        <v>17.683333333333334</v>
      </c>
      <c r="G73" s="40">
        <v>17.366666666666667</v>
      </c>
      <c r="H73" s="40">
        <v>18.366666666666667</v>
      </c>
      <c r="I73" s="40">
        <v>18.683333333333337</v>
      </c>
      <c r="J73" s="40">
        <v>18.866666666666667</v>
      </c>
      <c r="K73" s="31">
        <v>18.5</v>
      </c>
      <c r="L73" s="31">
        <v>18</v>
      </c>
      <c r="M73" s="31">
        <v>53.478769999999997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1771.8</v>
      </c>
      <c r="D74" s="40">
        <v>1716.3</v>
      </c>
      <c r="E74" s="40">
        <v>1647.6</v>
      </c>
      <c r="F74" s="40">
        <v>1523.3999999999999</v>
      </c>
      <c r="G74" s="40">
        <v>1454.6999999999998</v>
      </c>
      <c r="H74" s="40">
        <v>1840.5</v>
      </c>
      <c r="I74" s="40">
        <v>1909.2000000000003</v>
      </c>
      <c r="J74" s="40">
        <v>2033.4</v>
      </c>
      <c r="K74" s="31">
        <v>1785</v>
      </c>
      <c r="L74" s="31">
        <v>1592.1</v>
      </c>
      <c r="M74" s="31">
        <v>6.38971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5542.4</v>
      </c>
      <c r="D75" s="40">
        <v>5499.5</v>
      </c>
      <c r="E75" s="40">
        <v>5430.3</v>
      </c>
      <c r="F75" s="40">
        <v>5318.2</v>
      </c>
      <c r="G75" s="40">
        <v>5249</v>
      </c>
      <c r="H75" s="40">
        <v>5611.6</v>
      </c>
      <c r="I75" s="40">
        <v>5680.8000000000011</v>
      </c>
      <c r="J75" s="40">
        <v>5792.9000000000005</v>
      </c>
      <c r="K75" s="31">
        <v>5568.7</v>
      </c>
      <c r="L75" s="31">
        <v>5387.4</v>
      </c>
      <c r="M75" s="31">
        <v>0.38346999999999998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820.8</v>
      </c>
      <c r="D76" s="40">
        <v>817.30000000000007</v>
      </c>
      <c r="E76" s="40">
        <v>811.40000000000009</v>
      </c>
      <c r="F76" s="40">
        <v>802</v>
      </c>
      <c r="G76" s="40">
        <v>796.1</v>
      </c>
      <c r="H76" s="40">
        <v>826.70000000000016</v>
      </c>
      <c r="I76" s="40">
        <v>832.6</v>
      </c>
      <c r="J76" s="40">
        <v>842.00000000000023</v>
      </c>
      <c r="K76" s="31">
        <v>823.2</v>
      </c>
      <c r="L76" s="31">
        <v>807.9</v>
      </c>
      <c r="M76" s="31">
        <v>12.199159999999999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393.1</v>
      </c>
      <c r="D77" s="40">
        <v>393.18333333333339</v>
      </c>
      <c r="E77" s="40">
        <v>390.01666666666677</v>
      </c>
      <c r="F77" s="40">
        <v>386.93333333333339</v>
      </c>
      <c r="G77" s="40">
        <v>383.76666666666677</v>
      </c>
      <c r="H77" s="40">
        <v>396.26666666666677</v>
      </c>
      <c r="I77" s="40">
        <v>399.43333333333339</v>
      </c>
      <c r="J77" s="40">
        <v>402.51666666666677</v>
      </c>
      <c r="K77" s="31">
        <v>396.35</v>
      </c>
      <c r="L77" s="31">
        <v>390.1</v>
      </c>
      <c r="M77" s="31">
        <v>2.1126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186.65</v>
      </c>
      <c r="D78" s="40">
        <v>185.9</v>
      </c>
      <c r="E78" s="40">
        <v>184.4</v>
      </c>
      <c r="F78" s="40">
        <v>182.15</v>
      </c>
      <c r="G78" s="40">
        <v>180.65</v>
      </c>
      <c r="H78" s="40">
        <v>188.15</v>
      </c>
      <c r="I78" s="40">
        <v>189.65</v>
      </c>
      <c r="J78" s="40">
        <v>191.9</v>
      </c>
      <c r="K78" s="31">
        <v>187.4</v>
      </c>
      <c r="L78" s="31">
        <v>183.65</v>
      </c>
      <c r="M78" s="31">
        <v>72.012339999999995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767.2</v>
      </c>
      <c r="D79" s="40">
        <v>760.88333333333321</v>
      </c>
      <c r="E79" s="40">
        <v>752.36666666666645</v>
      </c>
      <c r="F79" s="40">
        <v>737.53333333333319</v>
      </c>
      <c r="G79" s="40">
        <v>729.01666666666642</v>
      </c>
      <c r="H79" s="40">
        <v>775.71666666666647</v>
      </c>
      <c r="I79" s="40">
        <v>784.23333333333335</v>
      </c>
      <c r="J79" s="40">
        <v>799.06666666666649</v>
      </c>
      <c r="K79" s="31">
        <v>769.4</v>
      </c>
      <c r="L79" s="31">
        <v>746.05</v>
      </c>
      <c r="M79" s="31">
        <v>34.047919999999998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52.55</v>
      </c>
      <c r="D80" s="40">
        <v>52.966666666666669</v>
      </c>
      <c r="E80" s="40">
        <v>51.733333333333334</v>
      </c>
      <c r="F80" s="40">
        <v>50.916666666666664</v>
      </c>
      <c r="G80" s="40">
        <v>49.68333333333333</v>
      </c>
      <c r="H80" s="40">
        <v>53.783333333333339</v>
      </c>
      <c r="I80" s="40">
        <v>55.016666666666673</v>
      </c>
      <c r="J80" s="40">
        <v>55.833333333333343</v>
      </c>
      <c r="K80" s="31">
        <v>54.2</v>
      </c>
      <c r="L80" s="31">
        <v>52.15</v>
      </c>
      <c r="M80" s="31">
        <v>302.51958999999999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471.65</v>
      </c>
      <c r="D81" s="40">
        <v>471.95</v>
      </c>
      <c r="E81" s="40">
        <v>468.04999999999995</v>
      </c>
      <c r="F81" s="40">
        <v>464.45</v>
      </c>
      <c r="G81" s="40">
        <v>460.54999999999995</v>
      </c>
      <c r="H81" s="40">
        <v>475.54999999999995</v>
      </c>
      <c r="I81" s="40">
        <v>479.44999999999993</v>
      </c>
      <c r="J81" s="40">
        <v>483.04999999999995</v>
      </c>
      <c r="K81" s="31">
        <v>475.85</v>
      </c>
      <c r="L81" s="31">
        <v>468.35</v>
      </c>
      <c r="M81" s="31">
        <v>90.012360000000001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12834.25</v>
      </c>
      <c r="D82" s="40">
        <v>12908.116666666667</v>
      </c>
      <c r="E82" s="40">
        <v>12637.233333333334</v>
      </c>
      <c r="F82" s="40">
        <v>12440.216666666667</v>
      </c>
      <c r="G82" s="40">
        <v>12169.333333333334</v>
      </c>
      <c r="H82" s="40">
        <v>13105.133333333333</v>
      </c>
      <c r="I82" s="40">
        <v>13376.016666666668</v>
      </c>
      <c r="J82" s="40">
        <v>13573.033333333333</v>
      </c>
      <c r="K82" s="31">
        <v>13179</v>
      </c>
      <c r="L82" s="31">
        <v>12711.1</v>
      </c>
      <c r="M82" s="31">
        <v>2.145E-2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664.05</v>
      </c>
      <c r="D83" s="40">
        <v>652.38333333333333</v>
      </c>
      <c r="E83" s="40">
        <v>636.66666666666663</v>
      </c>
      <c r="F83" s="40">
        <v>609.2833333333333</v>
      </c>
      <c r="G83" s="40">
        <v>593.56666666666661</v>
      </c>
      <c r="H83" s="40">
        <v>679.76666666666665</v>
      </c>
      <c r="I83" s="40">
        <v>695.48333333333335</v>
      </c>
      <c r="J83" s="40">
        <v>722.86666666666667</v>
      </c>
      <c r="K83" s="31">
        <v>668.1</v>
      </c>
      <c r="L83" s="31">
        <v>625</v>
      </c>
      <c r="M83" s="31">
        <v>596.6182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358.85</v>
      </c>
      <c r="D84" s="40">
        <v>356.98333333333335</v>
      </c>
      <c r="E84" s="40">
        <v>353.86666666666667</v>
      </c>
      <c r="F84" s="40">
        <v>348.88333333333333</v>
      </c>
      <c r="G84" s="40">
        <v>345.76666666666665</v>
      </c>
      <c r="H84" s="40">
        <v>361.9666666666667</v>
      </c>
      <c r="I84" s="40">
        <v>365.08333333333337</v>
      </c>
      <c r="J84" s="40">
        <v>370.06666666666672</v>
      </c>
      <c r="K84" s="31">
        <v>360.1</v>
      </c>
      <c r="L84" s="31">
        <v>352</v>
      </c>
      <c r="M84" s="31">
        <v>21.055199999999999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1354.1</v>
      </c>
      <c r="D85" s="40">
        <v>1341.7</v>
      </c>
      <c r="E85" s="40">
        <v>1323.4</v>
      </c>
      <c r="F85" s="40">
        <v>1292.7</v>
      </c>
      <c r="G85" s="40">
        <v>1274.4000000000001</v>
      </c>
      <c r="H85" s="40">
        <v>1372.4</v>
      </c>
      <c r="I85" s="40">
        <v>1390.6999999999998</v>
      </c>
      <c r="J85" s="40">
        <v>1421.4</v>
      </c>
      <c r="K85" s="31">
        <v>1360</v>
      </c>
      <c r="L85" s="31">
        <v>1311</v>
      </c>
      <c r="M85" s="31">
        <v>1.69401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417.1</v>
      </c>
      <c r="D86" s="40">
        <v>418.93333333333334</v>
      </c>
      <c r="E86" s="40">
        <v>411.16666666666669</v>
      </c>
      <c r="F86" s="40">
        <v>405.23333333333335</v>
      </c>
      <c r="G86" s="40">
        <v>397.4666666666667</v>
      </c>
      <c r="H86" s="40">
        <v>424.86666666666667</v>
      </c>
      <c r="I86" s="40">
        <v>432.63333333333333</v>
      </c>
      <c r="J86" s="40">
        <v>438.56666666666666</v>
      </c>
      <c r="K86" s="31">
        <v>426.7</v>
      </c>
      <c r="L86" s="31">
        <v>413</v>
      </c>
      <c r="M86" s="31">
        <v>26.218869999999999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111.35</v>
      </c>
      <c r="D87" s="40">
        <v>112.78333333333335</v>
      </c>
      <c r="E87" s="40">
        <v>108.56666666666669</v>
      </c>
      <c r="F87" s="40">
        <v>105.78333333333335</v>
      </c>
      <c r="G87" s="40">
        <v>101.56666666666669</v>
      </c>
      <c r="H87" s="40">
        <v>115.56666666666669</v>
      </c>
      <c r="I87" s="40">
        <v>119.78333333333336</v>
      </c>
      <c r="J87" s="40">
        <v>122.56666666666669</v>
      </c>
      <c r="K87" s="31">
        <v>117</v>
      </c>
      <c r="L87" s="31">
        <v>110</v>
      </c>
      <c r="M87" s="31">
        <v>16.426600000000001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5863.1</v>
      </c>
      <c r="D88" s="40">
        <v>5872.05</v>
      </c>
      <c r="E88" s="40">
        <v>5805.1</v>
      </c>
      <c r="F88" s="40">
        <v>5747.1</v>
      </c>
      <c r="G88" s="40">
        <v>5680.1500000000005</v>
      </c>
      <c r="H88" s="40">
        <v>5930.05</v>
      </c>
      <c r="I88" s="40">
        <v>5996.9999999999991</v>
      </c>
      <c r="J88" s="40">
        <v>6055</v>
      </c>
      <c r="K88" s="31">
        <v>5939</v>
      </c>
      <c r="L88" s="31">
        <v>5814.05</v>
      </c>
      <c r="M88" s="31">
        <v>0.28055000000000002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774.95</v>
      </c>
      <c r="D89" s="40">
        <v>775.93333333333339</v>
      </c>
      <c r="E89" s="40">
        <v>768.86666666666679</v>
      </c>
      <c r="F89" s="40">
        <v>762.78333333333342</v>
      </c>
      <c r="G89" s="40">
        <v>755.71666666666681</v>
      </c>
      <c r="H89" s="40">
        <v>782.01666666666677</v>
      </c>
      <c r="I89" s="40">
        <v>789.08333333333337</v>
      </c>
      <c r="J89" s="40">
        <v>795.16666666666674</v>
      </c>
      <c r="K89" s="31">
        <v>783</v>
      </c>
      <c r="L89" s="31">
        <v>769.85</v>
      </c>
      <c r="M89" s="31">
        <v>0.89295999999999998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1189.3</v>
      </c>
      <c r="D90" s="40">
        <v>1204.5666666666668</v>
      </c>
      <c r="E90" s="40">
        <v>1167.1333333333337</v>
      </c>
      <c r="F90" s="40">
        <v>1144.9666666666669</v>
      </c>
      <c r="G90" s="40">
        <v>1107.5333333333338</v>
      </c>
      <c r="H90" s="40">
        <v>1226.7333333333336</v>
      </c>
      <c r="I90" s="40">
        <v>1264.1666666666665</v>
      </c>
      <c r="J90" s="40">
        <v>1286.3333333333335</v>
      </c>
      <c r="K90" s="31">
        <v>1242</v>
      </c>
      <c r="L90" s="31">
        <v>1182.4000000000001</v>
      </c>
      <c r="M90" s="31">
        <v>2.5991900000000001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13859.2</v>
      </c>
      <c r="D91" s="40">
        <v>13865.683333333334</v>
      </c>
      <c r="E91" s="40">
        <v>13808.416666666668</v>
      </c>
      <c r="F91" s="40">
        <v>13757.633333333333</v>
      </c>
      <c r="G91" s="40">
        <v>13700.366666666667</v>
      </c>
      <c r="H91" s="40">
        <v>13916.466666666669</v>
      </c>
      <c r="I91" s="40">
        <v>13973.733333333335</v>
      </c>
      <c r="J91" s="40">
        <v>14024.51666666667</v>
      </c>
      <c r="K91" s="31">
        <v>13922.95</v>
      </c>
      <c r="L91" s="31">
        <v>13814.9</v>
      </c>
      <c r="M91" s="31">
        <v>0.21976999999999999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334.45</v>
      </c>
      <c r="D92" s="40">
        <v>327.2</v>
      </c>
      <c r="E92" s="40">
        <v>318.5</v>
      </c>
      <c r="F92" s="40">
        <v>302.55</v>
      </c>
      <c r="G92" s="40">
        <v>293.85000000000002</v>
      </c>
      <c r="H92" s="40">
        <v>343.15</v>
      </c>
      <c r="I92" s="40">
        <v>351.84999999999991</v>
      </c>
      <c r="J92" s="40">
        <v>367.79999999999995</v>
      </c>
      <c r="K92" s="31">
        <v>335.9</v>
      </c>
      <c r="L92" s="31">
        <v>311.25</v>
      </c>
      <c r="M92" s="31">
        <v>11.26726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3997.5</v>
      </c>
      <c r="D93" s="40">
        <v>3994.9333333333329</v>
      </c>
      <c r="E93" s="40">
        <v>3962.5666666666657</v>
      </c>
      <c r="F93" s="40">
        <v>3927.6333333333328</v>
      </c>
      <c r="G93" s="40">
        <v>3895.2666666666655</v>
      </c>
      <c r="H93" s="40">
        <v>4029.8666666666659</v>
      </c>
      <c r="I93" s="40">
        <v>4062.2333333333336</v>
      </c>
      <c r="J93" s="40">
        <v>4097.1666666666661</v>
      </c>
      <c r="K93" s="31">
        <v>4027.3</v>
      </c>
      <c r="L93" s="31">
        <v>3960</v>
      </c>
      <c r="M93" s="31">
        <v>6.8861299999999996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161.25</v>
      </c>
      <c r="D94" s="40">
        <v>162.33333333333334</v>
      </c>
      <c r="E94" s="40">
        <v>158.91666666666669</v>
      </c>
      <c r="F94" s="40">
        <v>156.58333333333334</v>
      </c>
      <c r="G94" s="40">
        <v>153.16666666666669</v>
      </c>
      <c r="H94" s="40">
        <v>164.66666666666669</v>
      </c>
      <c r="I94" s="40">
        <v>168.08333333333337</v>
      </c>
      <c r="J94" s="40">
        <v>170.41666666666669</v>
      </c>
      <c r="K94" s="31">
        <v>165.75</v>
      </c>
      <c r="L94" s="31">
        <v>160</v>
      </c>
      <c r="M94" s="31">
        <v>28.545480000000001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402.85</v>
      </c>
      <c r="D95" s="40">
        <v>404.08333333333331</v>
      </c>
      <c r="E95" s="40">
        <v>394.36666666666662</v>
      </c>
      <c r="F95" s="40">
        <v>385.88333333333333</v>
      </c>
      <c r="G95" s="40">
        <v>376.16666666666663</v>
      </c>
      <c r="H95" s="40">
        <v>412.56666666666661</v>
      </c>
      <c r="I95" s="40">
        <v>422.2833333333333</v>
      </c>
      <c r="J95" s="40">
        <v>430.76666666666659</v>
      </c>
      <c r="K95" s="31">
        <v>413.8</v>
      </c>
      <c r="L95" s="31">
        <v>395.6</v>
      </c>
      <c r="M95" s="31">
        <v>30.981629999999999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803.85</v>
      </c>
      <c r="D96" s="40">
        <v>800.56666666666661</v>
      </c>
      <c r="E96" s="40">
        <v>788.38333333333321</v>
      </c>
      <c r="F96" s="40">
        <v>772.91666666666663</v>
      </c>
      <c r="G96" s="40">
        <v>760.73333333333323</v>
      </c>
      <c r="H96" s="40">
        <v>816.03333333333319</v>
      </c>
      <c r="I96" s="40">
        <v>828.21666666666658</v>
      </c>
      <c r="J96" s="40">
        <v>843.68333333333317</v>
      </c>
      <c r="K96" s="31">
        <v>812.75</v>
      </c>
      <c r="L96" s="31">
        <v>785.1</v>
      </c>
      <c r="M96" s="31">
        <v>10.07718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2729.9</v>
      </c>
      <c r="D97" s="40">
        <v>2749.1833333333329</v>
      </c>
      <c r="E97" s="40">
        <v>2683.3666666666659</v>
      </c>
      <c r="F97" s="40">
        <v>2636.833333333333</v>
      </c>
      <c r="G97" s="40">
        <v>2571.016666666666</v>
      </c>
      <c r="H97" s="40">
        <v>2795.7166666666658</v>
      </c>
      <c r="I97" s="40">
        <v>2861.5333333333324</v>
      </c>
      <c r="J97" s="40">
        <v>2908.0666666666657</v>
      </c>
      <c r="K97" s="31">
        <v>2815</v>
      </c>
      <c r="L97" s="31">
        <v>2702.65</v>
      </c>
      <c r="M97" s="31">
        <v>0.43117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297.39999999999998</v>
      </c>
      <c r="D98" s="40">
        <v>300.86666666666662</v>
      </c>
      <c r="E98" s="40">
        <v>292.73333333333323</v>
      </c>
      <c r="F98" s="40">
        <v>288.06666666666661</v>
      </c>
      <c r="G98" s="40">
        <v>279.93333333333322</v>
      </c>
      <c r="H98" s="40">
        <v>305.53333333333325</v>
      </c>
      <c r="I98" s="40">
        <v>313.66666666666657</v>
      </c>
      <c r="J98" s="40">
        <v>318.33333333333326</v>
      </c>
      <c r="K98" s="31">
        <v>309</v>
      </c>
      <c r="L98" s="31">
        <v>296.2</v>
      </c>
      <c r="M98" s="31">
        <v>2.03634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554.15</v>
      </c>
      <c r="D99" s="40">
        <v>553.83333333333337</v>
      </c>
      <c r="E99" s="40">
        <v>549.81666666666672</v>
      </c>
      <c r="F99" s="40">
        <v>545.48333333333335</v>
      </c>
      <c r="G99" s="40">
        <v>541.4666666666667</v>
      </c>
      <c r="H99" s="40">
        <v>558.16666666666674</v>
      </c>
      <c r="I99" s="40">
        <v>562.18333333333339</v>
      </c>
      <c r="J99" s="40">
        <v>566.51666666666677</v>
      </c>
      <c r="K99" s="31">
        <v>557.85</v>
      </c>
      <c r="L99" s="31">
        <v>549.5</v>
      </c>
      <c r="M99" s="31">
        <v>20.155280000000001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570.95000000000005</v>
      </c>
      <c r="D100" s="40">
        <v>577.31666666666672</v>
      </c>
      <c r="E100" s="40">
        <v>554.63333333333344</v>
      </c>
      <c r="F100" s="40">
        <v>538.31666666666672</v>
      </c>
      <c r="G100" s="40">
        <v>515.63333333333344</v>
      </c>
      <c r="H100" s="40">
        <v>593.63333333333344</v>
      </c>
      <c r="I100" s="40">
        <v>616.31666666666661</v>
      </c>
      <c r="J100" s="40">
        <v>632.63333333333344</v>
      </c>
      <c r="K100" s="31">
        <v>600</v>
      </c>
      <c r="L100" s="31">
        <v>561</v>
      </c>
      <c r="M100" s="31">
        <v>44.172829999999998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159.1</v>
      </c>
      <c r="D101" s="40">
        <v>158.43333333333334</v>
      </c>
      <c r="E101" s="40">
        <v>154.36666666666667</v>
      </c>
      <c r="F101" s="40">
        <v>149.63333333333333</v>
      </c>
      <c r="G101" s="40">
        <v>145.56666666666666</v>
      </c>
      <c r="H101" s="40">
        <v>163.16666666666669</v>
      </c>
      <c r="I101" s="40">
        <v>167.23333333333335</v>
      </c>
      <c r="J101" s="40">
        <v>171.9666666666667</v>
      </c>
      <c r="K101" s="31">
        <v>162.5</v>
      </c>
      <c r="L101" s="31">
        <v>153.69999999999999</v>
      </c>
      <c r="M101" s="31">
        <v>326.68471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730.4</v>
      </c>
      <c r="D102" s="40">
        <v>734.80000000000007</v>
      </c>
      <c r="E102" s="40">
        <v>722.60000000000014</v>
      </c>
      <c r="F102" s="40">
        <v>714.80000000000007</v>
      </c>
      <c r="G102" s="40">
        <v>702.60000000000014</v>
      </c>
      <c r="H102" s="40">
        <v>742.60000000000014</v>
      </c>
      <c r="I102" s="40">
        <v>754.80000000000018</v>
      </c>
      <c r="J102" s="40">
        <v>762.60000000000014</v>
      </c>
      <c r="K102" s="31">
        <v>747</v>
      </c>
      <c r="L102" s="31">
        <v>727</v>
      </c>
      <c r="M102" s="31">
        <v>1.1348400000000001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508.15</v>
      </c>
      <c r="D103" s="40">
        <v>511.45</v>
      </c>
      <c r="E103" s="40">
        <v>501.75</v>
      </c>
      <c r="F103" s="40">
        <v>495.35</v>
      </c>
      <c r="G103" s="40">
        <v>485.65000000000003</v>
      </c>
      <c r="H103" s="40">
        <v>517.84999999999991</v>
      </c>
      <c r="I103" s="40">
        <v>527.54999999999995</v>
      </c>
      <c r="J103" s="40">
        <v>533.94999999999993</v>
      </c>
      <c r="K103" s="31">
        <v>521.15</v>
      </c>
      <c r="L103" s="31">
        <v>505.05</v>
      </c>
      <c r="M103" s="31">
        <v>0.49192000000000002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829.95</v>
      </c>
      <c r="D104" s="40">
        <v>823.76666666666677</v>
      </c>
      <c r="E104" s="40">
        <v>804.53333333333353</v>
      </c>
      <c r="F104" s="40">
        <v>779.11666666666679</v>
      </c>
      <c r="G104" s="40">
        <v>759.88333333333355</v>
      </c>
      <c r="H104" s="40">
        <v>849.18333333333351</v>
      </c>
      <c r="I104" s="40">
        <v>868.41666666666686</v>
      </c>
      <c r="J104" s="40">
        <v>893.83333333333348</v>
      </c>
      <c r="K104" s="31">
        <v>843</v>
      </c>
      <c r="L104" s="31">
        <v>798.35</v>
      </c>
      <c r="M104" s="31">
        <v>5.0931199999999999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134</v>
      </c>
      <c r="D105" s="40">
        <v>133.95000000000002</v>
      </c>
      <c r="E105" s="40">
        <v>133.10000000000002</v>
      </c>
      <c r="F105" s="40">
        <v>132.20000000000002</v>
      </c>
      <c r="G105" s="40">
        <v>131.35000000000002</v>
      </c>
      <c r="H105" s="40">
        <v>134.85000000000002</v>
      </c>
      <c r="I105" s="40">
        <v>135.69999999999999</v>
      </c>
      <c r="J105" s="40">
        <v>136.60000000000002</v>
      </c>
      <c r="K105" s="31">
        <v>134.80000000000001</v>
      </c>
      <c r="L105" s="31">
        <v>133.05000000000001</v>
      </c>
      <c r="M105" s="31">
        <v>4.4741799999999996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1278.1500000000001</v>
      </c>
      <c r="D106" s="40">
        <v>1281.1166666666668</v>
      </c>
      <c r="E106" s="40">
        <v>1272.2333333333336</v>
      </c>
      <c r="F106" s="40">
        <v>1266.3166666666668</v>
      </c>
      <c r="G106" s="40">
        <v>1257.4333333333336</v>
      </c>
      <c r="H106" s="40">
        <v>1287.0333333333335</v>
      </c>
      <c r="I106" s="40">
        <v>1295.9166666666667</v>
      </c>
      <c r="J106" s="40">
        <v>1301.8333333333335</v>
      </c>
      <c r="K106" s="31">
        <v>1290</v>
      </c>
      <c r="L106" s="31">
        <v>1275.2</v>
      </c>
      <c r="M106" s="31">
        <v>0.84433999999999998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20.75</v>
      </c>
      <c r="D107" s="40">
        <v>20.900000000000002</v>
      </c>
      <c r="E107" s="40">
        <v>20.150000000000006</v>
      </c>
      <c r="F107" s="40">
        <v>19.550000000000004</v>
      </c>
      <c r="G107" s="40">
        <v>18.800000000000008</v>
      </c>
      <c r="H107" s="40">
        <v>21.500000000000004</v>
      </c>
      <c r="I107" s="40">
        <v>22.249999999999996</v>
      </c>
      <c r="J107" s="40">
        <v>22.85</v>
      </c>
      <c r="K107" s="31">
        <v>21.65</v>
      </c>
      <c r="L107" s="31">
        <v>20.3</v>
      </c>
      <c r="M107" s="31">
        <v>57.383360000000003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1188.1500000000001</v>
      </c>
      <c r="D108" s="40">
        <v>1197.7166666666667</v>
      </c>
      <c r="E108" s="40">
        <v>1170.4333333333334</v>
      </c>
      <c r="F108" s="40">
        <v>1152.7166666666667</v>
      </c>
      <c r="G108" s="40">
        <v>1125.4333333333334</v>
      </c>
      <c r="H108" s="40">
        <v>1215.4333333333334</v>
      </c>
      <c r="I108" s="40">
        <v>1242.7166666666667</v>
      </c>
      <c r="J108" s="40">
        <v>1260.4333333333334</v>
      </c>
      <c r="K108" s="31">
        <v>1225</v>
      </c>
      <c r="L108" s="31">
        <v>1180</v>
      </c>
      <c r="M108" s="31">
        <v>4.5255200000000002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402.55</v>
      </c>
      <c r="D109" s="40">
        <v>398.18333333333334</v>
      </c>
      <c r="E109" s="40">
        <v>388.16666666666669</v>
      </c>
      <c r="F109" s="40">
        <v>373.78333333333336</v>
      </c>
      <c r="G109" s="40">
        <v>363.76666666666671</v>
      </c>
      <c r="H109" s="40">
        <v>412.56666666666666</v>
      </c>
      <c r="I109" s="40">
        <v>422.58333333333331</v>
      </c>
      <c r="J109" s="40">
        <v>436.96666666666664</v>
      </c>
      <c r="K109" s="31">
        <v>408.2</v>
      </c>
      <c r="L109" s="31">
        <v>383.8</v>
      </c>
      <c r="M109" s="31">
        <v>5.4204800000000004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777.5</v>
      </c>
      <c r="D110" s="40">
        <v>775.05000000000007</v>
      </c>
      <c r="E110" s="40">
        <v>768.45000000000016</v>
      </c>
      <c r="F110" s="40">
        <v>759.40000000000009</v>
      </c>
      <c r="G110" s="40">
        <v>752.80000000000018</v>
      </c>
      <c r="H110" s="40">
        <v>784.10000000000014</v>
      </c>
      <c r="I110" s="40">
        <v>790.7</v>
      </c>
      <c r="J110" s="40">
        <v>799.75000000000011</v>
      </c>
      <c r="K110" s="31">
        <v>781.65</v>
      </c>
      <c r="L110" s="31">
        <v>766</v>
      </c>
      <c r="M110" s="31">
        <v>4.5800299999999998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4441.3500000000004</v>
      </c>
      <c r="D111" s="40">
        <v>4473.2666666666664</v>
      </c>
      <c r="E111" s="40">
        <v>4348.083333333333</v>
      </c>
      <c r="F111" s="40">
        <v>4254.8166666666666</v>
      </c>
      <c r="G111" s="40">
        <v>4129.6333333333332</v>
      </c>
      <c r="H111" s="40">
        <v>4566.5333333333328</v>
      </c>
      <c r="I111" s="40">
        <v>4691.7166666666672</v>
      </c>
      <c r="J111" s="40">
        <v>4784.9833333333327</v>
      </c>
      <c r="K111" s="31">
        <v>4598.45</v>
      </c>
      <c r="L111" s="31">
        <v>4380</v>
      </c>
      <c r="M111" s="31">
        <v>0.36296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170.9</v>
      </c>
      <c r="D112" s="40">
        <v>170.83333333333334</v>
      </c>
      <c r="E112" s="40">
        <v>165.76666666666668</v>
      </c>
      <c r="F112" s="40">
        <v>160.63333333333333</v>
      </c>
      <c r="G112" s="40">
        <v>155.56666666666666</v>
      </c>
      <c r="H112" s="40">
        <v>175.9666666666667</v>
      </c>
      <c r="I112" s="40">
        <v>181.03333333333336</v>
      </c>
      <c r="J112" s="40">
        <v>186.16666666666671</v>
      </c>
      <c r="K112" s="31">
        <v>175.9</v>
      </c>
      <c r="L112" s="31">
        <v>165.7</v>
      </c>
      <c r="M112" s="31">
        <v>4.5588100000000003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321</v>
      </c>
      <c r="D113" s="40">
        <v>322.09999999999997</v>
      </c>
      <c r="E113" s="40">
        <v>315.94999999999993</v>
      </c>
      <c r="F113" s="40">
        <v>310.89999999999998</v>
      </c>
      <c r="G113" s="40">
        <v>304.74999999999994</v>
      </c>
      <c r="H113" s="40">
        <v>327.14999999999992</v>
      </c>
      <c r="I113" s="40">
        <v>333.2999999999999</v>
      </c>
      <c r="J113" s="40">
        <v>338.34999999999991</v>
      </c>
      <c r="K113" s="31">
        <v>328.25</v>
      </c>
      <c r="L113" s="31">
        <v>317.05</v>
      </c>
      <c r="M113" s="31">
        <v>6.0781900000000002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684.3</v>
      </c>
      <c r="D114" s="40">
        <v>683.31666666666661</v>
      </c>
      <c r="E114" s="40">
        <v>676.63333333333321</v>
      </c>
      <c r="F114" s="40">
        <v>668.96666666666658</v>
      </c>
      <c r="G114" s="40">
        <v>662.28333333333319</v>
      </c>
      <c r="H114" s="40">
        <v>690.98333333333323</v>
      </c>
      <c r="I114" s="40">
        <v>697.66666666666663</v>
      </c>
      <c r="J114" s="40">
        <v>705.33333333333326</v>
      </c>
      <c r="K114" s="31">
        <v>690</v>
      </c>
      <c r="L114" s="31">
        <v>675.65</v>
      </c>
      <c r="M114" s="31">
        <v>1.15151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554.04999999999995</v>
      </c>
      <c r="D115" s="40">
        <v>549.83333333333337</v>
      </c>
      <c r="E115" s="40">
        <v>542.2166666666667</v>
      </c>
      <c r="F115" s="40">
        <v>530.38333333333333</v>
      </c>
      <c r="G115" s="40">
        <v>522.76666666666665</v>
      </c>
      <c r="H115" s="40">
        <v>561.66666666666674</v>
      </c>
      <c r="I115" s="40">
        <v>569.2833333333333</v>
      </c>
      <c r="J115" s="40">
        <v>581.11666666666679</v>
      </c>
      <c r="K115" s="31">
        <v>557.45000000000005</v>
      </c>
      <c r="L115" s="31">
        <v>538</v>
      </c>
      <c r="M115" s="31">
        <v>52.525860000000002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947.8</v>
      </c>
      <c r="D116" s="40">
        <v>942.6</v>
      </c>
      <c r="E116" s="40">
        <v>935.5</v>
      </c>
      <c r="F116" s="40">
        <v>923.19999999999993</v>
      </c>
      <c r="G116" s="40">
        <v>916.09999999999991</v>
      </c>
      <c r="H116" s="40">
        <v>954.90000000000009</v>
      </c>
      <c r="I116" s="40">
        <v>962.00000000000023</v>
      </c>
      <c r="J116" s="40">
        <v>974.30000000000018</v>
      </c>
      <c r="K116" s="31">
        <v>949.7</v>
      </c>
      <c r="L116" s="31">
        <v>930.3</v>
      </c>
      <c r="M116" s="31">
        <v>24.630880000000001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151.75</v>
      </c>
      <c r="D117" s="40">
        <v>151.71666666666667</v>
      </c>
      <c r="E117" s="40">
        <v>149.88333333333333</v>
      </c>
      <c r="F117" s="40">
        <v>148.01666666666665</v>
      </c>
      <c r="G117" s="40">
        <v>146.18333333333331</v>
      </c>
      <c r="H117" s="40">
        <v>153.58333333333334</v>
      </c>
      <c r="I117" s="40">
        <v>155.41666666666666</v>
      </c>
      <c r="J117" s="40">
        <v>157.28333333333336</v>
      </c>
      <c r="K117" s="31">
        <v>153.55000000000001</v>
      </c>
      <c r="L117" s="31">
        <v>149.85</v>
      </c>
      <c r="M117" s="31">
        <v>18.32677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145.85</v>
      </c>
      <c r="D118" s="40">
        <v>145.08333333333334</v>
      </c>
      <c r="E118" s="40">
        <v>144.01666666666668</v>
      </c>
      <c r="F118" s="40">
        <v>142.18333333333334</v>
      </c>
      <c r="G118" s="40">
        <v>141.11666666666667</v>
      </c>
      <c r="H118" s="40">
        <v>146.91666666666669</v>
      </c>
      <c r="I118" s="40">
        <v>147.98333333333335</v>
      </c>
      <c r="J118" s="40">
        <v>149.81666666666669</v>
      </c>
      <c r="K118" s="31">
        <v>146.15</v>
      </c>
      <c r="L118" s="31">
        <v>143.25</v>
      </c>
      <c r="M118" s="31">
        <v>143.01855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355.8</v>
      </c>
      <c r="D119" s="40">
        <v>356.2166666666667</v>
      </c>
      <c r="E119" s="40">
        <v>353.73333333333341</v>
      </c>
      <c r="F119" s="40">
        <v>351.66666666666669</v>
      </c>
      <c r="G119" s="40">
        <v>349.18333333333339</v>
      </c>
      <c r="H119" s="40">
        <v>358.28333333333342</v>
      </c>
      <c r="I119" s="40">
        <v>360.76666666666677</v>
      </c>
      <c r="J119" s="40">
        <v>362.83333333333343</v>
      </c>
      <c r="K119" s="31">
        <v>358.7</v>
      </c>
      <c r="L119" s="31">
        <v>354.15</v>
      </c>
      <c r="M119" s="31">
        <v>1.2328399999999999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5208.75</v>
      </c>
      <c r="D120" s="40">
        <v>5222.2833333333338</v>
      </c>
      <c r="E120" s="40">
        <v>5107.9666666666672</v>
      </c>
      <c r="F120" s="40">
        <v>5007.1833333333334</v>
      </c>
      <c r="G120" s="40">
        <v>4892.8666666666668</v>
      </c>
      <c r="H120" s="40">
        <v>5323.0666666666675</v>
      </c>
      <c r="I120" s="40">
        <v>5437.383333333335</v>
      </c>
      <c r="J120" s="40">
        <v>5538.1666666666679</v>
      </c>
      <c r="K120" s="31">
        <v>5336.6</v>
      </c>
      <c r="L120" s="31">
        <v>5121.5</v>
      </c>
      <c r="M120" s="31">
        <v>6.5078199999999997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1693.3</v>
      </c>
      <c r="D121" s="40">
        <v>1694.45</v>
      </c>
      <c r="E121" s="40">
        <v>1678.8500000000001</v>
      </c>
      <c r="F121" s="40">
        <v>1664.4</v>
      </c>
      <c r="G121" s="40">
        <v>1648.8000000000002</v>
      </c>
      <c r="H121" s="40">
        <v>1708.9</v>
      </c>
      <c r="I121" s="40">
        <v>1724.5</v>
      </c>
      <c r="J121" s="40">
        <v>1738.95</v>
      </c>
      <c r="K121" s="31">
        <v>1710.05</v>
      </c>
      <c r="L121" s="31">
        <v>1680</v>
      </c>
      <c r="M121" s="31">
        <v>15.86467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3816.75</v>
      </c>
      <c r="D122" s="40">
        <v>3757.2166666666667</v>
      </c>
      <c r="E122" s="40">
        <v>3574.5333333333333</v>
      </c>
      <c r="F122" s="40">
        <v>3332.3166666666666</v>
      </c>
      <c r="G122" s="40">
        <v>3149.6333333333332</v>
      </c>
      <c r="H122" s="40">
        <v>3999.4333333333334</v>
      </c>
      <c r="I122" s="40">
        <v>4182.1166666666668</v>
      </c>
      <c r="J122" s="40">
        <v>4424.3333333333339</v>
      </c>
      <c r="K122" s="31">
        <v>3939.9</v>
      </c>
      <c r="L122" s="31">
        <v>3515</v>
      </c>
      <c r="M122" s="31">
        <v>8.3948499999999999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679.55</v>
      </c>
      <c r="D123" s="40">
        <v>682.2166666666667</v>
      </c>
      <c r="E123" s="40">
        <v>670.43333333333339</v>
      </c>
      <c r="F123" s="40">
        <v>661.31666666666672</v>
      </c>
      <c r="G123" s="40">
        <v>649.53333333333342</v>
      </c>
      <c r="H123" s="40">
        <v>691.33333333333337</v>
      </c>
      <c r="I123" s="40">
        <v>703.11666666666667</v>
      </c>
      <c r="J123" s="40">
        <v>712.23333333333335</v>
      </c>
      <c r="K123" s="31">
        <v>694</v>
      </c>
      <c r="L123" s="31">
        <v>673.1</v>
      </c>
      <c r="M123" s="31">
        <v>22.01566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792.9</v>
      </c>
      <c r="D124" s="40">
        <v>789.65</v>
      </c>
      <c r="E124" s="40">
        <v>782.34999999999991</v>
      </c>
      <c r="F124" s="40">
        <v>771.8</v>
      </c>
      <c r="G124" s="40">
        <v>764.49999999999989</v>
      </c>
      <c r="H124" s="40">
        <v>800.19999999999993</v>
      </c>
      <c r="I124" s="40">
        <v>807.49999999999989</v>
      </c>
      <c r="J124" s="40">
        <v>818.05</v>
      </c>
      <c r="K124" s="31">
        <v>796.95</v>
      </c>
      <c r="L124" s="31">
        <v>779.1</v>
      </c>
      <c r="M124" s="31">
        <v>6.3160100000000003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702.15</v>
      </c>
      <c r="D125" s="40">
        <v>693.9</v>
      </c>
      <c r="E125" s="40">
        <v>677.8</v>
      </c>
      <c r="F125" s="40">
        <v>653.44999999999993</v>
      </c>
      <c r="G125" s="40">
        <v>637.34999999999991</v>
      </c>
      <c r="H125" s="40">
        <v>718.25</v>
      </c>
      <c r="I125" s="40">
        <v>734.35000000000014</v>
      </c>
      <c r="J125" s="40">
        <v>758.7</v>
      </c>
      <c r="K125" s="31">
        <v>710</v>
      </c>
      <c r="L125" s="31">
        <v>669.55</v>
      </c>
      <c r="M125" s="31">
        <v>2.2482199999999999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473.45</v>
      </c>
      <c r="D126" s="40">
        <v>473.7</v>
      </c>
      <c r="E126" s="40">
        <v>469.79999999999995</v>
      </c>
      <c r="F126" s="40">
        <v>466.15</v>
      </c>
      <c r="G126" s="40">
        <v>462.24999999999994</v>
      </c>
      <c r="H126" s="40">
        <v>477.34999999999997</v>
      </c>
      <c r="I126" s="40">
        <v>481.24999999999994</v>
      </c>
      <c r="J126" s="40">
        <v>484.9</v>
      </c>
      <c r="K126" s="31">
        <v>477.6</v>
      </c>
      <c r="L126" s="31">
        <v>470.05</v>
      </c>
      <c r="M126" s="31">
        <v>5.8712799999999996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999.15</v>
      </c>
      <c r="D127" s="40">
        <v>1000.7166666666667</v>
      </c>
      <c r="E127" s="40">
        <v>992.93333333333339</v>
      </c>
      <c r="F127" s="40">
        <v>986.7166666666667</v>
      </c>
      <c r="G127" s="40">
        <v>978.93333333333339</v>
      </c>
      <c r="H127" s="40">
        <v>1006.9333333333334</v>
      </c>
      <c r="I127" s="40">
        <v>1014.7166666666667</v>
      </c>
      <c r="J127" s="40">
        <v>1020.9333333333334</v>
      </c>
      <c r="K127" s="31">
        <v>1008.5</v>
      </c>
      <c r="L127" s="31">
        <v>994.5</v>
      </c>
      <c r="M127" s="31">
        <v>4.1316100000000002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977.45</v>
      </c>
      <c r="D128" s="40">
        <v>967.80000000000007</v>
      </c>
      <c r="E128" s="40">
        <v>950.15000000000009</v>
      </c>
      <c r="F128" s="40">
        <v>922.85</v>
      </c>
      <c r="G128" s="40">
        <v>905.2</v>
      </c>
      <c r="H128" s="40">
        <v>995.10000000000014</v>
      </c>
      <c r="I128" s="40">
        <v>1012.75</v>
      </c>
      <c r="J128" s="40">
        <v>1040.0500000000002</v>
      </c>
      <c r="K128" s="31">
        <v>985.45</v>
      </c>
      <c r="L128" s="31">
        <v>940.5</v>
      </c>
      <c r="M128" s="31">
        <v>10.75766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92.15</v>
      </c>
      <c r="D129" s="40">
        <v>91.716666666666654</v>
      </c>
      <c r="E129" s="40">
        <v>90.433333333333309</v>
      </c>
      <c r="F129" s="40">
        <v>88.716666666666654</v>
      </c>
      <c r="G129" s="40">
        <v>87.433333333333309</v>
      </c>
      <c r="H129" s="40">
        <v>93.433333333333309</v>
      </c>
      <c r="I129" s="40">
        <v>94.71666666666664</v>
      </c>
      <c r="J129" s="40">
        <v>96.433333333333309</v>
      </c>
      <c r="K129" s="31">
        <v>93</v>
      </c>
      <c r="L129" s="31">
        <v>90</v>
      </c>
      <c r="M129" s="31">
        <v>7.5805300000000004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890.5</v>
      </c>
      <c r="D130" s="40">
        <v>894.83333333333337</v>
      </c>
      <c r="E130" s="40">
        <v>879.66666666666674</v>
      </c>
      <c r="F130" s="40">
        <v>868.83333333333337</v>
      </c>
      <c r="G130" s="40">
        <v>853.66666666666674</v>
      </c>
      <c r="H130" s="40">
        <v>905.66666666666674</v>
      </c>
      <c r="I130" s="40">
        <v>920.83333333333348</v>
      </c>
      <c r="J130" s="40">
        <v>931.66666666666674</v>
      </c>
      <c r="K130" s="31">
        <v>910</v>
      </c>
      <c r="L130" s="31">
        <v>884</v>
      </c>
      <c r="M130" s="31">
        <v>0.65376000000000001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320.55</v>
      </c>
      <c r="D131" s="40">
        <v>320.68333333333334</v>
      </c>
      <c r="E131" s="40">
        <v>317.4666666666667</v>
      </c>
      <c r="F131" s="40">
        <v>314.38333333333338</v>
      </c>
      <c r="G131" s="40">
        <v>311.16666666666674</v>
      </c>
      <c r="H131" s="40">
        <v>323.76666666666665</v>
      </c>
      <c r="I131" s="40">
        <v>326.98333333333323</v>
      </c>
      <c r="J131" s="40">
        <v>330.06666666666661</v>
      </c>
      <c r="K131" s="31">
        <v>323.89999999999998</v>
      </c>
      <c r="L131" s="31">
        <v>317.60000000000002</v>
      </c>
      <c r="M131" s="31">
        <v>97.269750000000002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621.5</v>
      </c>
      <c r="D132" s="40">
        <v>618.44999999999993</v>
      </c>
      <c r="E132" s="40">
        <v>613.04999999999984</v>
      </c>
      <c r="F132" s="40">
        <v>604.59999999999991</v>
      </c>
      <c r="G132" s="40">
        <v>599.19999999999982</v>
      </c>
      <c r="H132" s="40">
        <v>626.89999999999986</v>
      </c>
      <c r="I132" s="40">
        <v>632.29999999999995</v>
      </c>
      <c r="J132" s="40">
        <v>640.74999999999989</v>
      </c>
      <c r="K132" s="31">
        <v>623.85</v>
      </c>
      <c r="L132" s="31">
        <v>610</v>
      </c>
      <c r="M132" s="31">
        <v>30.266549999999999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2199.8000000000002</v>
      </c>
      <c r="D133" s="40">
        <v>2188.6833333333338</v>
      </c>
      <c r="E133" s="40">
        <v>2162.9666666666676</v>
      </c>
      <c r="F133" s="40">
        <v>2126.1333333333337</v>
      </c>
      <c r="G133" s="40">
        <v>2100.4166666666674</v>
      </c>
      <c r="H133" s="40">
        <v>2225.5166666666678</v>
      </c>
      <c r="I133" s="40">
        <v>2251.233333333334</v>
      </c>
      <c r="J133" s="40">
        <v>2288.066666666668</v>
      </c>
      <c r="K133" s="31">
        <v>2214.4</v>
      </c>
      <c r="L133" s="31">
        <v>2151.85</v>
      </c>
      <c r="M133" s="31">
        <v>2.4437600000000002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2283.6</v>
      </c>
      <c r="D134" s="40">
        <v>2282.3166666666671</v>
      </c>
      <c r="E134" s="40">
        <v>2252.3833333333341</v>
      </c>
      <c r="F134" s="40">
        <v>2221.166666666667</v>
      </c>
      <c r="G134" s="40">
        <v>2191.233333333334</v>
      </c>
      <c r="H134" s="40">
        <v>2313.5333333333342</v>
      </c>
      <c r="I134" s="40">
        <v>2343.4666666666676</v>
      </c>
      <c r="J134" s="40">
        <v>2374.6833333333343</v>
      </c>
      <c r="K134" s="31">
        <v>2312.25</v>
      </c>
      <c r="L134" s="31">
        <v>2251.1</v>
      </c>
      <c r="M134" s="31">
        <v>17.212859999999999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181.25</v>
      </c>
      <c r="D135" s="40">
        <v>181.33333333333334</v>
      </c>
      <c r="E135" s="40">
        <v>178.16666666666669</v>
      </c>
      <c r="F135" s="40">
        <v>175.08333333333334</v>
      </c>
      <c r="G135" s="40">
        <v>171.91666666666669</v>
      </c>
      <c r="H135" s="40">
        <v>184.41666666666669</v>
      </c>
      <c r="I135" s="40">
        <v>187.58333333333337</v>
      </c>
      <c r="J135" s="40">
        <v>190.66666666666669</v>
      </c>
      <c r="K135" s="31">
        <v>184.5</v>
      </c>
      <c r="L135" s="31">
        <v>178.25</v>
      </c>
      <c r="M135" s="31">
        <v>37.244779999999999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199.4</v>
      </c>
      <c r="D136" s="40">
        <v>198.68333333333331</v>
      </c>
      <c r="E136" s="40">
        <v>192.41666666666663</v>
      </c>
      <c r="F136" s="40">
        <v>185.43333333333331</v>
      </c>
      <c r="G136" s="40">
        <v>179.16666666666663</v>
      </c>
      <c r="H136" s="40">
        <v>205.66666666666663</v>
      </c>
      <c r="I136" s="40">
        <v>211.93333333333334</v>
      </c>
      <c r="J136" s="40">
        <v>218.91666666666663</v>
      </c>
      <c r="K136" s="31">
        <v>204.95</v>
      </c>
      <c r="L136" s="31">
        <v>191.7</v>
      </c>
      <c r="M136" s="31">
        <v>9.9670699999999997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841.55</v>
      </c>
      <c r="D137" s="40">
        <v>846.11666666666667</v>
      </c>
      <c r="E137" s="40">
        <v>825.48333333333335</v>
      </c>
      <c r="F137" s="40">
        <v>809.41666666666663</v>
      </c>
      <c r="G137" s="40">
        <v>788.7833333333333</v>
      </c>
      <c r="H137" s="40">
        <v>862.18333333333339</v>
      </c>
      <c r="I137" s="40">
        <v>882.81666666666683</v>
      </c>
      <c r="J137" s="40">
        <v>898.88333333333344</v>
      </c>
      <c r="K137" s="31">
        <v>866.75</v>
      </c>
      <c r="L137" s="31">
        <v>830.05</v>
      </c>
      <c r="M137" s="31">
        <v>0.48582999999999998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508.5</v>
      </c>
      <c r="D138" s="40">
        <v>510.59999999999997</v>
      </c>
      <c r="E138" s="40">
        <v>502.19999999999993</v>
      </c>
      <c r="F138" s="40">
        <v>495.9</v>
      </c>
      <c r="G138" s="40">
        <v>487.49999999999994</v>
      </c>
      <c r="H138" s="40">
        <v>516.89999999999986</v>
      </c>
      <c r="I138" s="40">
        <v>525.29999999999995</v>
      </c>
      <c r="J138" s="40">
        <v>531.59999999999991</v>
      </c>
      <c r="K138" s="31">
        <v>519</v>
      </c>
      <c r="L138" s="31">
        <v>504.3</v>
      </c>
      <c r="M138" s="31">
        <v>1.615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12.6</v>
      </c>
      <c r="D139" s="40">
        <v>12.633333333333333</v>
      </c>
      <c r="E139" s="40">
        <v>12.416666666666666</v>
      </c>
      <c r="F139" s="40">
        <v>12.233333333333333</v>
      </c>
      <c r="G139" s="40">
        <v>12.016666666666666</v>
      </c>
      <c r="H139" s="40">
        <v>12.816666666666666</v>
      </c>
      <c r="I139" s="40">
        <v>13.033333333333335</v>
      </c>
      <c r="J139" s="40">
        <v>13.216666666666667</v>
      </c>
      <c r="K139" s="31">
        <v>12.85</v>
      </c>
      <c r="L139" s="31">
        <v>12.45</v>
      </c>
      <c r="M139" s="31">
        <v>37.524250000000002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185.45</v>
      </c>
      <c r="D140" s="40">
        <v>186.61666666666667</v>
      </c>
      <c r="E140" s="40">
        <v>183.48333333333335</v>
      </c>
      <c r="F140" s="40">
        <v>181.51666666666668</v>
      </c>
      <c r="G140" s="40">
        <v>178.38333333333335</v>
      </c>
      <c r="H140" s="40">
        <v>188.58333333333334</v>
      </c>
      <c r="I140" s="40">
        <v>191.71666666666667</v>
      </c>
      <c r="J140" s="40">
        <v>193.68333333333334</v>
      </c>
      <c r="K140" s="31">
        <v>189.75</v>
      </c>
      <c r="L140" s="31">
        <v>184.65</v>
      </c>
      <c r="M140" s="31">
        <v>2.3660700000000001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5173.6000000000004</v>
      </c>
      <c r="D141" s="40">
        <v>5167.55</v>
      </c>
      <c r="E141" s="40">
        <v>5116.1000000000004</v>
      </c>
      <c r="F141" s="40">
        <v>5058.6000000000004</v>
      </c>
      <c r="G141" s="40">
        <v>5007.1500000000005</v>
      </c>
      <c r="H141" s="40">
        <v>5225.05</v>
      </c>
      <c r="I141" s="40">
        <v>5276.4999999999991</v>
      </c>
      <c r="J141" s="40">
        <v>5334</v>
      </c>
      <c r="K141" s="31">
        <v>5219</v>
      </c>
      <c r="L141" s="31">
        <v>5110.05</v>
      </c>
      <c r="M141" s="31">
        <v>8.9658700000000007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4160.3999999999996</v>
      </c>
      <c r="D142" s="40">
        <v>4162.7833333333328</v>
      </c>
      <c r="E142" s="40">
        <v>4102.6666666666661</v>
      </c>
      <c r="F142" s="40">
        <v>4044.9333333333334</v>
      </c>
      <c r="G142" s="40">
        <v>3984.8166666666666</v>
      </c>
      <c r="H142" s="40">
        <v>4220.5166666666655</v>
      </c>
      <c r="I142" s="40">
        <v>4280.6333333333323</v>
      </c>
      <c r="J142" s="40">
        <v>4338.366666666665</v>
      </c>
      <c r="K142" s="31">
        <v>4222.8999999999996</v>
      </c>
      <c r="L142" s="31">
        <v>4105.05</v>
      </c>
      <c r="M142" s="31">
        <v>2.41465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4051.55</v>
      </c>
      <c r="D143" s="40">
        <v>4022.5499999999997</v>
      </c>
      <c r="E143" s="40">
        <v>3962.0999999999995</v>
      </c>
      <c r="F143" s="40">
        <v>3872.6499999999996</v>
      </c>
      <c r="G143" s="40">
        <v>3812.1999999999994</v>
      </c>
      <c r="H143" s="40">
        <v>4112</v>
      </c>
      <c r="I143" s="40">
        <v>4172.4499999999989</v>
      </c>
      <c r="J143" s="40">
        <v>4261.8999999999996</v>
      </c>
      <c r="K143" s="31">
        <v>4083</v>
      </c>
      <c r="L143" s="31">
        <v>3933.1</v>
      </c>
      <c r="M143" s="31">
        <v>3.3527900000000002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4704.05</v>
      </c>
      <c r="D144" s="40">
        <v>4692.0999999999995</v>
      </c>
      <c r="E144" s="40">
        <v>4662.4499999999989</v>
      </c>
      <c r="F144" s="40">
        <v>4620.8499999999995</v>
      </c>
      <c r="G144" s="40">
        <v>4591.1999999999989</v>
      </c>
      <c r="H144" s="40">
        <v>4733.6999999999989</v>
      </c>
      <c r="I144" s="40">
        <v>4763.3499999999985</v>
      </c>
      <c r="J144" s="40">
        <v>4804.9499999999989</v>
      </c>
      <c r="K144" s="31">
        <v>4721.75</v>
      </c>
      <c r="L144" s="31">
        <v>4650.5</v>
      </c>
      <c r="M144" s="31">
        <v>6.4552699999999996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403.75</v>
      </c>
      <c r="D145" s="40">
        <v>405.45</v>
      </c>
      <c r="E145" s="40">
        <v>398.5</v>
      </c>
      <c r="F145" s="40">
        <v>393.25</v>
      </c>
      <c r="G145" s="40">
        <v>386.3</v>
      </c>
      <c r="H145" s="40">
        <v>410.7</v>
      </c>
      <c r="I145" s="40">
        <v>417.64999999999992</v>
      </c>
      <c r="J145" s="40">
        <v>422.9</v>
      </c>
      <c r="K145" s="31">
        <v>412.4</v>
      </c>
      <c r="L145" s="31">
        <v>400.2</v>
      </c>
      <c r="M145" s="31">
        <v>1.5322199999999999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102.4</v>
      </c>
      <c r="D146" s="40">
        <v>103.5</v>
      </c>
      <c r="E146" s="40">
        <v>101</v>
      </c>
      <c r="F146" s="40">
        <v>99.6</v>
      </c>
      <c r="G146" s="40">
        <v>97.1</v>
      </c>
      <c r="H146" s="40">
        <v>104.9</v>
      </c>
      <c r="I146" s="40">
        <v>107.4</v>
      </c>
      <c r="J146" s="40">
        <v>108.80000000000001</v>
      </c>
      <c r="K146" s="31">
        <v>106</v>
      </c>
      <c r="L146" s="31">
        <v>102.1</v>
      </c>
      <c r="M146" s="31">
        <v>2.6536900000000001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232.85</v>
      </c>
      <c r="D147" s="40">
        <v>232.20000000000002</v>
      </c>
      <c r="E147" s="40">
        <v>228.40000000000003</v>
      </c>
      <c r="F147" s="40">
        <v>223.95000000000002</v>
      </c>
      <c r="G147" s="40">
        <v>220.15000000000003</v>
      </c>
      <c r="H147" s="40">
        <v>236.65000000000003</v>
      </c>
      <c r="I147" s="40">
        <v>240.45000000000005</v>
      </c>
      <c r="J147" s="40">
        <v>244.90000000000003</v>
      </c>
      <c r="K147" s="31">
        <v>236</v>
      </c>
      <c r="L147" s="31">
        <v>227.75</v>
      </c>
      <c r="M147" s="31">
        <v>3.0331700000000001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81.3</v>
      </c>
      <c r="D148" s="40">
        <v>82.11666666666666</v>
      </c>
      <c r="E148" s="40">
        <v>79.833333333333314</v>
      </c>
      <c r="F148" s="40">
        <v>78.36666666666666</v>
      </c>
      <c r="G148" s="40">
        <v>76.083333333333314</v>
      </c>
      <c r="H148" s="40">
        <v>83.583333333333314</v>
      </c>
      <c r="I148" s="40">
        <v>85.866666666666646</v>
      </c>
      <c r="J148" s="40">
        <v>87.333333333333314</v>
      </c>
      <c r="K148" s="31">
        <v>84.4</v>
      </c>
      <c r="L148" s="31">
        <v>80.650000000000006</v>
      </c>
      <c r="M148" s="31">
        <v>16.972860000000001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2679.25</v>
      </c>
      <c r="D149" s="40">
        <v>2640.7166666666667</v>
      </c>
      <c r="E149" s="40">
        <v>2583.5333333333333</v>
      </c>
      <c r="F149" s="40">
        <v>2487.8166666666666</v>
      </c>
      <c r="G149" s="40">
        <v>2430.6333333333332</v>
      </c>
      <c r="H149" s="40">
        <v>2736.4333333333334</v>
      </c>
      <c r="I149" s="40">
        <v>2793.6166666666668</v>
      </c>
      <c r="J149" s="40">
        <v>2889.3333333333335</v>
      </c>
      <c r="K149" s="31">
        <v>2697.9</v>
      </c>
      <c r="L149" s="31">
        <v>2545</v>
      </c>
      <c r="M149" s="31">
        <v>23.818210000000001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197.5</v>
      </c>
      <c r="D150" s="40">
        <v>198.26666666666665</v>
      </c>
      <c r="E150" s="40">
        <v>193.7833333333333</v>
      </c>
      <c r="F150" s="40">
        <v>190.06666666666666</v>
      </c>
      <c r="G150" s="40">
        <v>185.58333333333331</v>
      </c>
      <c r="H150" s="40">
        <v>201.98333333333329</v>
      </c>
      <c r="I150" s="40">
        <v>206.46666666666664</v>
      </c>
      <c r="J150" s="40">
        <v>210.18333333333328</v>
      </c>
      <c r="K150" s="31">
        <v>202.75</v>
      </c>
      <c r="L150" s="31">
        <v>194.55</v>
      </c>
      <c r="M150" s="31">
        <v>2.5531600000000001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597.20000000000005</v>
      </c>
      <c r="D151" s="40">
        <v>600.23333333333335</v>
      </c>
      <c r="E151" s="40">
        <v>589.4666666666667</v>
      </c>
      <c r="F151" s="40">
        <v>581.73333333333335</v>
      </c>
      <c r="G151" s="40">
        <v>570.9666666666667</v>
      </c>
      <c r="H151" s="40">
        <v>607.9666666666667</v>
      </c>
      <c r="I151" s="40">
        <v>618.73333333333335</v>
      </c>
      <c r="J151" s="40">
        <v>626.4666666666667</v>
      </c>
      <c r="K151" s="31">
        <v>611</v>
      </c>
      <c r="L151" s="31">
        <v>592.5</v>
      </c>
      <c r="M151" s="31">
        <v>7.6343899999999998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1662.85</v>
      </c>
      <c r="D152" s="40">
        <v>1671.6166666666668</v>
      </c>
      <c r="E152" s="40">
        <v>1640.2833333333335</v>
      </c>
      <c r="F152" s="40">
        <v>1617.7166666666667</v>
      </c>
      <c r="G152" s="40">
        <v>1586.3833333333334</v>
      </c>
      <c r="H152" s="40">
        <v>1694.1833333333336</v>
      </c>
      <c r="I152" s="40">
        <v>1725.5166666666667</v>
      </c>
      <c r="J152" s="40">
        <v>1748.0833333333337</v>
      </c>
      <c r="K152" s="31">
        <v>1702.95</v>
      </c>
      <c r="L152" s="31">
        <v>1649.05</v>
      </c>
      <c r="M152" s="31">
        <v>0.53829000000000005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73.099999999999994</v>
      </c>
      <c r="D153" s="40">
        <v>72.766666666666666</v>
      </c>
      <c r="E153" s="40">
        <v>72.133333333333326</v>
      </c>
      <c r="F153" s="40">
        <v>71.166666666666657</v>
      </c>
      <c r="G153" s="40">
        <v>70.533333333333317</v>
      </c>
      <c r="H153" s="40">
        <v>73.733333333333334</v>
      </c>
      <c r="I153" s="40">
        <v>74.366666666666688</v>
      </c>
      <c r="J153" s="40">
        <v>75.333333333333343</v>
      </c>
      <c r="K153" s="31">
        <v>73.400000000000006</v>
      </c>
      <c r="L153" s="31">
        <v>71.8</v>
      </c>
      <c r="M153" s="31">
        <v>16.63542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117.9</v>
      </c>
      <c r="D154" s="40">
        <v>117.83333333333333</v>
      </c>
      <c r="E154" s="40">
        <v>115.66666666666666</v>
      </c>
      <c r="F154" s="40">
        <v>113.43333333333332</v>
      </c>
      <c r="G154" s="40">
        <v>111.26666666666665</v>
      </c>
      <c r="H154" s="40">
        <v>120.06666666666666</v>
      </c>
      <c r="I154" s="40">
        <v>122.23333333333332</v>
      </c>
      <c r="J154" s="40">
        <v>124.46666666666667</v>
      </c>
      <c r="K154" s="31">
        <v>120</v>
      </c>
      <c r="L154" s="31">
        <v>115.6</v>
      </c>
      <c r="M154" s="31">
        <v>4.2111999999999998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731</v>
      </c>
      <c r="D155" s="40">
        <v>730.2166666666667</v>
      </c>
      <c r="E155" s="40">
        <v>722.93333333333339</v>
      </c>
      <c r="F155" s="40">
        <v>714.86666666666667</v>
      </c>
      <c r="G155" s="40">
        <v>707.58333333333337</v>
      </c>
      <c r="H155" s="40">
        <v>738.28333333333342</v>
      </c>
      <c r="I155" s="40">
        <v>745.56666666666672</v>
      </c>
      <c r="J155" s="40">
        <v>753.63333333333344</v>
      </c>
      <c r="K155" s="31">
        <v>737.5</v>
      </c>
      <c r="L155" s="31">
        <v>722.15</v>
      </c>
      <c r="M155" s="31">
        <v>0.33398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1346.35</v>
      </c>
      <c r="D156" s="40">
        <v>1354.6000000000001</v>
      </c>
      <c r="E156" s="40">
        <v>1332.7500000000002</v>
      </c>
      <c r="F156" s="40">
        <v>1319.15</v>
      </c>
      <c r="G156" s="40">
        <v>1297.3000000000002</v>
      </c>
      <c r="H156" s="40">
        <v>1368.2000000000003</v>
      </c>
      <c r="I156" s="40">
        <v>1390.0500000000002</v>
      </c>
      <c r="J156" s="40">
        <v>1403.6500000000003</v>
      </c>
      <c r="K156" s="31">
        <v>1376.45</v>
      </c>
      <c r="L156" s="31">
        <v>1341</v>
      </c>
      <c r="M156" s="31">
        <v>8.2792499999999993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161.15</v>
      </c>
      <c r="D157" s="40">
        <v>161.53333333333333</v>
      </c>
      <c r="E157" s="40">
        <v>159.66666666666666</v>
      </c>
      <c r="F157" s="40">
        <v>158.18333333333334</v>
      </c>
      <c r="G157" s="40">
        <v>156.31666666666666</v>
      </c>
      <c r="H157" s="40">
        <v>163.01666666666665</v>
      </c>
      <c r="I157" s="40">
        <v>164.88333333333333</v>
      </c>
      <c r="J157" s="40">
        <v>166.36666666666665</v>
      </c>
      <c r="K157" s="31">
        <v>163.4</v>
      </c>
      <c r="L157" s="31">
        <v>160.05000000000001</v>
      </c>
      <c r="M157" s="31">
        <v>52.774970000000003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345.65</v>
      </c>
      <c r="D158" s="40">
        <v>345.84999999999997</v>
      </c>
      <c r="E158" s="40">
        <v>341.79999999999995</v>
      </c>
      <c r="F158" s="40">
        <v>337.95</v>
      </c>
      <c r="G158" s="40">
        <v>333.9</v>
      </c>
      <c r="H158" s="40">
        <v>349.69999999999993</v>
      </c>
      <c r="I158" s="40">
        <v>353.75</v>
      </c>
      <c r="J158" s="40">
        <v>357.59999999999991</v>
      </c>
      <c r="K158" s="31">
        <v>349.9</v>
      </c>
      <c r="L158" s="31">
        <v>342</v>
      </c>
      <c r="M158" s="31">
        <v>0.76446999999999998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81.25</v>
      </c>
      <c r="D159" s="40">
        <v>81.033333333333331</v>
      </c>
      <c r="E159" s="40">
        <v>80.316666666666663</v>
      </c>
      <c r="F159" s="40">
        <v>79.383333333333326</v>
      </c>
      <c r="G159" s="40">
        <v>78.666666666666657</v>
      </c>
      <c r="H159" s="40">
        <v>81.966666666666669</v>
      </c>
      <c r="I159" s="40">
        <v>82.683333333333337</v>
      </c>
      <c r="J159" s="40">
        <v>83.616666666666674</v>
      </c>
      <c r="K159" s="31">
        <v>81.75</v>
      </c>
      <c r="L159" s="31">
        <v>80.099999999999994</v>
      </c>
      <c r="M159" s="31">
        <v>133.56775999999999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2843.5</v>
      </c>
      <c r="D160" s="40">
        <v>2839.2999999999997</v>
      </c>
      <c r="E160" s="40">
        <v>2813.5999999999995</v>
      </c>
      <c r="F160" s="40">
        <v>2783.7</v>
      </c>
      <c r="G160" s="40">
        <v>2757.9999999999995</v>
      </c>
      <c r="H160" s="40">
        <v>2869.1999999999994</v>
      </c>
      <c r="I160" s="40">
        <v>2894.8999999999992</v>
      </c>
      <c r="J160" s="40">
        <v>2924.7999999999993</v>
      </c>
      <c r="K160" s="31">
        <v>2865</v>
      </c>
      <c r="L160" s="31">
        <v>2809.4</v>
      </c>
      <c r="M160" s="31">
        <v>0.39373000000000002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465.55</v>
      </c>
      <c r="D161" s="40">
        <v>462.7166666666667</v>
      </c>
      <c r="E161" s="40">
        <v>453.38333333333338</v>
      </c>
      <c r="F161" s="40">
        <v>441.2166666666667</v>
      </c>
      <c r="G161" s="40">
        <v>431.88333333333338</v>
      </c>
      <c r="H161" s="40">
        <v>474.88333333333338</v>
      </c>
      <c r="I161" s="40">
        <v>484.21666666666664</v>
      </c>
      <c r="J161" s="40">
        <v>496.38333333333338</v>
      </c>
      <c r="K161" s="31">
        <v>472.05</v>
      </c>
      <c r="L161" s="31">
        <v>450.55</v>
      </c>
      <c r="M161" s="31">
        <v>4.5289400000000004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167.95</v>
      </c>
      <c r="D162" s="40">
        <v>168.4</v>
      </c>
      <c r="E162" s="40">
        <v>166.8</v>
      </c>
      <c r="F162" s="40">
        <v>165.65</v>
      </c>
      <c r="G162" s="40">
        <v>164.05</v>
      </c>
      <c r="H162" s="40">
        <v>169.55</v>
      </c>
      <c r="I162" s="40">
        <v>171.14999999999998</v>
      </c>
      <c r="J162" s="40">
        <v>172.3</v>
      </c>
      <c r="K162" s="31">
        <v>170</v>
      </c>
      <c r="L162" s="31">
        <v>167.25</v>
      </c>
      <c r="M162" s="31">
        <v>8.87073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181.35</v>
      </c>
      <c r="D163" s="40">
        <v>181.08333333333334</v>
      </c>
      <c r="E163" s="40">
        <v>178.86666666666667</v>
      </c>
      <c r="F163" s="40">
        <v>176.38333333333333</v>
      </c>
      <c r="G163" s="40">
        <v>174.16666666666666</v>
      </c>
      <c r="H163" s="40">
        <v>183.56666666666669</v>
      </c>
      <c r="I163" s="40">
        <v>185.78333333333333</v>
      </c>
      <c r="J163" s="40">
        <v>188.26666666666671</v>
      </c>
      <c r="K163" s="31">
        <v>183.3</v>
      </c>
      <c r="L163" s="31">
        <v>178.6</v>
      </c>
      <c r="M163" s="31">
        <v>29.167529999999999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290.5</v>
      </c>
      <c r="D164" s="40">
        <v>290.93333333333334</v>
      </c>
      <c r="E164" s="40">
        <v>285.11666666666667</v>
      </c>
      <c r="F164" s="40">
        <v>279.73333333333335</v>
      </c>
      <c r="G164" s="40">
        <v>273.91666666666669</v>
      </c>
      <c r="H164" s="40">
        <v>296.31666666666666</v>
      </c>
      <c r="I164" s="40">
        <v>302.13333333333338</v>
      </c>
      <c r="J164" s="40">
        <v>307.51666666666665</v>
      </c>
      <c r="K164" s="31">
        <v>296.75</v>
      </c>
      <c r="L164" s="31">
        <v>285.55</v>
      </c>
      <c r="M164" s="31">
        <v>57.123609999999999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6.75</v>
      </c>
      <c r="D165" s="40">
        <v>6.7166666666666659</v>
      </c>
      <c r="E165" s="40">
        <v>6.633333333333332</v>
      </c>
      <c r="F165" s="40">
        <v>6.5166666666666657</v>
      </c>
      <c r="G165" s="40">
        <v>6.4333333333333318</v>
      </c>
      <c r="H165" s="40">
        <v>6.8333333333333321</v>
      </c>
      <c r="I165" s="40">
        <v>6.9166666666666661</v>
      </c>
      <c r="J165" s="40">
        <v>7.0333333333333323</v>
      </c>
      <c r="K165" s="31">
        <v>6.8</v>
      </c>
      <c r="L165" s="31">
        <v>6.6</v>
      </c>
      <c r="M165" s="31">
        <v>35.197220000000002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44.3</v>
      </c>
      <c r="D166" s="40">
        <v>44.550000000000004</v>
      </c>
      <c r="E166" s="40">
        <v>43.350000000000009</v>
      </c>
      <c r="F166" s="40">
        <v>42.400000000000006</v>
      </c>
      <c r="G166" s="40">
        <v>41.20000000000001</v>
      </c>
      <c r="H166" s="40">
        <v>45.500000000000007</v>
      </c>
      <c r="I166" s="40">
        <v>46.70000000000001</v>
      </c>
      <c r="J166" s="40">
        <v>47.650000000000006</v>
      </c>
      <c r="K166" s="31">
        <v>45.75</v>
      </c>
      <c r="L166" s="31">
        <v>43.6</v>
      </c>
      <c r="M166" s="31">
        <v>12.14955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146.15</v>
      </c>
      <c r="D167" s="40">
        <v>145.86666666666667</v>
      </c>
      <c r="E167" s="40">
        <v>144.08333333333334</v>
      </c>
      <c r="F167" s="40">
        <v>142.01666666666668</v>
      </c>
      <c r="G167" s="40">
        <v>140.23333333333335</v>
      </c>
      <c r="H167" s="40">
        <v>147.93333333333334</v>
      </c>
      <c r="I167" s="40">
        <v>149.71666666666664</v>
      </c>
      <c r="J167" s="40">
        <v>151.78333333333333</v>
      </c>
      <c r="K167" s="31">
        <v>147.65</v>
      </c>
      <c r="L167" s="31">
        <v>143.80000000000001</v>
      </c>
      <c r="M167" s="31">
        <v>140.09836000000001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327.2</v>
      </c>
      <c r="D168" s="40">
        <v>327.7</v>
      </c>
      <c r="E168" s="40">
        <v>324.14999999999998</v>
      </c>
      <c r="F168" s="40">
        <v>321.09999999999997</v>
      </c>
      <c r="G168" s="40">
        <v>317.54999999999995</v>
      </c>
      <c r="H168" s="40">
        <v>330.75</v>
      </c>
      <c r="I168" s="40">
        <v>334.30000000000007</v>
      </c>
      <c r="J168" s="40">
        <v>337.35</v>
      </c>
      <c r="K168" s="31">
        <v>331.25</v>
      </c>
      <c r="L168" s="31">
        <v>324.64999999999998</v>
      </c>
      <c r="M168" s="31">
        <v>0.84309999999999996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4233.8999999999996</v>
      </c>
      <c r="D169" s="40">
        <v>4266.2166666666662</v>
      </c>
      <c r="E169" s="40">
        <v>4192.6833333333325</v>
      </c>
      <c r="F169" s="40">
        <v>4151.4666666666662</v>
      </c>
      <c r="G169" s="40">
        <v>4077.9333333333325</v>
      </c>
      <c r="H169" s="40">
        <v>4307.4333333333325</v>
      </c>
      <c r="I169" s="40">
        <v>4380.9666666666672</v>
      </c>
      <c r="J169" s="40">
        <v>4422.1833333333325</v>
      </c>
      <c r="K169" s="31">
        <v>4339.75</v>
      </c>
      <c r="L169" s="31">
        <v>4225</v>
      </c>
      <c r="M169" s="31">
        <v>0.24607000000000001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29.05</v>
      </c>
      <c r="D170" s="40">
        <v>29.166666666666668</v>
      </c>
      <c r="E170" s="40">
        <v>28.783333333333335</v>
      </c>
      <c r="F170" s="40">
        <v>28.516666666666666</v>
      </c>
      <c r="G170" s="40">
        <v>28.133333333333333</v>
      </c>
      <c r="H170" s="40">
        <v>29.433333333333337</v>
      </c>
      <c r="I170" s="40">
        <v>29.81666666666667</v>
      </c>
      <c r="J170" s="40">
        <v>30.083333333333339</v>
      </c>
      <c r="K170" s="31">
        <v>29.55</v>
      </c>
      <c r="L170" s="31">
        <v>28.9</v>
      </c>
      <c r="M170" s="31">
        <v>49.17548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3151.95</v>
      </c>
      <c r="D171" s="40">
        <v>3166.6333333333332</v>
      </c>
      <c r="E171" s="40">
        <v>3100.3166666666666</v>
      </c>
      <c r="F171" s="40">
        <v>3048.6833333333334</v>
      </c>
      <c r="G171" s="40">
        <v>2982.3666666666668</v>
      </c>
      <c r="H171" s="40">
        <v>3218.2666666666664</v>
      </c>
      <c r="I171" s="40">
        <v>3284.583333333333</v>
      </c>
      <c r="J171" s="40">
        <v>3336.2166666666662</v>
      </c>
      <c r="K171" s="31">
        <v>3232.95</v>
      </c>
      <c r="L171" s="31">
        <v>3115</v>
      </c>
      <c r="M171" s="31">
        <v>0.59706999999999999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189.05</v>
      </c>
      <c r="D172" s="40">
        <v>188.53333333333333</v>
      </c>
      <c r="E172" s="40">
        <v>185.26666666666665</v>
      </c>
      <c r="F172" s="40">
        <v>181.48333333333332</v>
      </c>
      <c r="G172" s="40">
        <v>178.21666666666664</v>
      </c>
      <c r="H172" s="40">
        <v>192.31666666666666</v>
      </c>
      <c r="I172" s="40">
        <v>195.58333333333337</v>
      </c>
      <c r="J172" s="40">
        <v>199.36666666666667</v>
      </c>
      <c r="K172" s="31">
        <v>191.8</v>
      </c>
      <c r="L172" s="31">
        <v>184.75</v>
      </c>
      <c r="M172" s="31">
        <v>2.2374900000000002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3137.05</v>
      </c>
      <c r="D173" s="40">
        <v>3137.3333333333335</v>
      </c>
      <c r="E173" s="40">
        <v>3100.666666666667</v>
      </c>
      <c r="F173" s="40">
        <v>3064.2833333333333</v>
      </c>
      <c r="G173" s="40">
        <v>3027.6166666666668</v>
      </c>
      <c r="H173" s="40">
        <v>3173.7166666666672</v>
      </c>
      <c r="I173" s="40">
        <v>3210.3833333333341</v>
      </c>
      <c r="J173" s="40">
        <v>3246.7666666666673</v>
      </c>
      <c r="K173" s="31">
        <v>3174</v>
      </c>
      <c r="L173" s="31">
        <v>3100.95</v>
      </c>
      <c r="M173" s="31">
        <v>0.41388999999999998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148.25</v>
      </c>
      <c r="D174" s="40">
        <v>149.26666666666668</v>
      </c>
      <c r="E174" s="40">
        <v>143.98333333333335</v>
      </c>
      <c r="F174" s="40">
        <v>139.71666666666667</v>
      </c>
      <c r="G174" s="40">
        <v>134.43333333333334</v>
      </c>
      <c r="H174" s="40">
        <v>153.53333333333336</v>
      </c>
      <c r="I174" s="40">
        <v>158.81666666666672</v>
      </c>
      <c r="J174" s="40">
        <v>163.08333333333337</v>
      </c>
      <c r="K174" s="31">
        <v>154.55000000000001</v>
      </c>
      <c r="L174" s="31">
        <v>145</v>
      </c>
      <c r="M174" s="31">
        <v>24.446079999999998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5819.75</v>
      </c>
      <c r="D175" s="40">
        <v>5835.25</v>
      </c>
      <c r="E175" s="40">
        <v>5782.5</v>
      </c>
      <c r="F175" s="40">
        <v>5745.25</v>
      </c>
      <c r="G175" s="40">
        <v>5692.5</v>
      </c>
      <c r="H175" s="40">
        <v>5872.5</v>
      </c>
      <c r="I175" s="40">
        <v>5925.25</v>
      </c>
      <c r="J175" s="40">
        <v>5962.5</v>
      </c>
      <c r="K175" s="31">
        <v>5888</v>
      </c>
      <c r="L175" s="31">
        <v>5798</v>
      </c>
      <c r="M175" s="31">
        <v>4.752E-2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3893.9</v>
      </c>
      <c r="D176" s="40">
        <v>3907.9666666666667</v>
      </c>
      <c r="E176" s="40">
        <v>3865.9333333333334</v>
      </c>
      <c r="F176" s="40">
        <v>3837.9666666666667</v>
      </c>
      <c r="G176" s="40">
        <v>3795.9333333333334</v>
      </c>
      <c r="H176" s="40">
        <v>3935.9333333333334</v>
      </c>
      <c r="I176" s="40">
        <v>3977.9666666666672</v>
      </c>
      <c r="J176" s="40">
        <v>4005.9333333333334</v>
      </c>
      <c r="K176" s="31">
        <v>3950</v>
      </c>
      <c r="L176" s="31">
        <v>3880</v>
      </c>
      <c r="M176" s="31">
        <v>0.88600000000000001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1527.7</v>
      </c>
      <c r="D177" s="40">
        <v>1534.0999999999997</v>
      </c>
      <c r="E177" s="40">
        <v>1513.6999999999994</v>
      </c>
      <c r="F177" s="40">
        <v>1499.6999999999996</v>
      </c>
      <c r="G177" s="40">
        <v>1479.2999999999993</v>
      </c>
      <c r="H177" s="40">
        <v>1548.0999999999995</v>
      </c>
      <c r="I177" s="40">
        <v>1568.4999999999995</v>
      </c>
      <c r="J177" s="40">
        <v>1582.4999999999995</v>
      </c>
      <c r="K177" s="31">
        <v>1554.5</v>
      </c>
      <c r="L177" s="31">
        <v>1520.1</v>
      </c>
      <c r="M177" s="31">
        <v>0.32832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530.29999999999995</v>
      </c>
      <c r="D178" s="40">
        <v>528.7833333333333</v>
      </c>
      <c r="E178" s="40">
        <v>524.76666666666665</v>
      </c>
      <c r="F178" s="40">
        <v>519.23333333333335</v>
      </c>
      <c r="G178" s="40">
        <v>515.2166666666667</v>
      </c>
      <c r="H178" s="40">
        <v>534.31666666666661</v>
      </c>
      <c r="I178" s="40">
        <v>538.33333333333326</v>
      </c>
      <c r="J178" s="40">
        <v>543.86666666666656</v>
      </c>
      <c r="K178" s="31">
        <v>532.79999999999995</v>
      </c>
      <c r="L178" s="31">
        <v>523.25</v>
      </c>
      <c r="M178" s="31">
        <v>17.219560000000001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984.6</v>
      </c>
      <c r="D179" s="40">
        <v>988.15</v>
      </c>
      <c r="E179" s="40">
        <v>979.4</v>
      </c>
      <c r="F179" s="40">
        <v>974.2</v>
      </c>
      <c r="G179" s="40">
        <v>965.45</v>
      </c>
      <c r="H179" s="40">
        <v>993.34999999999991</v>
      </c>
      <c r="I179" s="40">
        <v>1002.0999999999999</v>
      </c>
      <c r="J179" s="40">
        <v>1007.2999999999998</v>
      </c>
      <c r="K179" s="31">
        <v>996.9</v>
      </c>
      <c r="L179" s="31">
        <v>982.95</v>
      </c>
      <c r="M179" s="31">
        <v>0.16335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632</v>
      </c>
      <c r="D180" s="40">
        <v>635.43333333333328</v>
      </c>
      <c r="E180" s="40">
        <v>626.56666666666661</v>
      </c>
      <c r="F180" s="40">
        <v>621.13333333333333</v>
      </c>
      <c r="G180" s="40">
        <v>612.26666666666665</v>
      </c>
      <c r="H180" s="40">
        <v>640.86666666666656</v>
      </c>
      <c r="I180" s="40">
        <v>649.73333333333312</v>
      </c>
      <c r="J180" s="40">
        <v>655.16666666666652</v>
      </c>
      <c r="K180" s="31">
        <v>644.29999999999995</v>
      </c>
      <c r="L180" s="31">
        <v>630</v>
      </c>
      <c r="M180" s="31">
        <v>1.1517200000000001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1099.3</v>
      </c>
      <c r="D181" s="40">
        <v>1089.5</v>
      </c>
      <c r="E181" s="40">
        <v>1079</v>
      </c>
      <c r="F181" s="40">
        <v>1058.7</v>
      </c>
      <c r="G181" s="40">
        <v>1048.2</v>
      </c>
      <c r="H181" s="40">
        <v>1109.8</v>
      </c>
      <c r="I181" s="40">
        <v>1120.3</v>
      </c>
      <c r="J181" s="40">
        <v>1140.5999999999999</v>
      </c>
      <c r="K181" s="31">
        <v>1100</v>
      </c>
      <c r="L181" s="31">
        <v>1069.2</v>
      </c>
      <c r="M181" s="31">
        <v>19.93712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558.79999999999995</v>
      </c>
      <c r="D182" s="40">
        <v>561.26666666666665</v>
      </c>
      <c r="E182" s="40">
        <v>553.5333333333333</v>
      </c>
      <c r="F182" s="40">
        <v>548.26666666666665</v>
      </c>
      <c r="G182" s="40">
        <v>540.5333333333333</v>
      </c>
      <c r="H182" s="40">
        <v>566.5333333333333</v>
      </c>
      <c r="I182" s="40">
        <v>574.26666666666665</v>
      </c>
      <c r="J182" s="40">
        <v>579.5333333333333</v>
      </c>
      <c r="K182" s="31">
        <v>569</v>
      </c>
      <c r="L182" s="31">
        <v>556</v>
      </c>
      <c r="M182" s="31">
        <v>3.5245899999999999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1489</v>
      </c>
      <c r="D183" s="40">
        <v>1486.75</v>
      </c>
      <c r="E183" s="40">
        <v>1458</v>
      </c>
      <c r="F183" s="40">
        <v>1427</v>
      </c>
      <c r="G183" s="40">
        <v>1398.25</v>
      </c>
      <c r="H183" s="40">
        <v>1517.75</v>
      </c>
      <c r="I183" s="40">
        <v>1546.5</v>
      </c>
      <c r="J183" s="40">
        <v>1577.5</v>
      </c>
      <c r="K183" s="31">
        <v>1515.5</v>
      </c>
      <c r="L183" s="31">
        <v>1455.75</v>
      </c>
      <c r="M183" s="31">
        <v>5.5483399999999996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331.3</v>
      </c>
      <c r="D184" s="40">
        <v>331.7166666666667</v>
      </c>
      <c r="E184" s="40">
        <v>329.08333333333337</v>
      </c>
      <c r="F184" s="40">
        <v>326.86666666666667</v>
      </c>
      <c r="G184" s="40">
        <v>324.23333333333335</v>
      </c>
      <c r="H184" s="40">
        <v>333.93333333333339</v>
      </c>
      <c r="I184" s="40">
        <v>336.56666666666672</v>
      </c>
      <c r="J184" s="40">
        <v>338.78333333333342</v>
      </c>
      <c r="K184" s="31">
        <v>334.35</v>
      </c>
      <c r="L184" s="31">
        <v>329.5</v>
      </c>
      <c r="M184" s="31">
        <v>14.497350000000001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639.6</v>
      </c>
      <c r="D185" s="40">
        <v>641.6</v>
      </c>
      <c r="E185" s="40">
        <v>631</v>
      </c>
      <c r="F185" s="40">
        <v>622.4</v>
      </c>
      <c r="G185" s="40">
        <v>611.79999999999995</v>
      </c>
      <c r="H185" s="40">
        <v>650.20000000000005</v>
      </c>
      <c r="I185" s="40">
        <v>660.80000000000018</v>
      </c>
      <c r="J185" s="40">
        <v>669.40000000000009</v>
      </c>
      <c r="K185" s="31">
        <v>652.20000000000005</v>
      </c>
      <c r="L185" s="31">
        <v>633</v>
      </c>
      <c r="M185" s="31">
        <v>2.6642800000000002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1500.4</v>
      </c>
      <c r="D186" s="40">
        <v>1490.8166666666668</v>
      </c>
      <c r="E186" s="40">
        <v>1477.2333333333336</v>
      </c>
      <c r="F186" s="40">
        <v>1454.0666666666668</v>
      </c>
      <c r="G186" s="40">
        <v>1440.4833333333336</v>
      </c>
      <c r="H186" s="40">
        <v>1513.9833333333336</v>
      </c>
      <c r="I186" s="40">
        <v>1527.5666666666671</v>
      </c>
      <c r="J186" s="40">
        <v>1550.7333333333336</v>
      </c>
      <c r="K186" s="31">
        <v>1504.4</v>
      </c>
      <c r="L186" s="31">
        <v>1467.65</v>
      </c>
      <c r="M186" s="31">
        <v>16.562639999999998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359.85</v>
      </c>
      <c r="D187" s="40">
        <v>360.43333333333334</v>
      </c>
      <c r="E187" s="40">
        <v>350.86666666666667</v>
      </c>
      <c r="F187" s="40">
        <v>341.88333333333333</v>
      </c>
      <c r="G187" s="40">
        <v>332.31666666666666</v>
      </c>
      <c r="H187" s="40">
        <v>369.41666666666669</v>
      </c>
      <c r="I187" s="40">
        <v>378.98333333333341</v>
      </c>
      <c r="J187" s="40">
        <v>387.9666666666667</v>
      </c>
      <c r="K187" s="31">
        <v>370</v>
      </c>
      <c r="L187" s="31">
        <v>351.45</v>
      </c>
      <c r="M187" s="31">
        <v>11.47395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136</v>
      </c>
      <c r="D188" s="40">
        <v>137.4</v>
      </c>
      <c r="E188" s="40">
        <v>134.15</v>
      </c>
      <c r="F188" s="40">
        <v>132.30000000000001</v>
      </c>
      <c r="G188" s="40">
        <v>129.05000000000001</v>
      </c>
      <c r="H188" s="40">
        <v>139.25</v>
      </c>
      <c r="I188" s="40">
        <v>142.5</v>
      </c>
      <c r="J188" s="40">
        <v>144.35</v>
      </c>
      <c r="K188" s="31">
        <v>140.65</v>
      </c>
      <c r="L188" s="31">
        <v>135.55000000000001</v>
      </c>
      <c r="M188" s="31">
        <v>15.733449999999999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1290.95</v>
      </c>
      <c r="D189" s="40">
        <v>1290.3333333333333</v>
      </c>
      <c r="E189" s="40">
        <v>1270.7166666666665</v>
      </c>
      <c r="F189" s="40">
        <v>1250.4833333333331</v>
      </c>
      <c r="G189" s="40">
        <v>1230.8666666666663</v>
      </c>
      <c r="H189" s="40">
        <v>1310.5666666666666</v>
      </c>
      <c r="I189" s="40">
        <v>1330.1833333333334</v>
      </c>
      <c r="J189" s="40">
        <v>1350.4166666666667</v>
      </c>
      <c r="K189" s="31">
        <v>1309.95</v>
      </c>
      <c r="L189" s="31">
        <v>1270.0999999999999</v>
      </c>
      <c r="M189" s="31">
        <v>0.6855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454.5</v>
      </c>
      <c r="D190" s="40">
        <v>458.2</v>
      </c>
      <c r="E190" s="40">
        <v>447.65</v>
      </c>
      <c r="F190" s="40">
        <v>440.8</v>
      </c>
      <c r="G190" s="40">
        <v>430.25</v>
      </c>
      <c r="H190" s="40">
        <v>465.04999999999995</v>
      </c>
      <c r="I190" s="40">
        <v>475.6</v>
      </c>
      <c r="J190" s="40">
        <v>482.44999999999993</v>
      </c>
      <c r="K190" s="31">
        <v>468.75</v>
      </c>
      <c r="L190" s="31">
        <v>451.35</v>
      </c>
      <c r="M190" s="31">
        <v>3.3381400000000001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182.85</v>
      </c>
      <c r="D191" s="40">
        <v>179.65</v>
      </c>
      <c r="E191" s="40">
        <v>171.5</v>
      </c>
      <c r="F191" s="40">
        <v>160.15</v>
      </c>
      <c r="G191" s="40">
        <v>152</v>
      </c>
      <c r="H191" s="40">
        <v>191</v>
      </c>
      <c r="I191" s="40">
        <v>199.15000000000003</v>
      </c>
      <c r="J191" s="40">
        <v>210.5</v>
      </c>
      <c r="K191" s="31">
        <v>187.8</v>
      </c>
      <c r="L191" s="31">
        <v>168.3</v>
      </c>
      <c r="M191" s="31">
        <v>16.119039999999998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1759.5</v>
      </c>
      <c r="D192" s="40">
        <v>1761.2166666666665</v>
      </c>
      <c r="E192" s="40">
        <v>1697.4333333333329</v>
      </c>
      <c r="F192" s="40">
        <v>1635.3666666666666</v>
      </c>
      <c r="G192" s="40">
        <v>1571.583333333333</v>
      </c>
      <c r="H192" s="40">
        <v>1823.2833333333328</v>
      </c>
      <c r="I192" s="40">
        <v>1887.0666666666662</v>
      </c>
      <c r="J192" s="40">
        <v>1949.1333333333328</v>
      </c>
      <c r="K192" s="31">
        <v>1825</v>
      </c>
      <c r="L192" s="31">
        <v>1699.15</v>
      </c>
      <c r="M192" s="31">
        <v>4.4991599999999998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722.8</v>
      </c>
      <c r="D193" s="40">
        <v>721.91666666666663</v>
      </c>
      <c r="E193" s="40">
        <v>710.08333333333326</v>
      </c>
      <c r="F193" s="40">
        <v>697.36666666666667</v>
      </c>
      <c r="G193" s="40">
        <v>685.5333333333333</v>
      </c>
      <c r="H193" s="40">
        <v>734.63333333333321</v>
      </c>
      <c r="I193" s="40">
        <v>746.46666666666647</v>
      </c>
      <c r="J193" s="40">
        <v>759.18333333333317</v>
      </c>
      <c r="K193" s="31">
        <v>733.75</v>
      </c>
      <c r="L193" s="31">
        <v>709.2</v>
      </c>
      <c r="M193" s="31">
        <v>17.274979999999999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332.6</v>
      </c>
      <c r="D194" s="40">
        <v>331.53333333333336</v>
      </c>
      <c r="E194" s="40">
        <v>327.06666666666672</v>
      </c>
      <c r="F194" s="40">
        <v>321.53333333333336</v>
      </c>
      <c r="G194" s="40">
        <v>317.06666666666672</v>
      </c>
      <c r="H194" s="40">
        <v>337.06666666666672</v>
      </c>
      <c r="I194" s="40">
        <v>341.5333333333333</v>
      </c>
      <c r="J194" s="40">
        <v>347.06666666666672</v>
      </c>
      <c r="K194" s="31">
        <v>336</v>
      </c>
      <c r="L194" s="31">
        <v>326</v>
      </c>
      <c r="M194" s="31">
        <v>4.3604399999999996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101.75</v>
      </c>
      <c r="D195" s="40">
        <v>101.64999999999999</v>
      </c>
      <c r="E195" s="40">
        <v>100.29999999999998</v>
      </c>
      <c r="F195" s="40">
        <v>98.85</v>
      </c>
      <c r="G195" s="40">
        <v>97.499999999999986</v>
      </c>
      <c r="H195" s="40">
        <v>103.09999999999998</v>
      </c>
      <c r="I195" s="40">
        <v>104.44999999999997</v>
      </c>
      <c r="J195" s="40">
        <v>105.89999999999998</v>
      </c>
      <c r="K195" s="31">
        <v>103</v>
      </c>
      <c r="L195" s="31">
        <v>100.2</v>
      </c>
      <c r="M195" s="31">
        <v>19.201630000000002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102.05</v>
      </c>
      <c r="D196" s="40">
        <v>101.73333333333335</v>
      </c>
      <c r="E196" s="40">
        <v>100.2166666666667</v>
      </c>
      <c r="F196" s="40">
        <v>98.383333333333354</v>
      </c>
      <c r="G196" s="40">
        <v>96.866666666666703</v>
      </c>
      <c r="H196" s="40">
        <v>103.56666666666669</v>
      </c>
      <c r="I196" s="40">
        <v>105.08333333333334</v>
      </c>
      <c r="J196" s="40">
        <v>106.91666666666669</v>
      </c>
      <c r="K196" s="31">
        <v>103.25</v>
      </c>
      <c r="L196" s="31">
        <v>99.9</v>
      </c>
      <c r="M196" s="31">
        <v>17.013750000000002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350.65</v>
      </c>
      <c r="D197" s="40">
        <v>350.08333333333331</v>
      </c>
      <c r="E197" s="40">
        <v>344.16666666666663</v>
      </c>
      <c r="F197" s="40">
        <v>337.68333333333334</v>
      </c>
      <c r="G197" s="40">
        <v>331.76666666666665</v>
      </c>
      <c r="H197" s="40">
        <v>356.56666666666661</v>
      </c>
      <c r="I197" s="40">
        <v>362.48333333333323</v>
      </c>
      <c r="J197" s="40">
        <v>368.96666666666658</v>
      </c>
      <c r="K197" s="31">
        <v>356</v>
      </c>
      <c r="L197" s="31">
        <v>343.6</v>
      </c>
      <c r="M197" s="31">
        <v>6.64818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609.35</v>
      </c>
      <c r="D198" s="40">
        <v>607.7833333333333</v>
      </c>
      <c r="E198" s="40">
        <v>602.06666666666661</v>
      </c>
      <c r="F198" s="40">
        <v>594.7833333333333</v>
      </c>
      <c r="G198" s="40">
        <v>589.06666666666661</v>
      </c>
      <c r="H198" s="40">
        <v>615.06666666666661</v>
      </c>
      <c r="I198" s="40">
        <v>620.7833333333333</v>
      </c>
      <c r="J198" s="40">
        <v>628.06666666666661</v>
      </c>
      <c r="K198" s="31">
        <v>613.5</v>
      </c>
      <c r="L198" s="31">
        <v>600.5</v>
      </c>
      <c r="M198" s="31">
        <v>0.50456999999999996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2250.35</v>
      </c>
      <c r="D199" s="40">
        <v>2251.5333333333333</v>
      </c>
      <c r="E199" s="40">
        <v>2239.0666666666666</v>
      </c>
      <c r="F199" s="40">
        <v>2227.7833333333333</v>
      </c>
      <c r="G199" s="40">
        <v>2215.3166666666666</v>
      </c>
      <c r="H199" s="40">
        <v>2262.8166666666666</v>
      </c>
      <c r="I199" s="40">
        <v>2275.2833333333328</v>
      </c>
      <c r="J199" s="40">
        <v>2286.5666666666666</v>
      </c>
      <c r="K199" s="31">
        <v>2264</v>
      </c>
      <c r="L199" s="31">
        <v>2240.25</v>
      </c>
      <c r="M199" s="31">
        <v>0.80210000000000004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1182.3</v>
      </c>
      <c r="D200" s="40">
        <v>1179.25</v>
      </c>
      <c r="E200" s="40">
        <v>1165.0999999999999</v>
      </c>
      <c r="F200" s="40">
        <v>1147.8999999999999</v>
      </c>
      <c r="G200" s="40">
        <v>1133.7499999999998</v>
      </c>
      <c r="H200" s="40">
        <v>1196.45</v>
      </c>
      <c r="I200" s="40">
        <v>1210.6000000000001</v>
      </c>
      <c r="J200" s="40">
        <v>1227.8000000000002</v>
      </c>
      <c r="K200" s="31">
        <v>1193.4000000000001</v>
      </c>
      <c r="L200" s="31">
        <v>1162.05</v>
      </c>
      <c r="M200" s="31">
        <v>71.990020000000001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3074.3</v>
      </c>
      <c r="D201" s="40">
        <v>3067.1</v>
      </c>
      <c r="E201" s="40">
        <v>3050.2</v>
      </c>
      <c r="F201" s="40">
        <v>3026.1</v>
      </c>
      <c r="G201" s="40">
        <v>3009.2</v>
      </c>
      <c r="H201" s="40">
        <v>3091.2</v>
      </c>
      <c r="I201" s="40">
        <v>3108.1000000000004</v>
      </c>
      <c r="J201" s="40">
        <v>3132.2</v>
      </c>
      <c r="K201" s="31">
        <v>3084</v>
      </c>
      <c r="L201" s="31">
        <v>3043</v>
      </c>
      <c r="M201" s="31">
        <v>3.9841799999999998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1581.4</v>
      </c>
      <c r="D202" s="40">
        <v>1575.6499999999999</v>
      </c>
      <c r="E202" s="40">
        <v>1567.9499999999998</v>
      </c>
      <c r="F202" s="40">
        <v>1554.5</v>
      </c>
      <c r="G202" s="40">
        <v>1546.8</v>
      </c>
      <c r="H202" s="40">
        <v>1589.0999999999997</v>
      </c>
      <c r="I202" s="40">
        <v>1596.8</v>
      </c>
      <c r="J202" s="40">
        <v>1610.2499999999995</v>
      </c>
      <c r="K202" s="31">
        <v>1583.35</v>
      </c>
      <c r="L202" s="31">
        <v>1562.2</v>
      </c>
      <c r="M202" s="31">
        <v>60.31288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717.75</v>
      </c>
      <c r="D203" s="40">
        <v>713.61666666666667</v>
      </c>
      <c r="E203" s="40">
        <v>708.23333333333335</v>
      </c>
      <c r="F203" s="40">
        <v>698.7166666666667</v>
      </c>
      <c r="G203" s="40">
        <v>693.33333333333337</v>
      </c>
      <c r="H203" s="40">
        <v>723.13333333333333</v>
      </c>
      <c r="I203" s="40">
        <v>728.51666666666677</v>
      </c>
      <c r="J203" s="40">
        <v>738.0333333333333</v>
      </c>
      <c r="K203" s="31">
        <v>719</v>
      </c>
      <c r="L203" s="31">
        <v>704.1</v>
      </c>
      <c r="M203" s="31">
        <v>38.545099999999998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68.099999999999994</v>
      </c>
      <c r="D204" s="40">
        <v>69.2</v>
      </c>
      <c r="E204" s="40">
        <v>66.7</v>
      </c>
      <c r="F204" s="40">
        <v>65.3</v>
      </c>
      <c r="G204" s="40">
        <v>62.8</v>
      </c>
      <c r="H204" s="40">
        <v>70.600000000000009</v>
      </c>
      <c r="I204" s="40">
        <v>73.100000000000009</v>
      </c>
      <c r="J204" s="40">
        <v>74.500000000000014</v>
      </c>
      <c r="K204" s="31">
        <v>71.7</v>
      </c>
      <c r="L204" s="31">
        <v>67.8</v>
      </c>
      <c r="M204" s="31">
        <v>30.512830000000001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1427.7</v>
      </c>
      <c r="D205" s="40">
        <v>1427.5833333333333</v>
      </c>
      <c r="E205" s="40">
        <v>1415.1666666666665</v>
      </c>
      <c r="F205" s="40">
        <v>1402.6333333333332</v>
      </c>
      <c r="G205" s="40">
        <v>1390.2166666666665</v>
      </c>
      <c r="H205" s="40">
        <v>1440.1166666666666</v>
      </c>
      <c r="I205" s="40">
        <v>1452.5333333333331</v>
      </c>
      <c r="J205" s="40">
        <v>1465.0666666666666</v>
      </c>
      <c r="K205" s="31">
        <v>1440</v>
      </c>
      <c r="L205" s="31">
        <v>1415.05</v>
      </c>
      <c r="M205" s="31">
        <v>5.9940499999999997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1089.7</v>
      </c>
      <c r="D206" s="40">
        <v>1096.9166666666667</v>
      </c>
      <c r="E206" s="40">
        <v>1061.7333333333336</v>
      </c>
      <c r="F206" s="40">
        <v>1033.7666666666669</v>
      </c>
      <c r="G206" s="40">
        <v>998.58333333333371</v>
      </c>
      <c r="H206" s="40">
        <v>1124.8833333333334</v>
      </c>
      <c r="I206" s="40">
        <v>1160.0666666666664</v>
      </c>
      <c r="J206" s="40">
        <v>1188.0333333333333</v>
      </c>
      <c r="K206" s="31">
        <v>1132.0999999999999</v>
      </c>
      <c r="L206" s="31">
        <v>1068.95</v>
      </c>
      <c r="M206" s="31">
        <v>1.8814500000000001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1268.45</v>
      </c>
      <c r="D207" s="40">
        <v>1270.2333333333333</v>
      </c>
      <c r="E207" s="40">
        <v>1252.7666666666667</v>
      </c>
      <c r="F207" s="40">
        <v>1237.0833333333333</v>
      </c>
      <c r="G207" s="40">
        <v>1219.6166666666666</v>
      </c>
      <c r="H207" s="40">
        <v>1285.9166666666667</v>
      </c>
      <c r="I207" s="40">
        <v>1303.3833333333334</v>
      </c>
      <c r="J207" s="40">
        <v>1319.0666666666668</v>
      </c>
      <c r="K207" s="31">
        <v>1287.7</v>
      </c>
      <c r="L207" s="31">
        <v>1254.55</v>
      </c>
      <c r="M207" s="31">
        <v>48.639220000000002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264.60000000000002</v>
      </c>
      <c r="D208" s="40">
        <v>263.61666666666662</v>
      </c>
      <c r="E208" s="40">
        <v>262.28333333333325</v>
      </c>
      <c r="F208" s="40">
        <v>259.96666666666664</v>
      </c>
      <c r="G208" s="40">
        <v>258.63333333333327</v>
      </c>
      <c r="H208" s="40">
        <v>265.93333333333322</v>
      </c>
      <c r="I208" s="40">
        <v>267.26666666666659</v>
      </c>
      <c r="J208" s="40">
        <v>269.5833333333332</v>
      </c>
      <c r="K208" s="31">
        <v>264.95</v>
      </c>
      <c r="L208" s="31">
        <v>261.3</v>
      </c>
      <c r="M208" s="31">
        <v>1.57633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133.94999999999999</v>
      </c>
      <c r="D209" s="40">
        <v>131.46666666666667</v>
      </c>
      <c r="E209" s="40">
        <v>126.93333333333334</v>
      </c>
      <c r="F209" s="40">
        <v>119.91666666666667</v>
      </c>
      <c r="G209" s="40">
        <v>115.38333333333334</v>
      </c>
      <c r="H209" s="40">
        <v>138.48333333333335</v>
      </c>
      <c r="I209" s="40">
        <v>143.01666666666671</v>
      </c>
      <c r="J209" s="40">
        <v>150.03333333333333</v>
      </c>
      <c r="K209" s="31">
        <v>136</v>
      </c>
      <c r="L209" s="31">
        <v>124.45</v>
      </c>
      <c r="M209" s="31">
        <v>15.40987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2741.85</v>
      </c>
      <c r="D210" s="40">
        <v>2729.65</v>
      </c>
      <c r="E210" s="40">
        <v>2713.3</v>
      </c>
      <c r="F210" s="40">
        <v>2684.75</v>
      </c>
      <c r="G210" s="40">
        <v>2668.4</v>
      </c>
      <c r="H210" s="40">
        <v>2758.2000000000003</v>
      </c>
      <c r="I210" s="40">
        <v>2774.5499999999997</v>
      </c>
      <c r="J210" s="40">
        <v>2803.1000000000004</v>
      </c>
      <c r="K210" s="31">
        <v>2746</v>
      </c>
      <c r="L210" s="31">
        <v>2701.1</v>
      </c>
      <c r="M210" s="31">
        <v>7.0803099999999999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47.1</v>
      </c>
      <c r="D211" s="40">
        <v>47.283333333333339</v>
      </c>
      <c r="E211" s="40">
        <v>46.366666666666674</v>
      </c>
      <c r="F211" s="40">
        <v>45.633333333333333</v>
      </c>
      <c r="G211" s="40">
        <v>44.716666666666669</v>
      </c>
      <c r="H211" s="40">
        <v>48.01666666666668</v>
      </c>
      <c r="I211" s="40">
        <v>48.933333333333351</v>
      </c>
      <c r="J211" s="40">
        <v>49.666666666666686</v>
      </c>
      <c r="K211" s="31">
        <v>48.2</v>
      </c>
      <c r="L211" s="31">
        <v>46.55</v>
      </c>
      <c r="M211" s="31">
        <v>31.194299999999998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468.3</v>
      </c>
      <c r="D212" s="40">
        <v>461.41666666666669</v>
      </c>
      <c r="E212" s="40">
        <v>451.68333333333339</v>
      </c>
      <c r="F212" s="40">
        <v>435.06666666666672</v>
      </c>
      <c r="G212" s="40">
        <v>425.33333333333343</v>
      </c>
      <c r="H212" s="40">
        <v>478.03333333333336</v>
      </c>
      <c r="I212" s="40">
        <v>487.76666666666659</v>
      </c>
      <c r="J212" s="40">
        <v>504.38333333333333</v>
      </c>
      <c r="K212" s="31">
        <v>471.15</v>
      </c>
      <c r="L212" s="31">
        <v>444.8</v>
      </c>
      <c r="M212" s="31">
        <v>208.47646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1375.8</v>
      </c>
      <c r="D213" s="40">
        <v>1386.3500000000001</v>
      </c>
      <c r="E213" s="40">
        <v>1355.4500000000003</v>
      </c>
      <c r="F213" s="40">
        <v>1335.1000000000001</v>
      </c>
      <c r="G213" s="40">
        <v>1304.2000000000003</v>
      </c>
      <c r="H213" s="40">
        <v>1406.7000000000003</v>
      </c>
      <c r="I213" s="40">
        <v>1437.6000000000004</v>
      </c>
      <c r="J213" s="40">
        <v>1457.9500000000003</v>
      </c>
      <c r="K213" s="31">
        <v>1417.25</v>
      </c>
      <c r="L213" s="31">
        <v>1366</v>
      </c>
      <c r="M213" s="31">
        <v>12.538539999999999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118.95</v>
      </c>
      <c r="D214" s="40">
        <v>119.55000000000001</v>
      </c>
      <c r="E214" s="40">
        <v>116.70000000000002</v>
      </c>
      <c r="F214" s="40">
        <v>114.45</v>
      </c>
      <c r="G214" s="40">
        <v>111.60000000000001</v>
      </c>
      <c r="H214" s="40">
        <v>121.80000000000003</v>
      </c>
      <c r="I214" s="40">
        <v>124.65000000000002</v>
      </c>
      <c r="J214" s="40">
        <v>126.90000000000003</v>
      </c>
      <c r="K214" s="31">
        <v>122.4</v>
      </c>
      <c r="L214" s="31">
        <v>117.3</v>
      </c>
      <c r="M214" s="31">
        <v>29.085159999999998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266.60000000000002</v>
      </c>
      <c r="D215" s="40">
        <v>264.13333333333338</v>
      </c>
      <c r="E215" s="40">
        <v>259.96666666666675</v>
      </c>
      <c r="F215" s="40">
        <v>253.33333333333337</v>
      </c>
      <c r="G215" s="40">
        <v>249.16666666666674</v>
      </c>
      <c r="H215" s="40">
        <v>270.76666666666677</v>
      </c>
      <c r="I215" s="40">
        <v>274.93333333333339</v>
      </c>
      <c r="J215" s="40">
        <v>281.56666666666678</v>
      </c>
      <c r="K215" s="31">
        <v>268.3</v>
      </c>
      <c r="L215" s="31">
        <v>257.5</v>
      </c>
      <c r="M215" s="31">
        <v>58.624020000000002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2724.1</v>
      </c>
      <c r="D216" s="40">
        <v>2712.3999999999996</v>
      </c>
      <c r="E216" s="40">
        <v>2687.3499999999995</v>
      </c>
      <c r="F216" s="40">
        <v>2650.6</v>
      </c>
      <c r="G216" s="40">
        <v>2625.5499999999997</v>
      </c>
      <c r="H216" s="40">
        <v>2749.1499999999992</v>
      </c>
      <c r="I216" s="40">
        <v>2774.1999999999994</v>
      </c>
      <c r="J216" s="40">
        <v>2810.9499999999989</v>
      </c>
      <c r="K216" s="31">
        <v>2737.45</v>
      </c>
      <c r="L216" s="31">
        <v>2675.65</v>
      </c>
      <c r="M216" s="31">
        <v>25.358910000000002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321.75</v>
      </c>
      <c r="D217" s="40">
        <v>322.23333333333335</v>
      </c>
      <c r="E217" s="40">
        <v>318.56666666666672</v>
      </c>
      <c r="F217" s="40">
        <v>315.38333333333338</v>
      </c>
      <c r="G217" s="40">
        <v>311.71666666666675</v>
      </c>
      <c r="H217" s="40">
        <v>325.41666666666669</v>
      </c>
      <c r="I217" s="40">
        <v>329.08333333333331</v>
      </c>
      <c r="J217" s="40">
        <v>332.26666666666665</v>
      </c>
      <c r="K217" s="31">
        <v>325.89999999999998</v>
      </c>
      <c r="L217" s="31">
        <v>319.05</v>
      </c>
      <c r="M217" s="31">
        <v>8.45627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39604.9</v>
      </c>
      <c r="D218" s="40">
        <v>39868.666666666664</v>
      </c>
      <c r="E218" s="40">
        <v>39237.333333333328</v>
      </c>
      <c r="F218" s="40">
        <v>38869.766666666663</v>
      </c>
      <c r="G218" s="40">
        <v>38238.433333333327</v>
      </c>
      <c r="H218" s="40">
        <v>40236.23333333333</v>
      </c>
      <c r="I218" s="40">
        <v>40867.566666666658</v>
      </c>
      <c r="J218" s="40">
        <v>41235.133333333331</v>
      </c>
      <c r="K218" s="31">
        <v>40500</v>
      </c>
      <c r="L218" s="31">
        <v>39501.1</v>
      </c>
      <c r="M218" s="31">
        <v>5.0459999999999998E-2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43.05</v>
      </c>
      <c r="D219" s="40">
        <v>43.266666666666673</v>
      </c>
      <c r="E219" s="40">
        <v>42.283333333333346</v>
      </c>
      <c r="F219" s="40">
        <v>41.516666666666673</v>
      </c>
      <c r="G219" s="40">
        <v>40.533333333333346</v>
      </c>
      <c r="H219" s="40">
        <v>44.033333333333346</v>
      </c>
      <c r="I219" s="40">
        <v>45.01666666666668</v>
      </c>
      <c r="J219" s="40">
        <v>45.783333333333346</v>
      </c>
      <c r="K219" s="31">
        <v>44.25</v>
      </c>
      <c r="L219" s="31">
        <v>42.5</v>
      </c>
      <c r="M219" s="31">
        <v>25.333909999999999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2798.5</v>
      </c>
      <c r="D220" s="40">
        <v>2783.2833333333333</v>
      </c>
      <c r="E220" s="40">
        <v>2754.5666666666666</v>
      </c>
      <c r="F220" s="40">
        <v>2710.6333333333332</v>
      </c>
      <c r="G220" s="40">
        <v>2681.9166666666665</v>
      </c>
      <c r="H220" s="40">
        <v>2827.2166666666667</v>
      </c>
      <c r="I220" s="40">
        <v>2855.9333333333329</v>
      </c>
      <c r="J220" s="40">
        <v>2899.8666666666668</v>
      </c>
      <c r="K220" s="31">
        <v>2812</v>
      </c>
      <c r="L220" s="31">
        <v>2739.35</v>
      </c>
      <c r="M220" s="31">
        <v>49.335230000000003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265.3</v>
      </c>
      <c r="D221" s="40">
        <v>265.11666666666662</v>
      </c>
      <c r="E221" s="40">
        <v>262.23333333333323</v>
      </c>
      <c r="F221" s="40">
        <v>259.16666666666663</v>
      </c>
      <c r="G221" s="40">
        <v>256.28333333333325</v>
      </c>
      <c r="H221" s="40">
        <v>268.18333333333322</v>
      </c>
      <c r="I221" s="40">
        <v>271.06666666666655</v>
      </c>
      <c r="J221" s="40">
        <v>274.13333333333321</v>
      </c>
      <c r="K221" s="31">
        <v>268</v>
      </c>
      <c r="L221" s="31">
        <v>262.05</v>
      </c>
      <c r="M221" s="31">
        <v>0.58511000000000002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719.05</v>
      </c>
      <c r="D222" s="40">
        <v>716.09999999999991</v>
      </c>
      <c r="E222" s="40">
        <v>712.29999999999984</v>
      </c>
      <c r="F222" s="40">
        <v>705.55</v>
      </c>
      <c r="G222" s="40">
        <v>701.74999999999989</v>
      </c>
      <c r="H222" s="40">
        <v>722.8499999999998</v>
      </c>
      <c r="I222" s="40">
        <v>726.65</v>
      </c>
      <c r="J222" s="40">
        <v>733.39999999999975</v>
      </c>
      <c r="K222" s="31">
        <v>719.9</v>
      </c>
      <c r="L222" s="31">
        <v>709.35</v>
      </c>
      <c r="M222" s="31">
        <v>197.60246000000001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1594.6</v>
      </c>
      <c r="D223" s="40">
        <v>1588.3</v>
      </c>
      <c r="E223" s="40">
        <v>1574.9499999999998</v>
      </c>
      <c r="F223" s="40">
        <v>1555.3</v>
      </c>
      <c r="G223" s="40">
        <v>1541.9499999999998</v>
      </c>
      <c r="H223" s="40">
        <v>1607.9499999999998</v>
      </c>
      <c r="I223" s="40">
        <v>1621.2999999999997</v>
      </c>
      <c r="J223" s="40">
        <v>1640.9499999999998</v>
      </c>
      <c r="K223" s="31">
        <v>1601.65</v>
      </c>
      <c r="L223" s="31">
        <v>1568.65</v>
      </c>
      <c r="M223" s="31">
        <v>7.1444200000000002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659.1</v>
      </c>
      <c r="D224" s="40">
        <v>657.93333333333328</v>
      </c>
      <c r="E224" s="40">
        <v>649.86666666666656</v>
      </c>
      <c r="F224" s="40">
        <v>640.63333333333333</v>
      </c>
      <c r="G224" s="40">
        <v>632.56666666666661</v>
      </c>
      <c r="H224" s="40">
        <v>667.16666666666652</v>
      </c>
      <c r="I224" s="40">
        <v>675.23333333333335</v>
      </c>
      <c r="J224" s="40">
        <v>684.46666666666647</v>
      </c>
      <c r="K224" s="31">
        <v>666</v>
      </c>
      <c r="L224" s="31">
        <v>648.70000000000005</v>
      </c>
      <c r="M224" s="31">
        <v>75.831639999999993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721.6</v>
      </c>
      <c r="D225" s="40">
        <v>724.30000000000007</v>
      </c>
      <c r="E225" s="40">
        <v>714.40000000000009</v>
      </c>
      <c r="F225" s="40">
        <v>707.2</v>
      </c>
      <c r="G225" s="40">
        <v>697.30000000000007</v>
      </c>
      <c r="H225" s="40">
        <v>731.50000000000011</v>
      </c>
      <c r="I225" s="40">
        <v>741.4</v>
      </c>
      <c r="J225" s="40">
        <v>748.60000000000014</v>
      </c>
      <c r="K225" s="31">
        <v>734.2</v>
      </c>
      <c r="L225" s="31">
        <v>717.1</v>
      </c>
      <c r="M225" s="31">
        <v>2.5935999999999999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38.5</v>
      </c>
      <c r="D226" s="40">
        <v>38.550000000000004</v>
      </c>
      <c r="E226" s="40">
        <v>38.100000000000009</v>
      </c>
      <c r="F226" s="40">
        <v>37.700000000000003</v>
      </c>
      <c r="G226" s="40">
        <v>37.250000000000007</v>
      </c>
      <c r="H226" s="40">
        <v>38.95000000000001</v>
      </c>
      <c r="I226" s="40">
        <v>39.400000000000013</v>
      </c>
      <c r="J226" s="40">
        <v>39.800000000000011</v>
      </c>
      <c r="K226" s="31">
        <v>39</v>
      </c>
      <c r="L226" s="31">
        <v>38.15</v>
      </c>
      <c r="M226" s="31">
        <v>107.42395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42.95</v>
      </c>
      <c r="D227" s="40">
        <v>43.033333333333339</v>
      </c>
      <c r="E227" s="40">
        <v>42.366666666666674</v>
      </c>
      <c r="F227" s="40">
        <v>41.783333333333339</v>
      </c>
      <c r="G227" s="40">
        <v>41.116666666666674</v>
      </c>
      <c r="H227" s="40">
        <v>43.616666666666674</v>
      </c>
      <c r="I227" s="40">
        <v>44.283333333333346</v>
      </c>
      <c r="J227" s="40">
        <v>44.866666666666674</v>
      </c>
      <c r="K227" s="31">
        <v>43.7</v>
      </c>
      <c r="L227" s="31">
        <v>42.45</v>
      </c>
      <c r="M227" s="31">
        <v>414.96911999999998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50.25</v>
      </c>
      <c r="D228" s="40">
        <v>50.733333333333327</v>
      </c>
      <c r="E228" s="40">
        <v>49.366666666666653</v>
      </c>
      <c r="F228" s="40">
        <v>48.483333333333327</v>
      </c>
      <c r="G228" s="40">
        <v>47.116666666666653</v>
      </c>
      <c r="H228" s="40">
        <v>51.616666666666653</v>
      </c>
      <c r="I228" s="40">
        <v>52.983333333333327</v>
      </c>
      <c r="J228" s="40">
        <v>53.866666666666653</v>
      </c>
      <c r="K228" s="31">
        <v>52.1</v>
      </c>
      <c r="L228" s="31">
        <v>49.85</v>
      </c>
      <c r="M228" s="31">
        <v>51.253549999999997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917.9</v>
      </c>
      <c r="D229" s="40">
        <v>917.20000000000016</v>
      </c>
      <c r="E229" s="40">
        <v>904.40000000000032</v>
      </c>
      <c r="F229" s="40">
        <v>890.9000000000002</v>
      </c>
      <c r="G229" s="40">
        <v>878.10000000000036</v>
      </c>
      <c r="H229" s="40">
        <v>930.70000000000027</v>
      </c>
      <c r="I229" s="40">
        <v>943.50000000000023</v>
      </c>
      <c r="J229" s="40">
        <v>957.00000000000023</v>
      </c>
      <c r="K229" s="31">
        <v>930</v>
      </c>
      <c r="L229" s="31">
        <v>903.7</v>
      </c>
      <c r="M229" s="31">
        <v>0.16164999999999999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282.5</v>
      </c>
      <c r="D230" s="40">
        <v>282.51666666666665</v>
      </c>
      <c r="E230" s="40">
        <v>277.0333333333333</v>
      </c>
      <c r="F230" s="40">
        <v>271.56666666666666</v>
      </c>
      <c r="G230" s="40">
        <v>266.08333333333331</v>
      </c>
      <c r="H230" s="40">
        <v>287.98333333333329</v>
      </c>
      <c r="I230" s="40">
        <v>293.46666666666664</v>
      </c>
      <c r="J230" s="40">
        <v>298.93333333333328</v>
      </c>
      <c r="K230" s="31">
        <v>288</v>
      </c>
      <c r="L230" s="31">
        <v>277.05</v>
      </c>
      <c r="M230" s="31">
        <v>0.48279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1621.95</v>
      </c>
      <c r="D231" s="40">
        <v>1604.3333333333333</v>
      </c>
      <c r="E231" s="40">
        <v>1578.6666666666665</v>
      </c>
      <c r="F231" s="40">
        <v>1535.3833333333332</v>
      </c>
      <c r="G231" s="40">
        <v>1509.7166666666665</v>
      </c>
      <c r="H231" s="40">
        <v>1647.6166666666666</v>
      </c>
      <c r="I231" s="40">
        <v>1673.2833333333331</v>
      </c>
      <c r="J231" s="40">
        <v>1716.5666666666666</v>
      </c>
      <c r="K231" s="31">
        <v>1630</v>
      </c>
      <c r="L231" s="31">
        <v>1561.05</v>
      </c>
      <c r="M231" s="31">
        <v>0.99336000000000002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559.1</v>
      </c>
      <c r="D232" s="40">
        <v>562.0333333333333</v>
      </c>
      <c r="E232" s="40">
        <v>552.06666666666661</v>
      </c>
      <c r="F232" s="40">
        <v>545.0333333333333</v>
      </c>
      <c r="G232" s="40">
        <v>535.06666666666661</v>
      </c>
      <c r="H232" s="40">
        <v>569.06666666666661</v>
      </c>
      <c r="I232" s="40">
        <v>579.0333333333333</v>
      </c>
      <c r="J232" s="40">
        <v>586.06666666666661</v>
      </c>
      <c r="K232" s="31">
        <v>572</v>
      </c>
      <c r="L232" s="31">
        <v>555</v>
      </c>
      <c r="M232" s="31">
        <v>4.7259700000000002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165.25</v>
      </c>
      <c r="D233" s="40">
        <v>165.15</v>
      </c>
      <c r="E233" s="40">
        <v>162.30000000000001</v>
      </c>
      <c r="F233" s="40">
        <v>159.35</v>
      </c>
      <c r="G233" s="40">
        <v>156.5</v>
      </c>
      <c r="H233" s="40">
        <v>168.10000000000002</v>
      </c>
      <c r="I233" s="40">
        <v>170.95</v>
      </c>
      <c r="J233" s="40">
        <v>173.90000000000003</v>
      </c>
      <c r="K233" s="31">
        <v>168</v>
      </c>
      <c r="L233" s="31">
        <v>162.19999999999999</v>
      </c>
      <c r="M233" s="31">
        <v>18.001539999999999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43.05</v>
      </c>
      <c r="D234" s="40">
        <v>43.199999999999996</v>
      </c>
      <c r="E234" s="40">
        <v>42.649999999999991</v>
      </c>
      <c r="F234" s="40">
        <v>42.249999999999993</v>
      </c>
      <c r="G234" s="40">
        <v>41.699999999999989</v>
      </c>
      <c r="H234" s="40">
        <v>43.599999999999994</v>
      </c>
      <c r="I234" s="40">
        <v>44.149999999999991</v>
      </c>
      <c r="J234" s="40">
        <v>44.55</v>
      </c>
      <c r="K234" s="31">
        <v>43.75</v>
      </c>
      <c r="L234" s="31">
        <v>42.8</v>
      </c>
      <c r="M234" s="31">
        <v>8.5446100000000005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211.3</v>
      </c>
      <c r="D235" s="40">
        <v>210.04999999999998</v>
      </c>
      <c r="E235" s="40">
        <v>208.49999999999997</v>
      </c>
      <c r="F235" s="40">
        <v>205.7</v>
      </c>
      <c r="G235" s="40">
        <v>204.14999999999998</v>
      </c>
      <c r="H235" s="40">
        <v>212.84999999999997</v>
      </c>
      <c r="I235" s="40">
        <v>214.39999999999998</v>
      </c>
      <c r="J235" s="40">
        <v>217.19999999999996</v>
      </c>
      <c r="K235" s="31">
        <v>211.6</v>
      </c>
      <c r="L235" s="31">
        <v>207.25</v>
      </c>
      <c r="M235" s="31">
        <v>258.08429999999998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114.75</v>
      </c>
      <c r="D236" s="40">
        <v>114.81666666666666</v>
      </c>
      <c r="E236" s="40">
        <v>113.63333333333333</v>
      </c>
      <c r="F236" s="40">
        <v>112.51666666666667</v>
      </c>
      <c r="G236" s="40">
        <v>111.33333333333333</v>
      </c>
      <c r="H236" s="40">
        <v>115.93333333333332</v>
      </c>
      <c r="I236" s="40">
        <v>117.11666666666666</v>
      </c>
      <c r="J236" s="40">
        <v>118.23333333333332</v>
      </c>
      <c r="K236" s="31">
        <v>116</v>
      </c>
      <c r="L236" s="31">
        <v>113.7</v>
      </c>
      <c r="M236" s="31">
        <v>1.94879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163.6</v>
      </c>
      <c r="D237" s="40">
        <v>163.88333333333335</v>
      </c>
      <c r="E237" s="40">
        <v>161.76666666666671</v>
      </c>
      <c r="F237" s="40">
        <v>159.93333333333337</v>
      </c>
      <c r="G237" s="40">
        <v>157.81666666666672</v>
      </c>
      <c r="H237" s="40">
        <v>165.7166666666667</v>
      </c>
      <c r="I237" s="40">
        <v>167.83333333333331</v>
      </c>
      <c r="J237" s="40">
        <v>169.66666666666669</v>
      </c>
      <c r="K237" s="31">
        <v>166</v>
      </c>
      <c r="L237" s="31">
        <v>162.05000000000001</v>
      </c>
      <c r="M237" s="31">
        <v>15.52586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224</v>
      </c>
      <c r="D238" s="40">
        <v>224.81666666666669</v>
      </c>
      <c r="E238" s="40">
        <v>220.73333333333338</v>
      </c>
      <c r="F238" s="40">
        <v>217.4666666666667</v>
      </c>
      <c r="G238" s="40">
        <v>213.38333333333338</v>
      </c>
      <c r="H238" s="40">
        <v>228.08333333333337</v>
      </c>
      <c r="I238" s="40">
        <v>232.16666666666669</v>
      </c>
      <c r="J238" s="40">
        <v>235.43333333333337</v>
      </c>
      <c r="K238" s="31">
        <v>228.9</v>
      </c>
      <c r="L238" s="31">
        <v>221.55</v>
      </c>
      <c r="M238" s="31">
        <v>114.80181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136.4</v>
      </c>
      <c r="D239" s="40">
        <v>137.5</v>
      </c>
      <c r="E239" s="40">
        <v>134.4</v>
      </c>
      <c r="F239" s="40">
        <v>132.4</v>
      </c>
      <c r="G239" s="40">
        <v>129.30000000000001</v>
      </c>
      <c r="H239" s="40">
        <v>139.5</v>
      </c>
      <c r="I239" s="40">
        <v>142.60000000000002</v>
      </c>
      <c r="J239" s="40">
        <v>144.6</v>
      </c>
      <c r="K239" s="31">
        <v>140.6</v>
      </c>
      <c r="L239" s="31">
        <v>135.5</v>
      </c>
      <c r="M239" s="31">
        <v>52.110329999999998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7848.2</v>
      </c>
      <c r="D240" s="40">
        <v>7865.7333333333336</v>
      </c>
      <c r="E240" s="40">
        <v>7732.4666666666672</v>
      </c>
      <c r="F240" s="40">
        <v>7616.7333333333336</v>
      </c>
      <c r="G240" s="40">
        <v>7483.4666666666672</v>
      </c>
      <c r="H240" s="40">
        <v>7981.4666666666672</v>
      </c>
      <c r="I240" s="40">
        <v>8114.7333333333336</v>
      </c>
      <c r="J240" s="40">
        <v>8230.4666666666672</v>
      </c>
      <c r="K240" s="31">
        <v>7999</v>
      </c>
      <c r="L240" s="31">
        <v>7750</v>
      </c>
      <c r="M240" s="31">
        <v>3.1893099999999999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125</v>
      </c>
      <c r="D241" s="40">
        <v>124.81666666666666</v>
      </c>
      <c r="E241" s="40">
        <v>122.48333333333332</v>
      </c>
      <c r="F241" s="40">
        <v>119.96666666666665</v>
      </c>
      <c r="G241" s="40">
        <v>117.63333333333331</v>
      </c>
      <c r="H241" s="40">
        <v>127.33333333333333</v>
      </c>
      <c r="I241" s="40">
        <v>129.66666666666669</v>
      </c>
      <c r="J241" s="40">
        <v>132.18333333333334</v>
      </c>
      <c r="K241" s="31">
        <v>127.15</v>
      </c>
      <c r="L241" s="31">
        <v>122.3</v>
      </c>
      <c r="M241" s="31">
        <v>33.98518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504.85</v>
      </c>
      <c r="D242" s="40">
        <v>504.51666666666671</v>
      </c>
      <c r="E242" s="40">
        <v>487.33333333333337</v>
      </c>
      <c r="F242" s="40">
        <v>469.81666666666666</v>
      </c>
      <c r="G242" s="40">
        <v>452.63333333333333</v>
      </c>
      <c r="H242" s="40">
        <v>522.03333333333342</v>
      </c>
      <c r="I242" s="40">
        <v>539.2166666666667</v>
      </c>
      <c r="J242" s="40">
        <v>556.73333333333346</v>
      </c>
      <c r="K242" s="31">
        <v>521.70000000000005</v>
      </c>
      <c r="L242" s="31">
        <v>487</v>
      </c>
      <c r="M242" s="31">
        <v>232.52363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140.4</v>
      </c>
      <c r="D243" s="40">
        <v>140.69999999999999</v>
      </c>
      <c r="E243" s="40">
        <v>139.39999999999998</v>
      </c>
      <c r="F243" s="40">
        <v>138.39999999999998</v>
      </c>
      <c r="G243" s="40">
        <v>137.09999999999997</v>
      </c>
      <c r="H243" s="40">
        <v>141.69999999999999</v>
      </c>
      <c r="I243" s="40">
        <v>143</v>
      </c>
      <c r="J243" s="40">
        <v>144</v>
      </c>
      <c r="K243" s="31">
        <v>142</v>
      </c>
      <c r="L243" s="31">
        <v>139.69999999999999</v>
      </c>
      <c r="M243" s="31">
        <v>8.2992000000000008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110.85</v>
      </c>
      <c r="D244" s="40">
        <v>109.84999999999998</v>
      </c>
      <c r="E244" s="40">
        <v>108.39999999999996</v>
      </c>
      <c r="F244" s="40">
        <v>105.94999999999999</v>
      </c>
      <c r="G244" s="40">
        <v>104.49999999999997</v>
      </c>
      <c r="H244" s="40">
        <v>112.29999999999995</v>
      </c>
      <c r="I244" s="40">
        <v>113.74999999999997</v>
      </c>
      <c r="J244" s="40">
        <v>116.19999999999995</v>
      </c>
      <c r="K244" s="31">
        <v>111.3</v>
      </c>
      <c r="L244" s="31">
        <v>107.4</v>
      </c>
      <c r="M244" s="31">
        <v>223.23605000000001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19.600000000000001</v>
      </c>
      <c r="D245" s="40">
        <v>19.849999999999998</v>
      </c>
      <c r="E245" s="40">
        <v>19.249999999999996</v>
      </c>
      <c r="F245" s="40">
        <v>18.899999999999999</v>
      </c>
      <c r="G245" s="40">
        <v>18.299999999999997</v>
      </c>
      <c r="H245" s="40">
        <v>20.199999999999996</v>
      </c>
      <c r="I245" s="40">
        <v>20.799999999999997</v>
      </c>
      <c r="J245" s="40">
        <v>21.149999999999995</v>
      </c>
      <c r="K245" s="31">
        <v>20.45</v>
      </c>
      <c r="L245" s="31">
        <v>19.5</v>
      </c>
      <c r="M245" s="31">
        <v>61.393300000000004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2752</v>
      </c>
      <c r="D246" s="40">
        <v>2737.5</v>
      </c>
      <c r="E246" s="40">
        <v>2715.5</v>
      </c>
      <c r="F246" s="40">
        <v>2679</v>
      </c>
      <c r="G246" s="40">
        <v>2657</v>
      </c>
      <c r="H246" s="40">
        <v>2774</v>
      </c>
      <c r="I246" s="40">
        <v>2796</v>
      </c>
      <c r="J246" s="40">
        <v>2832.5</v>
      </c>
      <c r="K246" s="31">
        <v>2759.5</v>
      </c>
      <c r="L246" s="31">
        <v>2701</v>
      </c>
      <c r="M246" s="31">
        <v>20.502230000000001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234.8</v>
      </c>
      <c r="D247" s="40">
        <v>234.68333333333331</v>
      </c>
      <c r="E247" s="40">
        <v>227.91666666666663</v>
      </c>
      <c r="F247" s="40">
        <v>221.03333333333333</v>
      </c>
      <c r="G247" s="40">
        <v>214.26666666666665</v>
      </c>
      <c r="H247" s="40">
        <v>241.56666666666661</v>
      </c>
      <c r="I247" s="40">
        <v>248.33333333333331</v>
      </c>
      <c r="J247" s="40">
        <v>255.21666666666658</v>
      </c>
      <c r="K247" s="31">
        <v>241.45</v>
      </c>
      <c r="L247" s="31">
        <v>227.8</v>
      </c>
      <c r="M247" s="31">
        <v>5.4754800000000001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479.75</v>
      </c>
      <c r="D248" s="40">
        <v>488.18333333333334</v>
      </c>
      <c r="E248" s="40">
        <v>458.56666666666672</v>
      </c>
      <c r="F248" s="40">
        <v>437.38333333333338</v>
      </c>
      <c r="G248" s="40">
        <v>407.76666666666677</v>
      </c>
      <c r="H248" s="40">
        <v>509.36666666666667</v>
      </c>
      <c r="I248" s="40">
        <v>538.98333333333335</v>
      </c>
      <c r="J248" s="40">
        <v>560.16666666666663</v>
      </c>
      <c r="K248" s="31">
        <v>517.79999999999995</v>
      </c>
      <c r="L248" s="31">
        <v>467</v>
      </c>
      <c r="M248" s="31">
        <v>38.418199999999999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545.85</v>
      </c>
      <c r="D249" s="40">
        <v>542.63333333333333</v>
      </c>
      <c r="E249" s="40">
        <v>533.41666666666663</v>
      </c>
      <c r="F249" s="40">
        <v>520.98333333333335</v>
      </c>
      <c r="G249" s="40">
        <v>511.76666666666665</v>
      </c>
      <c r="H249" s="40">
        <v>555.06666666666661</v>
      </c>
      <c r="I249" s="40">
        <v>564.2833333333333</v>
      </c>
      <c r="J249" s="40">
        <v>576.71666666666658</v>
      </c>
      <c r="K249" s="31">
        <v>551.85</v>
      </c>
      <c r="L249" s="31">
        <v>530.20000000000005</v>
      </c>
      <c r="M249" s="31">
        <v>42.559130000000003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215.35</v>
      </c>
      <c r="D250" s="40">
        <v>215.81666666666669</v>
      </c>
      <c r="E250" s="40">
        <v>213.63333333333338</v>
      </c>
      <c r="F250" s="40">
        <v>211.91666666666669</v>
      </c>
      <c r="G250" s="40">
        <v>209.73333333333338</v>
      </c>
      <c r="H250" s="40">
        <v>217.53333333333339</v>
      </c>
      <c r="I250" s="40">
        <v>219.71666666666673</v>
      </c>
      <c r="J250" s="40">
        <v>221.43333333333339</v>
      </c>
      <c r="K250" s="31">
        <v>218</v>
      </c>
      <c r="L250" s="31">
        <v>214.1</v>
      </c>
      <c r="M250" s="31">
        <v>64.546199999999999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992.4</v>
      </c>
      <c r="D251" s="40">
        <v>997.4</v>
      </c>
      <c r="E251" s="40">
        <v>985</v>
      </c>
      <c r="F251" s="40">
        <v>977.6</v>
      </c>
      <c r="G251" s="40">
        <v>965.2</v>
      </c>
      <c r="H251" s="40">
        <v>1004.8</v>
      </c>
      <c r="I251" s="40">
        <v>1017.1999999999998</v>
      </c>
      <c r="J251" s="40">
        <v>1024.5999999999999</v>
      </c>
      <c r="K251" s="31">
        <v>1009.8</v>
      </c>
      <c r="L251" s="31">
        <v>990</v>
      </c>
      <c r="M251" s="31">
        <v>31.386520000000001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47.35</v>
      </c>
      <c r="D252" s="40">
        <v>45.033333333333331</v>
      </c>
      <c r="E252" s="40">
        <v>42.216666666666661</v>
      </c>
      <c r="F252" s="40">
        <v>37.083333333333329</v>
      </c>
      <c r="G252" s="40">
        <v>34.266666666666659</v>
      </c>
      <c r="H252" s="40">
        <v>50.166666666666664</v>
      </c>
      <c r="I252" s="40">
        <v>52.983333333333327</v>
      </c>
      <c r="J252" s="40">
        <v>58.116666666666667</v>
      </c>
      <c r="K252" s="31">
        <v>47.85</v>
      </c>
      <c r="L252" s="31">
        <v>39.9</v>
      </c>
      <c r="M252" s="31">
        <v>316.82314000000002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6182.35</v>
      </c>
      <c r="D253" s="40">
        <v>6130.666666666667</v>
      </c>
      <c r="E253" s="40">
        <v>6044.1333333333341</v>
      </c>
      <c r="F253" s="40">
        <v>5905.916666666667</v>
      </c>
      <c r="G253" s="40">
        <v>5819.3833333333341</v>
      </c>
      <c r="H253" s="40">
        <v>6268.8833333333341</v>
      </c>
      <c r="I253" s="40">
        <v>6355.416666666667</v>
      </c>
      <c r="J253" s="40">
        <v>6493.6333333333341</v>
      </c>
      <c r="K253" s="31">
        <v>6217.2</v>
      </c>
      <c r="L253" s="31">
        <v>5992.45</v>
      </c>
      <c r="M253" s="31">
        <v>6.06196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1706.45</v>
      </c>
      <c r="D254" s="40">
        <v>1702.4333333333332</v>
      </c>
      <c r="E254" s="40">
        <v>1689.8666666666663</v>
      </c>
      <c r="F254" s="40">
        <v>1673.2833333333331</v>
      </c>
      <c r="G254" s="40">
        <v>1660.7166666666662</v>
      </c>
      <c r="H254" s="40">
        <v>1719.0166666666664</v>
      </c>
      <c r="I254" s="40">
        <v>1731.5833333333335</v>
      </c>
      <c r="J254" s="40">
        <v>1748.1666666666665</v>
      </c>
      <c r="K254" s="31">
        <v>1715</v>
      </c>
      <c r="L254" s="31">
        <v>1685.85</v>
      </c>
      <c r="M254" s="31">
        <v>122.55437999999999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906.85</v>
      </c>
      <c r="D255" s="40">
        <v>913.86666666666667</v>
      </c>
      <c r="E255" s="40">
        <v>897.83333333333337</v>
      </c>
      <c r="F255" s="40">
        <v>888.81666666666672</v>
      </c>
      <c r="G255" s="40">
        <v>872.78333333333342</v>
      </c>
      <c r="H255" s="40">
        <v>922.88333333333333</v>
      </c>
      <c r="I255" s="40">
        <v>938.91666666666663</v>
      </c>
      <c r="J255" s="40">
        <v>947.93333333333328</v>
      </c>
      <c r="K255" s="31">
        <v>929.9</v>
      </c>
      <c r="L255" s="31">
        <v>904.85</v>
      </c>
      <c r="M255" s="31">
        <v>0.20443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309.25</v>
      </c>
      <c r="D256" s="40">
        <v>310.3</v>
      </c>
      <c r="E256" s="40">
        <v>304.60000000000002</v>
      </c>
      <c r="F256" s="40">
        <v>299.95</v>
      </c>
      <c r="G256" s="40">
        <v>294.25</v>
      </c>
      <c r="H256" s="40">
        <v>314.95000000000005</v>
      </c>
      <c r="I256" s="40">
        <v>320.64999999999998</v>
      </c>
      <c r="J256" s="40">
        <v>325.30000000000007</v>
      </c>
      <c r="K256" s="31">
        <v>316</v>
      </c>
      <c r="L256" s="31">
        <v>305.64999999999998</v>
      </c>
      <c r="M256" s="31">
        <v>2.90822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651.4</v>
      </c>
      <c r="D257" s="40">
        <v>651.06666666666661</v>
      </c>
      <c r="E257" s="40">
        <v>642.18333333333317</v>
      </c>
      <c r="F257" s="40">
        <v>632.96666666666658</v>
      </c>
      <c r="G257" s="40">
        <v>624.08333333333314</v>
      </c>
      <c r="H257" s="40">
        <v>660.28333333333319</v>
      </c>
      <c r="I257" s="40">
        <v>669.16666666666663</v>
      </c>
      <c r="J257" s="40">
        <v>678.38333333333321</v>
      </c>
      <c r="K257" s="31">
        <v>659.95</v>
      </c>
      <c r="L257" s="31">
        <v>641.85</v>
      </c>
      <c r="M257" s="31">
        <v>2.3894600000000001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1904.15</v>
      </c>
      <c r="D258" s="40">
        <v>1878.4166666666667</v>
      </c>
      <c r="E258" s="40">
        <v>1832.7833333333335</v>
      </c>
      <c r="F258" s="40">
        <v>1761.4166666666667</v>
      </c>
      <c r="G258" s="40">
        <v>1715.7833333333335</v>
      </c>
      <c r="H258" s="40">
        <v>1949.7833333333335</v>
      </c>
      <c r="I258" s="40">
        <v>1995.4166666666667</v>
      </c>
      <c r="J258" s="40">
        <v>2066.7833333333338</v>
      </c>
      <c r="K258" s="31">
        <v>1924.05</v>
      </c>
      <c r="L258" s="31">
        <v>1807.05</v>
      </c>
      <c r="M258" s="31">
        <v>16.84036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2575.3000000000002</v>
      </c>
      <c r="D259" s="40">
        <v>2556.8666666666668</v>
      </c>
      <c r="E259" s="40">
        <v>2449.4333333333334</v>
      </c>
      <c r="F259" s="40">
        <v>2323.5666666666666</v>
      </c>
      <c r="G259" s="40">
        <v>2216.1333333333332</v>
      </c>
      <c r="H259" s="40">
        <v>2682.7333333333336</v>
      </c>
      <c r="I259" s="40">
        <v>2790.166666666667</v>
      </c>
      <c r="J259" s="40">
        <v>2916.0333333333338</v>
      </c>
      <c r="K259" s="31">
        <v>2664.3</v>
      </c>
      <c r="L259" s="31">
        <v>2431</v>
      </c>
      <c r="M259" s="31">
        <v>8.9731100000000001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1702.65</v>
      </c>
      <c r="D260" s="40">
        <v>1699.2166666666665</v>
      </c>
      <c r="E260" s="40">
        <v>1678.4333333333329</v>
      </c>
      <c r="F260" s="40">
        <v>1654.2166666666665</v>
      </c>
      <c r="G260" s="40">
        <v>1633.4333333333329</v>
      </c>
      <c r="H260" s="40">
        <v>1723.4333333333329</v>
      </c>
      <c r="I260" s="40">
        <v>1744.2166666666662</v>
      </c>
      <c r="J260" s="40">
        <v>1768.4333333333329</v>
      </c>
      <c r="K260" s="31">
        <v>1720</v>
      </c>
      <c r="L260" s="31">
        <v>1675</v>
      </c>
      <c r="M260" s="31">
        <v>1.3896599999999999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3271.4</v>
      </c>
      <c r="D261" s="40">
        <v>3234.4166666666665</v>
      </c>
      <c r="E261" s="40">
        <v>3176.9833333333331</v>
      </c>
      <c r="F261" s="40">
        <v>3082.5666666666666</v>
      </c>
      <c r="G261" s="40">
        <v>3025.1333333333332</v>
      </c>
      <c r="H261" s="40">
        <v>3328.833333333333</v>
      </c>
      <c r="I261" s="40">
        <v>3386.2666666666664</v>
      </c>
      <c r="J261" s="40">
        <v>3480.6833333333329</v>
      </c>
      <c r="K261" s="31">
        <v>3291.85</v>
      </c>
      <c r="L261" s="31">
        <v>3140</v>
      </c>
      <c r="M261" s="31">
        <v>0.73462000000000005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709.05</v>
      </c>
      <c r="D262" s="40">
        <v>709.63333333333333</v>
      </c>
      <c r="E262" s="40">
        <v>701.26666666666665</v>
      </c>
      <c r="F262" s="40">
        <v>693.48333333333335</v>
      </c>
      <c r="G262" s="40">
        <v>685.11666666666667</v>
      </c>
      <c r="H262" s="40">
        <v>717.41666666666663</v>
      </c>
      <c r="I262" s="40">
        <v>725.78333333333319</v>
      </c>
      <c r="J262" s="40">
        <v>733.56666666666661</v>
      </c>
      <c r="K262" s="31">
        <v>718</v>
      </c>
      <c r="L262" s="31">
        <v>701.85</v>
      </c>
      <c r="M262" s="31">
        <v>2.88855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244.45</v>
      </c>
      <c r="D263" s="40">
        <v>245.6</v>
      </c>
      <c r="E263" s="40">
        <v>241.5</v>
      </c>
      <c r="F263" s="40">
        <v>238.55</v>
      </c>
      <c r="G263" s="40">
        <v>234.45000000000002</v>
      </c>
      <c r="H263" s="40">
        <v>248.54999999999998</v>
      </c>
      <c r="I263" s="40">
        <v>252.64999999999995</v>
      </c>
      <c r="J263" s="40">
        <v>255.59999999999997</v>
      </c>
      <c r="K263" s="31">
        <v>249.7</v>
      </c>
      <c r="L263" s="31">
        <v>242.65</v>
      </c>
      <c r="M263" s="31">
        <v>9.9452700000000007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145.25</v>
      </c>
      <c r="D264" s="40">
        <v>145.81666666666669</v>
      </c>
      <c r="E264" s="40">
        <v>144.03333333333339</v>
      </c>
      <c r="F264" s="40">
        <v>142.81666666666669</v>
      </c>
      <c r="G264" s="40">
        <v>141.03333333333339</v>
      </c>
      <c r="H264" s="40">
        <v>147.03333333333339</v>
      </c>
      <c r="I264" s="40">
        <v>148.81666666666669</v>
      </c>
      <c r="J264" s="40">
        <v>150.03333333333339</v>
      </c>
      <c r="K264" s="31">
        <v>147.6</v>
      </c>
      <c r="L264" s="31">
        <v>144.6</v>
      </c>
      <c r="M264" s="31">
        <v>6.1837400000000002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92.45</v>
      </c>
      <c r="D265" s="40">
        <v>92.133333333333326</v>
      </c>
      <c r="E265" s="40">
        <v>91.066666666666649</v>
      </c>
      <c r="F265" s="40">
        <v>89.683333333333323</v>
      </c>
      <c r="G265" s="40">
        <v>88.616666666666646</v>
      </c>
      <c r="H265" s="40">
        <v>93.516666666666652</v>
      </c>
      <c r="I265" s="40">
        <v>94.583333333333314</v>
      </c>
      <c r="J265" s="40">
        <v>95.966666666666654</v>
      </c>
      <c r="K265" s="31">
        <v>93.2</v>
      </c>
      <c r="L265" s="31">
        <v>90.75</v>
      </c>
      <c r="M265" s="31">
        <v>42.607219999999998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264.64999999999998</v>
      </c>
      <c r="D266" s="40">
        <v>259.28333333333336</v>
      </c>
      <c r="E266" s="40">
        <v>253.76666666666671</v>
      </c>
      <c r="F266" s="40">
        <v>242.88333333333335</v>
      </c>
      <c r="G266" s="40">
        <v>237.3666666666667</v>
      </c>
      <c r="H266" s="40">
        <v>270.16666666666674</v>
      </c>
      <c r="I266" s="40">
        <v>275.68333333333339</v>
      </c>
      <c r="J266" s="40">
        <v>286.56666666666672</v>
      </c>
      <c r="K266" s="31">
        <v>264.8</v>
      </c>
      <c r="L266" s="31">
        <v>248.4</v>
      </c>
      <c r="M266" s="31">
        <v>22.620550000000001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687.6</v>
      </c>
      <c r="D267" s="40">
        <v>686.83333333333337</v>
      </c>
      <c r="E267" s="40">
        <v>681.2166666666667</v>
      </c>
      <c r="F267" s="40">
        <v>674.83333333333337</v>
      </c>
      <c r="G267" s="40">
        <v>669.2166666666667</v>
      </c>
      <c r="H267" s="40">
        <v>693.2166666666667</v>
      </c>
      <c r="I267" s="40">
        <v>698.83333333333326</v>
      </c>
      <c r="J267" s="40">
        <v>705.2166666666667</v>
      </c>
      <c r="K267" s="31">
        <v>692.45</v>
      </c>
      <c r="L267" s="31">
        <v>680.45</v>
      </c>
      <c r="M267" s="31">
        <v>53.992150000000002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103.1</v>
      </c>
      <c r="D268" s="40">
        <v>104.11666666666667</v>
      </c>
      <c r="E268" s="40">
        <v>101.23333333333335</v>
      </c>
      <c r="F268" s="40">
        <v>99.366666666666674</v>
      </c>
      <c r="G268" s="40">
        <v>96.483333333333348</v>
      </c>
      <c r="H268" s="40">
        <v>105.98333333333335</v>
      </c>
      <c r="I268" s="40">
        <v>108.86666666666667</v>
      </c>
      <c r="J268" s="40">
        <v>110.73333333333335</v>
      </c>
      <c r="K268" s="31">
        <v>107</v>
      </c>
      <c r="L268" s="31">
        <v>102.25</v>
      </c>
      <c r="M268" s="31">
        <v>1.9685600000000001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89.65</v>
      </c>
      <c r="D269" s="40">
        <v>89.083333333333329</v>
      </c>
      <c r="E269" s="40">
        <v>87.266666666666652</v>
      </c>
      <c r="F269" s="40">
        <v>84.883333333333326</v>
      </c>
      <c r="G269" s="40">
        <v>83.066666666666649</v>
      </c>
      <c r="H269" s="40">
        <v>91.466666666666654</v>
      </c>
      <c r="I269" s="40">
        <v>93.283333333333346</v>
      </c>
      <c r="J269" s="40">
        <v>95.666666666666657</v>
      </c>
      <c r="K269" s="31">
        <v>90.9</v>
      </c>
      <c r="L269" s="31">
        <v>86.7</v>
      </c>
      <c r="M269" s="31">
        <v>11.374420000000001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117.85</v>
      </c>
      <c r="D270" s="40">
        <v>118.94999999999999</v>
      </c>
      <c r="E270" s="40">
        <v>116.09999999999998</v>
      </c>
      <c r="F270" s="40">
        <v>114.35</v>
      </c>
      <c r="G270" s="40">
        <v>111.49999999999999</v>
      </c>
      <c r="H270" s="40">
        <v>120.69999999999997</v>
      </c>
      <c r="I270" s="40">
        <v>123.55</v>
      </c>
      <c r="J270" s="40">
        <v>125.29999999999997</v>
      </c>
      <c r="K270" s="31">
        <v>121.8</v>
      </c>
      <c r="L270" s="31">
        <v>117.2</v>
      </c>
      <c r="M270" s="31">
        <v>12.91677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284.14999999999998</v>
      </c>
      <c r="D271" s="40">
        <v>283.66666666666669</v>
      </c>
      <c r="E271" s="40">
        <v>276.73333333333335</v>
      </c>
      <c r="F271" s="40">
        <v>269.31666666666666</v>
      </c>
      <c r="G271" s="40">
        <v>262.38333333333333</v>
      </c>
      <c r="H271" s="40">
        <v>291.08333333333337</v>
      </c>
      <c r="I271" s="40">
        <v>298.01666666666665</v>
      </c>
      <c r="J271" s="40">
        <v>305.43333333333339</v>
      </c>
      <c r="K271" s="31">
        <v>290.60000000000002</v>
      </c>
      <c r="L271" s="31">
        <v>276.25</v>
      </c>
      <c r="M271" s="31">
        <v>4.6800699999999997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150.5</v>
      </c>
      <c r="D272" s="40">
        <v>151.03333333333333</v>
      </c>
      <c r="E272" s="40">
        <v>148.01666666666665</v>
      </c>
      <c r="F272" s="40">
        <v>145.53333333333333</v>
      </c>
      <c r="G272" s="40">
        <v>142.51666666666665</v>
      </c>
      <c r="H272" s="40">
        <v>153.51666666666665</v>
      </c>
      <c r="I272" s="40">
        <v>156.53333333333336</v>
      </c>
      <c r="J272" s="40">
        <v>159.01666666666665</v>
      </c>
      <c r="K272" s="31">
        <v>154.05000000000001</v>
      </c>
      <c r="L272" s="31">
        <v>148.55000000000001</v>
      </c>
      <c r="M272" s="31">
        <v>20.038350000000001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376.95</v>
      </c>
      <c r="D273" s="40">
        <v>378.63333333333338</v>
      </c>
      <c r="E273" s="40">
        <v>374.26666666666677</v>
      </c>
      <c r="F273" s="40">
        <v>371.58333333333337</v>
      </c>
      <c r="G273" s="40">
        <v>367.21666666666675</v>
      </c>
      <c r="H273" s="40">
        <v>381.31666666666678</v>
      </c>
      <c r="I273" s="40">
        <v>385.68333333333345</v>
      </c>
      <c r="J273" s="40">
        <v>388.36666666666679</v>
      </c>
      <c r="K273" s="31">
        <v>383</v>
      </c>
      <c r="L273" s="31">
        <v>375.95</v>
      </c>
      <c r="M273" s="31">
        <v>104.14277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2193.75</v>
      </c>
      <c r="D274" s="40">
        <v>2195.3166666666666</v>
      </c>
      <c r="E274" s="40">
        <v>2179.4833333333331</v>
      </c>
      <c r="F274" s="40">
        <v>2165.2166666666667</v>
      </c>
      <c r="G274" s="40">
        <v>2149.3833333333332</v>
      </c>
      <c r="H274" s="40">
        <v>2209.583333333333</v>
      </c>
      <c r="I274" s="40">
        <v>2225.416666666667</v>
      </c>
      <c r="J274" s="40">
        <v>2239.6833333333329</v>
      </c>
      <c r="K274" s="31">
        <v>2211.15</v>
      </c>
      <c r="L274" s="31">
        <v>2181.0500000000002</v>
      </c>
      <c r="M274" s="31">
        <v>6.6269999999999996E-2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3995</v>
      </c>
      <c r="D275" s="40">
        <v>3965.9499999999994</v>
      </c>
      <c r="E275" s="40">
        <v>3915.7499999999986</v>
      </c>
      <c r="F275" s="40">
        <v>3836.4999999999991</v>
      </c>
      <c r="G275" s="40">
        <v>3786.2999999999984</v>
      </c>
      <c r="H275" s="40">
        <v>4045.1999999999989</v>
      </c>
      <c r="I275" s="40">
        <v>4095.3999999999996</v>
      </c>
      <c r="J275" s="40">
        <v>4174.6499999999996</v>
      </c>
      <c r="K275" s="31">
        <v>4016.15</v>
      </c>
      <c r="L275" s="31">
        <v>3886.7</v>
      </c>
      <c r="M275" s="31">
        <v>7.2232200000000004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953.45</v>
      </c>
      <c r="D276" s="40">
        <v>955.75</v>
      </c>
      <c r="E276" s="40">
        <v>948.75</v>
      </c>
      <c r="F276" s="40">
        <v>944.05</v>
      </c>
      <c r="G276" s="40">
        <v>937.05</v>
      </c>
      <c r="H276" s="40">
        <v>960.45</v>
      </c>
      <c r="I276" s="40">
        <v>967.45</v>
      </c>
      <c r="J276" s="40">
        <v>972.15000000000009</v>
      </c>
      <c r="K276" s="31">
        <v>962.75</v>
      </c>
      <c r="L276" s="31">
        <v>951.05</v>
      </c>
      <c r="M276" s="31">
        <v>4.1769299999999996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161.9</v>
      </c>
      <c r="D277" s="40">
        <v>161.88333333333333</v>
      </c>
      <c r="E277" s="40">
        <v>160.01666666666665</v>
      </c>
      <c r="F277" s="40">
        <v>158.13333333333333</v>
      </c>
      <c r="G277" s="40">
        <v>156.26666666666665</v>
      </c>
      <c r="H277" s="40">
        <v>163.76666666666665</v>
      </c>
      <c r="I277" s="40">
        <v>165.63333333333333</v>
      </c>
      <c r="J277" s="40">
        <v>167.51666666666665</v>
      </c>
      <c r="K277" s="31">
        <v>163.75</v>
      </c>
      <c r="L277" s="31">
        <v>160</v>
      </c>
      <c r="M277" s="31">
        <v>4.7444100000000002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1772.95</v>
      </c>
      <c r="D278" s="40">
        <v>1768.5833333333333</v>
      </c>
      <c r="E278" s="40">
        <v>1732.1666666666665</v>
      </c>
      <c r="F278" s="40">
        <v>1691.3833333333332</v>
      </c>
      <c r="G278" s="40">
        <v>1654.9666666666665</v>
      </c>
      <c r="H278" s="40">
        <v>1809.3666666666666</v>
      </c>
      <c r="I278" s="40">
        <v>1845.7833333333331</v>
      </c>
      <c r="J278" s="40">
        <v>1886.5666666666666</v>
      </c>
      <c r="K278" s="31">
        <v>1805</v>
      </c>
      <c r="L278" s="31">
        <v>1727.8</v>
      </c>
      <c r="M278" s="31">
        <v>0.46200000000000002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762.1</v>
      </c>
      <c r="D279" s="40">
        <v>770.40000000000009</v>
      </c>
      <c r="E279" s="40">
        <v>747.85000000000014</v>
      </c>
      <c r="F279" s="40">
        <v>733.6</v>
      </c>
      <c r="G279" s="40">
        <v>711.05000000000007</v>
      </c>
      <c r="H279" s="40">
        <v>784.6500000000002</v>
      </c>
      <c r="I279" s="40">
        <v>807.20000000000016</v>
      </c>
      <c r="J279" s="40">
        <v>821.45000000000027</v>
      </c>
      <c r="K279" s="31">
        <v>792.95</v>
      </c>
      <c r="L279" s="31">
        <v>756.15</v>
      </c>
      <c r="M279" s="31">
        <v>5.7948399999999998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332.4</v>
      </c>
      <c r="D280" s="40">
        <v>329.26666666666665</v>
      </c>
      <c r="E280" s="40">
        <v>323.68333333333328</v>
      </c>
      <c r="F280" s="40">
        <v>314.96666666666664</v>
      </c>
      <c r="G280" s="40">
        <v>309.38333333333327</v>
      </c>
      <c r="H280" s="40">
        <v>337.98333333333329</v>
      </c>
      <c r="I280" s="40">
        <v>343.56666666666666</v>
      </c>
      <c r="J280" s="40">
        <v>352.2833333333333</v>
      </c>
      <c r="K280" s="31">
        <v>334.85</v>
      </c>
      <c r="L280" s="31">
        <v>320.55</v>
      </c>
      <c r="M280" s="31">
        <v>12.587249999999999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336.8</v>
      </c>
      <c r="D281" s="40">
        <v>335.33333333333331</v>
      </c>
      <c r="E281" s="40">
        <v>331.76666666666665</v>
      </c>
      <c r="F281" s="40">
        <v>326.73333333333335</v>
      </c>
      <c r="G281" s="40">
        <v>323.16666666666669</v>
      </c>
      <c r="H281" s="40">
        <v>340.36666666666662</v>
      </c>
      <c r="I281" s="40">
        <v>343.93333333333334</v>
      </c>
      <c r="J281" s="40">
        <v>348.96666666666658</v>
      </c>
      <c r="K281" s="31">
        <v>338.9</v>
      </c>
      <c r="L281" s="31">
        <v>330.3</v>
      </c>
      <c r="M281" s="31">
        <v>9.4182799999999993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245.5</v>
      </c>
      <c r="D282" s="40">
        <v>244.79999999999998</v>
      </c>
      <c r="E282" s="40">
        <v>242.84999999999997</v>
      </c>
      <c r="F282" s="40">
        <v>240.2</v>
      </c>
      <c r="G282" s="40">
        <v>238.24999999999997</v>
      </c>
      <c r="H282" s="40">
        <v>247.44999999999996</v>
      </c>
      <c r="I282" s="40">
        <v>249.39999999999995</v>
      </c>
      <c r="J282" s="40">
        <v>252.04999999999995</v>
      </c>
      <c r="K282" s="31">
        <v>246.75</v>
      </c>
      <c r="L282" s="31">
        <v>242.15</v>
      </c>
      <c r="M282" s="31">
        <v>3.2593700000000001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1190.95</v>
      </c>
      <c r="D283" s="40">
        <v>1189.9833333333333</v>
      </c>
      <c r="E283" s="40">
        <v>1179.9666666666667</v>
      </c>
      <c r="F283" s="40">
        <v>1168.9833333333333</v>
      </c>
      <c r="G283" s="40">
        <v>1158.9666666666667</v>
      </c>
      <c r="H283" s="40">
        <v>1200.9666666666667</v>
      </c>
      <c r="I283" s="40">
        <v>1210.9833333333336</v>
      </c>
      <c r="J283" s="40">
        <v>1221.9666666666667</v>
      </c>
      <c r="K283" s="31">
        <v>1200</v>
      </c>
      <c r="L283" s="31">
        <v>1179</v>
      </c>
      <c r="M283" s="31">
        <v>0.16247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1175.2</v>
      </c>
      <c r="D284" s="40">
        <v>1171</v>
      </c>
      <c r="E284" s="40">
        <v>1149.75</v>
      </c>
      <c r="F284" s="40">
        <v>1124.3</v>
      </c>
      <c r="G284" s="40">
        <v>1103.05</v>
      </c>
      <c r="H284" s="40">
        <v>1196.45</v>
      </c>
      <c r="I284" s="40">
        <v>1217.7</v>
      </c>
      <c r="J284" s="40">
        <v>1243.1500000000001</v>
      </c>
      <c r="K284" s="31">
        <v>1192.25</v>
      </c>
      <c r="L284" s="31">
        <v>1145.55</v>
      </c>
      <c r="M284" s="31">
        <v>2.9828600000000001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411.7</v>
      </c>
      <c r="D285" s="40">
        <v>414.16666666666669</v>
      </c>
      <c r="E285" s="40">
        <v>406.53333333333336</v>
      </c>
      <c r="F285" s="40">
        <v>401.36666666666667</v>
      </c>
      <c r="G285" s="40">
        <v>393.73333333333335</v>
      </c>
      <c r="H285" s="40">
        <v>419.33333333333337</v>
      </c>
      <c r="I285" s="40">
        <v>426.9666666666667</v>
      </c>
      <c r="J285" s="40">
        <v>432.13333333333338</v>
      </c>
      <c r="K285" s="31">
        <v>421.8</v>
      </c>
      <c r="L285" s="31">
        <v>409</v>
      </c>
      <c r="M285" s="31">
        <v>3.0131800000000002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619.54999999999995</v>
      </c>
      <c r="D286" s="40">
        <v>621.81666666666661</v>
      </c>
      <c r="E286" s="40">
        <v>616.73333333333323</v>
      </c>
      <c r="F286" s="40">
        <v>613.91666666666663</v>
      </c>
      <c r="G286" s="40">
        <v>608.83333333333326</v>
      </c>
      <c r="H286" s="40">
        <v>624.63333333333321</v>
      </c>
      <c r="I286" s="40">
        <v>629.7166666666667</v>
      </c>
      <c r="J286" s="40">
        <v>632.53333333333319</v>
      </c>
      <c r="K286" s="31">
        <v>626.9</v>
      </c>
      <c r="L286" s="31">
        <v>619</v>
      </c>
      <c r="M286" s="31">
        <v>0.72645999999999999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43.95</v>
      </c>
      <c r="D287" s="40">
        <v>43.983333333333327</v>
      </c>
      <c r="E287" s="40">
        <v>43.466666666666654</v>
      </c>
      <c r="F287" s="40">
        <v>42.983333333333327</v>
      </c>
      <c r="G287" s="40">
        <v>42.466666666666654</v>
      </c>
      <c r="H287" s="40">
        <v>44.466666666666654</v>
      </c>
      <c r="I287" s="40">
        <v>44.98333333333332</v>
      </c>
      <c r="J287" s="40">
        <v>45.466666666666654</v>
      </c>
      <c r="K287" s="31">
        <v>44.5</v>
      </c>
      <c r="L287" s="31">
        <v>43.5</v>
      </c>
      <c r="M287" s="31">
        <v>21.314520000000002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578.20000000000005</v>
      </c>
      <c r="D288" s="40">
        <v>578.50000000000011</v>
      </c>
      <c r="E288" s="40">
        <v>575.9000000000002</v>
      </c>
      <c r="F288" s="40">
        <v>573.60000000000014</v>
      </c>
      <c r="G288" s="40">
        <v>571.00000000000023</v>
      </c>
      <c r="H288" s="40">
        <v>580.80000000000018</v>
      </c>
      <c r="I288" s="40">
        <v>583.40000000000009</v>
      </c>
      <c r="J288" s="40">
        <v>585.70000000000016</v>
      </c>
      <c r="K288" s="31">
        <v>581.1</v>
      </c>
      <c r="L288" s="31">
        <v>576.20000000000005</v>
      </c>
      <c r="M288" s="31">
        <v>3.6261399999999999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425.75</v>
      </c>
      <c r="D289" s="40">
        <v>422.26666666666671</v>
      </c>
      <c r="E289" s="40">
        <v>416.83333333333343</v>
      </c>
      <c r="F289" s="40">
        <v>407.91666666666674</v>
      </c>
      <c r="G289" s="40">
        <v>402.48333333333346</v>
      </c>
      <c r="H289" s="40">
        <v>431.18333333333339</v>
      </c>
      <c r="I289" s="40">
        <v>436.61666666666667</v>
      </c>
      <c r="J289" s="40">
        <v>445.53333333333336</v>
      </c>
      <c r="K289" s="31">
        <v>427.7</v>
      </c>
      <c r="L289" s="31">
        <v>413.35</v>
      </c>
      <c r="M289" s="31">
        <v>3.1504099999999999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1753.7</v>
      </c>
      <c r="D290" s="40">
        <v>1750.7833333333335</v>
      </c>
      <c r="E290" s="40">
        <v>1741.9666666666672</v>
      </c>
      <c r="F290" s="40">
        <v>1730.2333333333336</v>
      </c>
      <c r="G290" s="40">
        <v>1721.4166666666672</v>
      </c>
      <c r="H290" s="40">
        <v>1762.5166666666671</v>
      </c>
      <c r="I290" s="40">
        <v>1771.3333333333333</v>
      </c>
      <c r="J290" s="40">
        <v>1783.0666666666671</v>
      </c>
      <c r="K290" s="31">
        <v>1759.6</v>
      </c>
      <c r="L290" s="31">
        <v>1739.05</v>
      </c>
      <c r="M290" s="31">
        <v>44.926090000000002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83.3</v>
      </c>
      <c r="D291" s="40">
        <v>83.433333333333323</v>
      </c>
      <c r="E291" s="40">
        <v>82.21666666666664</v>
      </c>
      <c r="F291" s="40">
        <v>81.133333333333312</v>
      </c>
      <c r="G291" s="40">
        <v>79.916666666666629</v>
      </c>
      <c r="H291" s="40">
        <v>84.516666666666652</v>
      </c>
      <c r="I291" s="40">
        <v>85.73333333333332</v>
      </c>
      <c r="J291" s="40">
        <v>86.816666666666663</v>
      </c>
      <c r="K291" s="31">
        <v>84.65</v>
      </c>
      <c r="L291" s="31">
        <v>82.35</v>
      </c>
      <c r="M291" s="31">
        <v>67.058409999999995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3919.55</v>
      </c>
      <c r="D292" s="40">
        <v>3927.5333333333333</v>
      </c>
      <c r="E292" s="40">
        <v>3891.1166666666668</v>
      </c>
      <c r="F292" s="40">
        <v>3862.6833333333334</v>
      </c>
      <c r="G292" s="40">
        <v>3826.2666666666669</v>
      </c>
      <c r="H292" s="40">
        <v>3955.9666666666667</v>
      </c>
      <c r="I292" s="40">
        <v>3992.3833333333337</v>
      </c>
      <c r="J292" s="40">
        <v>4020.8166666666666</v>
      </c>
      <c r="K292" s="31">
        <v>3963.95</v>
      </c>
      <c r="L292" s="31">
        <v>3899.1</v>
      </c>
      <c r="M292" s="31">
        <v>1.9949699999999999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402.25</v>
      </c>
      <c r="D293" s="40">
        <v>401.15000000000003</v>
      </c>
      <c r="E293" s="40">
        <v>395.80000000000007</v>
      </c>
      <c r="F293" s="40">
        <v>389.35</v>
      </c>
      <c r="G293" s="40">
        <v>384.00000000000006</v>
      </c>
      <c r="H293" s="40">
        <v>407.60000000000008</v>
      </c>
      <c r="I293" s="40">
        <v>412.9500000000001</v>
      </c>
      <c r="J293" s="40">
        <v>419.40000000000009</v>
      </c>
      <c r="K293" s="31">
        <v>406.5</v>
      </c>
      <c r="L293" s="31">
        <v>394.7</v>
      </c>
      <c r="M293" s="31">
        <v>51.544730000000001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277.8</v>
      </c>
      <c r="D294" s="40">
        <v>279.58333333333337</v>
      </c>
      <c r="E294" s="40">
        <v>274.31666666666672</v>
      </c>
      <c r="F294" s="40">
        <v>270.83333333333337</v>
      </c>
      <c r="G294" s="40">
        <v>265.56666666666672</v>
      </c>
      <c r="H294" s="40">
        <v>283.06666666666672</v>
      </c>
      <c r="I294" s="40">
        <v>288.33333333333337</v>
      </c>
      <c r="J294" s="40">
        <v>291.81666666666672</v>
      </c>
      <c r="K294" s="31">
        <v>284.85000000000002</v>
      </c>
      <c r="L294" s="31">
        <v>276.10000000000002</v>
      </c>
      <c r="M294" s="31">
        <v>0.57247000000000003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7983.35</v>
      </c>
      <c r="D295" s="40">
        <v>7965.1166666666659</v>
      </c>
      <c r="E295" s="40">
        <v>7810.2833333333319</v>
      </c>
      <c r="F295" s="40">
        <v>7637.2166666666662</v>
      </c>
      <c r="G295" s="40">
        <v>7482.3833333333323</v>
      </c>
      <c r="H295" s="40">
        <v>8138.1833333333316</v>
      </c>
      <c r="I295" s="40">
        <v>8293.0166666666664</v>
      </c>
      <c r="J295" s="40">
        <v>8466.0833333333321</v>
      </c>
      <c r="K295" s="31">
        <v>8119.95</v>
      </c>
      <c r="L295" s="31">
        <v>7792.05</v>
      </c>
      <c r="M295" s="31">
        <v>6.5610000000000002E-2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5312.45</v>
      </c>
      <c r="D296" s="40">
        <v>5310.8166666666666</v>
      </c>
      <c r="E296" s="40">
        <v>5246.6333333333332</v>
      </c>
      <c r="F296" s="40">
        <v>5180.8166666666666</v>
      </c>
      <c r="G296" s="40">
        <v>5116.6333333333332</v>
      </c>
      <c r="H296" s="40">
        <v>5376.6333333333332</v>
      </c>
      <c r="I296" s="40">
        <v>5440.8166666666657</v>
      </c>
      <c r="J296" s="40">
        <v>5506.6333333333332</v>
      </c>
      <c r="K296" s="31">
        <v>5375</v>
      </c>
      <c r="L296" s="31">
        <v>5245</v>
      </c>
      <c r="M296" s="31">
        <v>2.8238699999999999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1672.2</v>
      </c>
      <c r="D297" s="40">
        <v>1664.3999999999999</v>
      </c>
      <c r="E297" s="40">
        <v>1652.7999999999997</v>
      </c>
      <c r="F297" s="40">
        <v>1633.3999999999999</v>
      </c>
      <c r="G297" s="40">
        <v>1621.7999999999997</v>
      </c>
      <c r="H297" s="40">
        <v>1683.7999999999997</v>
      </c>
      <c r="I297" s="40">
        <v>1695.3999999999996</v>
      </c>
      <c r="J297" s="40">
        <v>1714.7999999999997</v>
      </c>
      <c r="K297" s="31">
        <v>1676</v>
      </c>
      <c r="L297" s="31">
        <v>1645</v>
      </c>
      <c r="M297" s="31">
        <v>32.646439999999998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666.6</v>
      </c>
      <c r="D298" s="40">
        <v>662.71666666666658</v>
      </c>
      <c r="E298" s="40">
        <v>654.93333333333317</v>
      </c>
      <c r="F298" s="40">
        <v>643.26666666666654</v>
      </c>
      <c r="G298" s="40">
        <v>635.48333333333312</v>
      </c>
      <c r="H298" s="40">
        <v>674.38333333333321</v>
      </c>
      <c r="I298" s="40">
        <v>682.16666666666674</v>
      </c>
      <c r="J298" s="40">
        <v>693.83333333333326</v>
      </c>
      <c r="K298" s="31">
        <v>670.5</v>
      </c>
      <c r="L298" s="31">
        <v>651.04999999999995</v>
      </c>
      <c r="M298" s="31">
        <v>28.36964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38.6</v>
      </c>
      <c r="D299" s="40">
        <v>38.533333333333331</v>
      </c>
      <c r="E299" s="40">
        <v>38.166666666666664</v>
      </c>
      <c r="F299" s="40">
        <v>37.733333333333334</v>
      </c>
      <c r="G299" s="40">
        <v>37.366666666666667</v>
      </c>
      <c r="H299" s="40">
        <v>38.966666666666661</v>
      </c>
      <c r="I299" s="40">
        <v>39.333333333333336</v>
      </c>
      <c r="J299" s="40">
        <v>39.766666666666659</v>
      </c>
      <c r="K299" s="31">
        <v>38.9</v>
      </c>
      <c r="L299" s="31">
        <v>38.1</v>
      </c>
      <c r="M299" s="31">
        <v>10.82246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2290.5500000000002</v>
      </c>
      <c r="D300" s="40">
        <v>2314.5</v>
      </c>
      <c r="E300" s="40">
        <v>2249.0500000000002</v>
      </c>
      <c r="F300" s="40">
        <v>2207.5500000000002</v>
      </c>
      <c r="G300" s="40">
        <v>2142.1000000000004</v>
      </c>
      <c r="H300" s="40">
        <v>2356</v>
      </c>
      <c r="I300" s="40">
        <v>2421.4499999999998</v>
      </c>
      <c r="J300" s="40">
        <v>2462.9499999999998</v>
      </c>
      <c r="K300" s="31">
        <v>2379.9499999999998</v>
      </c>
      <c r="L300" s="31">
        <v>2273</v>
      </c>
      <c r="M300" s="31">
        <v>2.3666800000000001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957.85</v>
      </c>
      <c r="D301" s="40">
        <v>955.0333333333333</v>
      </c>
      <c r="E301" s="40">
        <v>950.16666666666663</v>
      </c>
      <c r="F301" s="40">
        <v>942.48333333333335</v>
      </c>
      <c r="G301" s="40">
        <v>937.61666666666667</v>
      </c>
      <c r="H301" s="40">
        <v>962.71666666666658</v>
      </c>
      <c r="I301" s="40">
        <v>967.58333333333337</v>
      </c>
      <c r="J301" s="40">
        <v>975.26666666666654</v>
      </c>
      <c r="K301" s="31">
        <v>959.9</v>
      </c>
      <c r="L301" s="31">
        <v>947.35</v>
      </c>
      <c r="M301" s="31">
        <v>12.86167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3994.75</v>
      </c>
      <c r="D302" s="40">
        <v>3986.5666666666671</v>
      </c>
      <c r="E302" s="40">
        <v>3948.233333333334</v>
      </c>
      <c r="F302" s="40">
        <v>3901.7166666666672</v>
      </c>
      <c r="G302" s="40">
        <v>3863.3833333333341</v>
      </c>
      <c r="H302" s="40">
        <v>4033.0833333333339</v>
      </c>
      <c r="I302" s="40">
        <v>4071.416666666667</v>
      </c>
      <c r="J302" s="40">
        <v>4117.9333333333343</v>
      </c>
      <c r="K302" s="31">
        <v>4024.9</v>
      </c>
      <c r="L302" s="31">
        <v>3940.05</v>
      </c>
      <c r="M302" s="31">
        <v>0.65515000000000001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769.45</v>
      </c>
      <c r="D303" s="40">
        <v>767.9666666666667</v>
      </c>
      <c r="E303" s="40">
        <v>755.93333333333339</v>
      </c>
      <c r="F303" s="40">
        <v>742.41666666666674</v>
      </c>
      <c r="G303" s="40">
        <v>730.38333333333344</v>
      </c>
      <c r="H303" s="40">
        <v>781.48333333333335</v>
      </c>
      <c r="I303" s="40">
        <v>793.51666666666665</v>
      </c>
      <c r="J303" s="40">
        <v>807.0333333333333</v>
      </c>
      <c r="K303" s="31">
        <v>780</v>
      </c>
      <c r="L303" s="31">
        <v>754.45</v>
      </c>
      <c r="M303" s="31">
        <v>0.24151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</v>
      </c>
      <c r="D304" s="40">
        <v>44.283333333333331</v>
      </c>
      <c r="E304" s="40">
        <v>43.216666666666661</v>
      </c>
      <c r="F304" s="40">
        <v>42.43333333333333</v>
      </c>
      <c r="G304" s="40">
        <v>41.36666666666666</v>
      </c>
      <c r="H304" s="40">
        <v>45.066666666666663</v>
      </c>
      <c r="I304" s="40">
        <v>46.133333333333326</v>
      </c>
      <c r="J304" s="40">
        <v>46.916666666666664</v>
      </c>
      <c r="K304" s="31">
        <v>45.35</v>
      </c>
      <c r="L304" s="31">
        <v>43.5</v>
      </c>
      <c r="M304" s="31">
        <v>16.032109999999999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166.65</v>
      </c>
      <c r="D305" s="40">
        <v>167.08333333333334</v>
      </c>
      <c r="E305" s="40">
        <v>164.56666666666669</v>
      </c>
      <c r="F305" s="40">
        <v>162.48333333333335</v>
      </c>
      <c r="G305" s="40">
        <v>159.9666666666667</v>
      </c>
      <c r="H305" s="40">
        <v>169.16666666666669</v>
      </c>
      <c r="I305" s="40">
        <v>171.68333333333334</v>
      </c>
      <c r="J305" s="40">
        <v>173.76666666666668</v>
      </c>
      <c r="K305" s="31">
        <v>169.6</v>
      </c>
      <c r="L305" s="31">
        <v>165</v>
      </c>
      <c r="M305" s="31">
        <v>4.20878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79742.75</v>
      </c>
      <c r="D306" s="40">
        <v>79285.2</v>
      </c>
      <c r="E306" s="40">
        <v>78715.349999999991</v>
      </c>
      <c r="F306" s="40">
        <v>77687.95</v>
      </c>
      <c r="G306" s="40">
        <v>77118.099999999991</v>
      </c>
      <c r="H306" s="40">
        <v>80312.599999999991</v>
      </c>
      <c r="I306" s="40">
        <v>80882.45</v>
      </c>
      <c r="J306" s="40">
        <v>81909.849999999991</v>
      </c>
      <c r="K306" s="31">
        <v>79855.05</v>
      </c>
      <c r="L306" s="31">
        <v>78257.8</v>
      </c>
      <c r="M306" s="31">
        <v>0.14859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1146.6500000000001</v>
      </c>
      <c r="D307" s="40">
        <v>1144.3000000000002</v>
      </c>
      <c r="E307" s="40">
        <v>1136.9000000000003</v>
      </c>
      <c r="F307" s="40">
        <v>1127.1500000000001</v>
      </c>
      <c r="G307" s="40">
        <v>1119.7500000000002</v>
      </c>
      <c r="H307" s="40">
        <v>1154.0500000000004</v>
      </c>
      <c r="I307" s="40">
        <v>1161.45</v>
      </c>
      <c r="J307" s="40">
        <v>1171.2000000000005</v>
      </c>
      <c r="K307" s="31">
        <v>1151.7</v>
      </c>
      <c r="L307" s="31">
        <v>1134.55</v>
      </c>
      <c r="M307" s="31">
        <v>2.4416899999999999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4622.45</v>
      </c>
      <c r="D308" s="40">
        <v>4557.4000000000005</v>
      </c>
      <c r="E308" s="40">
        <v>4442.8000000000011</v>
      </c>
      <c r="F308" s="40">
        <v>4263.1500000000005</v>
      </c>
      <c r="G308" s="40">
        <v>4148.5500000000011</v>
      </c>
      <c r="H308" s="40">
        <v>4737.0500000000011</v>
      </c>
      <c r="I308" s="40">
        <v>4851.6500000000015</v>
      </c>
      <c r="J308" s="40">
        <v>5031.3000000000011</v>
      </c>
      <c r="K308" s="31">
        <v>4672</v>
      </c>
      <c r="L308" s="31">
        <v>4377.75</v>
      </c>
      <c r="M308" s="31">
        <v>0.41385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315.14999999999998</v>
      </c>
      <c r="D309" s="40">
        <v>317.05</v>
      </c>
      <c r="E309" s="40">
        <v>311.10000000000002</v>
      </c>
      <c r="F309" s="40">
        <v>307.05</v>
      </c>
      <c r="G309" s="40">
        <v>301.10000000000002</v>
      </c>
      <c r="H309" s="40">
        <v>321.10000000000002</v>
      </c>
      <c r="I309" s="40">
        <v>327.04999999999995</v>
      </c>
      <c r="J309" s="40">
        <v>331.1</v>
      </c>
      <c r="K309" s="31">
        <v>323</v>
      </c>
      <c r="L309" s="31">
        <v>313</v>
      </c>
      <c r="M309" s="31">
        <v>1.2822100000000001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160.15</v>
      </c>
      <c r="D310" s="40">
        <v>159.85</v>
      </c>
      <c r="E310" s="40">
        <v>158.5</v>
      </c>
      <c r="F310" s="40">
        <v>156.85</v>
      </c>
      <c r="G310" s="40">
        <v>155.5</v>
      </c>
      <c r="H310" s="40">
        <v>161.5</v>
      </c>
      <c r="I310" s="40">
        <v>162.84999999999997</v>
      </c>
      <c r="J310" s="40">
        <v>164.5</v>
      </c>
      <c r="K310" s="31">
        <v>161.19999999999999</v>
      </c>
      <c r="L310" s="31">
        <v>158.19999999999999</v>
      </c>
      <c r="M310" s="31">
        <v>80.682929999999999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793.3</v>
      </c>
      <c r="D311" s="40">
        <v>790.13333333333321</v>
      </c>
      <c r="E311" s="40">
        <v>784.46666666666647</v>
      </c>
      <c r="F311" s="40">
        <v>775.63333333333321</v>
      </c>
      <c r="G311" s="40">
        <v>769.96666666666647</v>
      </c>
      <c r="H311" s="40">
        <v>798.96666666666647</v>
      </c>
      <c r="I311" s="40">
        <v>804.63333333333321</v>
      </c>
      <c r="J311" s="40">
        <v>813.46666666666647</v>
      </c>
      <c r="K311" s="31">
        <v>795.8</v>
      </c>
      <c r="L311" s="31">
        <v>781.3</v>
      </c>
      <c r="M311" s="31">
        <v>33.244669999999999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240.9</v>
      </c>
      <c r="D312" s="40">
        <v>237.11666666666667</v>
      </c>
      <c r="E312" s="40">
        <v>229.28333333333336</v>
      </c>
      <c r="F312" s="40">
        <v>217.66666666666669</v>
      </c>
      <c r="G312" s="40">
        <v>209.83333333333337</v>
      </c>
      <c r="H312" s="40">
        <v>248.73333333333335</v>
      </c>
      <c r="I312" s="40">
        <v>256.56666666666666</v>
      </c>
      <c r="J312" s="40">
        <v>268.18333333333334</v>
      </c>
      <c r="K312" s="31">
        <v>244.95</v>
      </c>
      <c r="L312" s="31">
        <v>225.5</v>
      </c>
      <c r="M312" s="31">
        <v>17.241489999999999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317</v>
      </c>
      <c r="D313" s="40">
        <v>318.81666666666666</v>
      </c>
      <c r="E313" s="40">
        <v>312.18333333333334</v>
      </c>
      <c r="F313" s="40">
        <v>307.36666666666667</v>
      </c>
      <c r="G313" s="40">
        <v>300.73333333333335</v>
      </c>
      <c r="H313" s="40">
        <v>323.63333333333333</v>
      </c>
      <c r="I313" s="40">
        <v>330.26666666666665</v>
      </c>
      <c r="J313" s="40">
        <v>335.08333333333331</v>
      </c>
      <c r="K313" s="31">
        <v>325.45</v>
      </c>
      <c r="L313" s="31">
        <v>314</v>
      </c>
      <c r="M313" s="31">
        <v>4.2017600000000002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766.2</v>
      </c>
      <c r="D314" s="40">
        <v>772.05000000000007</v>
      </c>
      <c r="E314" s="40">
        <v>755.25000000000011</v>
      </c>
      <c r="F314" s="40">
        <v>744.30000000000007</v>
      </c>
      <c r="G314" s="40">
        <v>727.50000000000011</v>
      </c>
      <c r="H314" s="40">
        <v>783.00000000000011</v>
      </c>
      <c r="I314" s="40">
        <v>799.80000000000007</v>
      </c>
      <c r="J314" s="40">
        <v>810.75000000000011</v>
      </c>
      <c r="K314" s="31">
        <v>788.85</v>
      </c>
      <c r="L314" s="31">
        <v>761.1</v>
      </c>
      <c r="M314" s="31">
        <v>1.4674100000000001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160.4</v>
      </c>
      <c r="D315" s="40">
        <v>160.75</v>
      </c>
      <c r="E315" s="40">
        <v>159.05000000000001</v>
      </c>
      <c r="F315" s="40">
        <v>157.70000000000002</v>
      </c>
      <c r="G315" s="40">
        <v>156.00000000000003</v>
      </c>
      <c r="H315" s="40">
        <v>162.1</v>
      </c>
      <c r="I315" s="40">
        <v>163.79999999999998</v>
      </c>
      <c r="J315" s="40">
        <v>165.14999999999998</v>
      </c>
      <c r="K315" s="31">
        <v>162.44999999999999</v>
      </c>
      <c r="L315" s="31">
        <v>159.4</v>
      </c>
      <c r="M315" s="31">
        <v>54.659730000000003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42.95</v>
      </c>
      <c r="D316" s="40">
        <v>43.15</v>
      </c>
      <c r="E316" s="40">
        <v>42.349999999999994</v>
      </c>
      <c r="F316" s="40">
        <v>41.749999999999993</v>
      </c>
      <c r="G316" s="40">
        <v>40.949999999999989</v>
      </c>
      <c r="H316" s="40">
        <v>43.75</v>
      </c>
      <c r="I316" s="40">
        <v>44.55</v>
      </c>
      <c r="J316" s="40">
        <v>45.150000000000006</v>
      </c>
      <c r="K316" s="31">
        <v>43.95</v>
      </c>
      <c r="L316" s="31">
        <v>42.55</v>
      </c>
      <c r="M316" s="31">
        <v>8.9002999999999997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544.45000000000005</v>
      </c>
      <c r="D317" s="40">
        <v>538.81666666666672</v>
      </c>
      <c r="E317" s="40">
        <v>530.68333333333339</v>
      </c>
      <c r="F317" s="40">
        <v>516.91666666666663</v>
      </c>
      <c r="G317" s="40">
        <v>508.7833333333333</v>
      </c>
      <c r="H317" s="40">
        <v>552.58333333333348</v>
      </c>
      <c r="I317" s="40">
        <v>560.71666666666692</v>
      </c>
      <c r="J317" s="40">
        <v>574.48333333333358</v>
      </c>
      <c r="K317" s="31">
        <v>546.95000000000005</v>
      </c>
      <c r="L317" s="31">
        <v>525.04999999999995</v>
      </c>
      <c r="M317" s="31">
        <v>50.149160000000002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6846.1</v>
      </c>
      <c r="D318" s="40">
        <v>6827.2166666666672</v>
      </c>
      <c r="E318" s="40">
        <v>6782.4333333333343</v>
      </c>
      <c r="F318" s="40">
        <v>6718.7666666666673</v>
      </c>
      <c r="G318" s="40">
        <v>6673.9833333333345</v>
      </c>
      <c r="H318" s="40">
        <v>6890.8833333333341</v>
      </c>
      <c r="I318" s="40">
        <v>6935.666666666667</v>
      </c>
      <c r="J318" s="40">
        <v>6999.3333333333339</v>
      </c>
      <c r="K318" s="31">
        <v>6872</v>
      </c>
      <c r="L318" s="31">
        <v>6763.55</v>
      </c>
      <c r="M318" s="31">
        <v>9.3832599999999999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1088.1500000000001</v>
      </c>
      <c r="D319" s="40">
        <v>1080.4833333333333</v>
      </c>
      <c r="E319" s="40">
        <v>1066.9666666666667</v>
      </c>
      <c r="F319" s="40">
        <v>1045.7833333333333</v>
      </c>
      <c r="G319" s="40">
        <v>1032.2666666666667</v>
      </c>
      <c r="H319" s="40">
        <v>1101.6666666666667</v>
      </c>
      <c r="I319" s="40">
        <v>1115.1833333333336</v>
      </c>
      <c r="J319" s="40">
        <v>1136.3666666666668</v>
      </c>
      <c r="K319" s="31">
        <v>1094</v>
      </c>
      <c r="L319" s="31">
        <v>1059.3</v>
      </c>
      <c r="M319" s="31">
        <v>9.1377600000000001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385.5</v>
      </c>
      <c r="D320" s="40">
        <v>378.56666666666666</v>
      </c>
      <c r="E320" s="40">
        <v>358.2833333333333</v>
      </c>
      <c r="F320" s="40">
        <v>331.06666666666666</v>
      </c>
      <c r="G320" s="40">
        <v>310.7833333333333</v>
      </c>
      <c r="H320" s="40">
        <v>405.7833333333333</v>
      </c>
      <c r="I320" s="40">
        <v>426.06666666666672</v>
      </c>
      <c r="J320" s="40">
        <v>453.2833333333333</v>
      </c>
      <c r="K320" s="31">
        <v>398.85</v>
      </c>
      <c r="L320" s="31">
        <v>351.35</v>
      </c>
      <c r="M320" s="31">
        <v>44.066209999999998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237.1</v>
      </c>
      <c r="D321" s="40">
        <v>238.58333333333334</v>
      </c>
      <c r="E321" s="40">
        <v>234.01666666666668</v>
      </c>
      <c r="F321" s="40">
        <v>230.93333333333334</v>
      </c>
      <c r="G321" s="40">
        <v>226.36666666666667</v>
      </c>
      <c r="H321" s="40">
        <v>241.66666666666669</v>
      </c>
      <c r="I321" s="40">
        <v>246.23333333333335</v>
      </c>
      <c r="J321" s="40">
        <v>249.31666666666669</v>
      </c>
      <c r="K321" s="31">
        <v>243.15</v>
      </c>
      <c r="L321" s="31">
        <v>235.5</v>
      </c>
      <c r="M321" s="31">
        <v>2.9354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2823.55</v>
      </c>
      <c r="D322" s="40">
        <v>2812.9666666666667</v>
      </c>
      <c r="E322" s="40">
        <v>2786.9833333333336</v>
      </c>
      <c r="F322" s="40">
        <v>2750.416666666667</v>
      </c>
      <c r="G322" s="40">
        <v>2724.4333333333338</v>
      </c>
      <c r="H322" s="40">
        <v>2849.5333333333333</v>
      </c>
      <c r="I322" s="40">
        <v>2875.516666666666</v>
      </c>
      <c r="J322" s="40">
        <v>2912.083333333333</v>
      </c>
      <c r="K322" s="31">
        <v>2838.95</v>
      </c>
      <c r="L322" s="31">
        <v>2776.4</v>
      </c>
      <c r="M322" s="31">
        <v>2.12086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3627.25</v>
      </c>
      <c r="D323" s="40">
        <v>3630.7833333333333</v>
      </c>
      <c r="E323" s="40">
        <v>3583.5666666666666</v>
      </c>
      <c r="F323" s="40">
        <v>3539.8833333333332</v>
      </c>
      <c r="G323" s="40">
        <v>3492.6666666666665</v>
      </c>
      <c r="H323" s="40">
        <v>3674.4666666666667</v>
      </c>
      <c r="I323" s="40">
        <v>3721.6833333333329</v>
      </c>
      <c r="J323" s="40">
        <v>3765.3666666666668</v>
      </c>
      <c r="K323" s="31">
        <v>3678</v>
      </c>
      <c r="L323" s="31">
        <v>3587.1</v>
      </c>
      <c r="M323" s="31">
        <v>10.262560000000001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119.75</v>
      </c>
      <c r="D324" s="40">
        <v>120.75</v>
      </c>
      <c r="E324" s="40">
        <v>117.6</v>
      </c>
      <c r="F324" s="40">
        <v>115.44999999999999</v>
      </c>
      <c r="G324" s="40">
        <v>112.29999999999998</v>
      </c>
      <c r="H324" s="40">
        <v>122.9</v>
      </c>
      <c r="I324" s="40">
        <v>126.05000000000001</v>
      </c>
      <c r="J324" s="40">
        <v>128.20000000000002</v>
      </c>
      <c r="K324" s="31">
        <v>123.9</v>
      </c>
      <c r="L324" s="31">
        <v>118.6</v>
      </c>
      <c r="M324" s="31">
        <v>6.60581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713</v>
      </c>
      <c r="D325" s="40">
        <v>713.98333333333323</v>
      </c>
      <c r="E325" s="40">
        <v>703.01666666666642</v>
      </c>
      <c r="F325" s="40">
        <v>693.03333333333319</v>
      </c>
      <c r="G325" s="40">
        <v>682.06666666666638</v>
      </c>
      <c r="H325" s="40">
        <v>723.96666666666647</v>
      </c>
      <c r="I325" s="40">
        <v>734.93333333333339</v>
      </c>
      <c r="J325" s="40">
        <v>744.91666666666652</v>
      </c>
      <c r="K325" s="31">
        <v>724.95</v>
      </c>
      <c r="L325" s="31">
        <v>704</v>
      </c>
      <c r="M325" s="31">
        <v>1.5746800000000001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182.45</v>
      </c>
      <c r="D326" s="40">
        <v>182.41666666666666</v>
      </c>
      <c r="E326" s="40">
        <v>181.2833333333333</v>
      </c>
      <c r="F326" s="40">
        <v>180.11666666666665</v>
      </c>
      <c r="G326" s="40">
        <v>178.98333333333329</v>
      </c>
      <c r="H326" s="40">
        <v>183.58333333333331</v>
      </c>
      <c r="I326" s="40">
        <v>184.7166666666667</v>
      </c>
      <c r="J326" s="40">
        <v>185.88333333333333</v>
      </c>
      <c r="K326" s="31">
        <v>183.55</v>
      </c>
      <c r="L326" s="31">
        <v>181.25</v>
      </c>
      <c r="M326" s="31">
        <v>1.21906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814.5</v>
      </c>
      <c r="D327" s="40">
        <v>820.75</v>
      </c>
      <c r="E327" s="40">
        <v>803.8</v>
      </c>
      <c r="F327" s="40">
        <v>793.09999999999991</v>
      </c>
      <c r="G327" s="40">
        <v>776.14999999999986</v>
      </c>
      <c r="H327" s="40">
        <v>831.45</v>
      </c>
      <c r="I327" s="40">
        <v>848.40000000000009</v>
      </c>
      <c r="J327" s="40">
        <v>859.10000000000014</v>
      </c>
      <c r="K327" s="31">
        <v>837.7</v>
      </c>
      <c r="L327" s="31">
        <v>810.05</v>
      </c>
      <c r="M327" s="31">
        <v>4.5916899999999998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2898.1</v>
      </c>
      <c r="D328" s="40">
        <v>2897.35</v>
      </c>
      <c r="E328" s="40">
        <v>2871</v>
      </c>
      <c r="F328" s="40">
        <v>2843.9</v>
      </c>
      <c r="G328" s="40">
        <v>2817.55</v>
      </c>
      <c r="H328" s="40">
        <v>2924.45</v>
      </c>
      <c r="I328" s="40">
        <v>2950.7999999999993</v>
      </c>
      <c r="J328" s="40">
        <v>2977.8999999999996</v>
      </c>
      <c r="K328" s="31">
        <v>2923.7</v>
      </c>
      <c r="L328" s="31">
        <v>2870.25</v>
      </c>
      <c r="M328" s="31">
        <v>9.9178899999999999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1517.55</v>
      </c>
      <c r="D329" s="40">
        <v>1524.1833333333334</v>
      </c>
      <c r="E329" s="40">
        <v>1496.3666666666668</v>
      </c>
      <c r="F329" s="40">
        <v>1475.1833333333334</v>
      </c>
      <c r="G329" s="40">
        <v>1447.3666666666668</v>
      </c>
      <c r="H329" s="40">
        <v>1545.3666666666668</v>
      </c>
      <c r="I329" s="40">
        <v>1573.1833333333334</v>
      </c>
      <c r="J329" s="40">
        <v>1594.3666666666668</v>
      </c>
      <c r="K329" s="31">
        <v>1552</v>
      </c>
      <c r="L329" s="31">
        <v>1503</v>
      </c>
      <c r="M329" s="31">
        <v>6.4610200000000004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1514</v>
      </c>
      <c r="D330" s="40">
        <v>1508.5333333333335</v>
      </c>
      <c r="E330" s="40">
        <v>1495.4666666666672</v>
      </c>
      <c r="F330" s="40">
        <v>1476.9333333333336</v>
      </c>
      <c r="G330" s="40">
        <v>1463.8666666666672</v>
      </c>
      <c r="H330" s="40">
        <v>1527.0666666666671</v>
      </c>
      <c r="I330" s="40">
        <v>1540.1333333333332</v>
      </c>
      <c r="J330" s="40">
        <v>1558.666666666667</v>
      </c>
      <c r="K330" s="31">
        <v>1521.6</v>
      </c>
      <c r="L330" s="31">
        <v>1490</v>
      </c>
      <c r="M330" s="31">
        <v>7.7206000000000001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945.3</v>
      </c>
      <c r="D331" s="40">
        <v>948.36666666666667</v>
      </c>
      <c r="E331" s="40">
        <v>936.98333333333335</v>
      </c>
      <c r="F331" s="40">
        <v>928.66666666666663</v>
      </c>
      <c r="G331" s="40">
        <v>917.2833333333333</v>
      </c>
      <c r="H331" s="40">
        <v>956.68333333333339</v>
      </c>
      <c r="I331" s="40">
        <v>968.06666666666683</v>
      </c>
      <c r="J331" s="40">
        <v>976.38333333333344</v>
      </c>
      <c r="K331" s="31">
        <v>959.75</v>
      </c>
      <c r="L331" s="31">
        <v>940.05</v>
      </c>
      <c r="M331" s="31">
        <v>1.8988700000000001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44.35</v>
      </c>
      <c r="D332" s="40">
        <v>44.4</v>
      </c>
      <c r="E332" s="40">
        <v>44.05</v>
      </c>
      <c r="F332" s="40">
        <v>43.75</v>
      </c>
      <c r="G332" s="40">
        <v>43.4</v>
      </c>
      <c r="H332" s="40">
        <v>44.699999999999996</v>
      </c>
      <c r="I332" s="40">
        <v>45.050000000000004</v>
      </c>
      <c r="J332" s="40">
        <v>45.349999999999994</v>
      </c>
      <c r="K332" s="31">
        <v>44.75</v>
      </c>
      <c r="L332" s="31">
        <v>44.1</v>
      </c>
      <c r="M332" s="31">
        <v>30.765059999999998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79.25</v>
      </c>
      <c r="D333" s="40">
        <v>78.733333333333334</v>
      </c>
      <c r="E333" s="40">
        <v>77.016666666666666</v>
      </c>
      <c r="F333" s="40">
        <v>74.783333333333331</v>
      </c>
      <c r="G333" s="40">
        <v>73.066666666666663</v>
      </c>
      <c r="H333" s="40">
        <v>80.966666666666669</v>
      </c>
      <c r="I333" s="40">
        <v>82.683333333333337</v>
      </c>
      <c r="J333" s="40">
        <v>84.916666666666671</v>
      </c>
      <c r="K333" s="31">
        <v>80.45</v>
      </c>
      <c r="L333" s="31">
        <v>76.5</v>
      </c>
      <c r="M333" s="31">
        <v>58.886389999999999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572.6</v>
      </c>
      <c r="D334" s="40">
        <v>574.13333333333333</v>
      </c>
      <c r="E334" s="40">
        <v>567.41666666666663</v>
      </c>
      <c r="F334" s="40">
        <v>562.23333333333335</v>
      </c>
      <c r="G334" s="40">
        <v>555.51666666666665</v>
      </c>
      <c r="H334" s="40">
        <v>579.31666666666661</v>
      </c>
      <c r="I334" s="40">
        <v>586.0333333333333</v>
      </c>
      <c r="J334" s="40">
        <v>591.21666666666658</v>
      </c>
      <c r="K334" s="31">
        <v>580.85</v>
      </c>
      <c r="L334" s="31">
        <v>568.95000000000005</v>
      </c>
      <c r="M334" s="31">
        <v>0.34405000000000002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26.95</v>
      </c>
      <c r="D335" s="40">
        <v>26.966666666666669</v>
      </c>
      <c r="E335" s="40">
        <v>26.733333333333338</v>
      </c>
      <c r="F335" s="40">
        <v>26.516666666666669</v>
      </c>
      <c r="G335" s="40">
        <v>26.283333333333339</v>
      </c>
      <c r="H335" s="40">
        <v>27.183333333333337</v>
      </c>
      <c r="I335" s="40">
        <v>27.416666666666671</v>
      </c>
      <c r="J335" s="40">
        <v>27.633333333333336</v>
      </c>
      <c r="K335" s="31">
        <v>27.2</v>
      </c>
      <c r="L335" s="31">
        <v>26.75</v>
      </c>
      <c r="M335" s="31">
        <v>189.9973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52.65</v>
      </c>
      <c r="D336" s="40">
        <v>52.966666666666661</v>
      </c>
      <c r="E336" s="40">
        <v>51.23333333333332</v>
      </c>
      <c r="F336" s="40">
        <v>49.816666666666656</v>
      </c>
      <c r="G336" s="40">
        <v>48.083333333333314</v>
      </c>
      <c r="H336" s="40">
        <v>54.383333333333326</v>
      </c>
      <c r="I336" s="40">
        <v>56.11666666666666</v>
      </c>
      <c r="J336" s="40">
        <v>57.533333333333331</v>
      </c>
      <c r="K336" s="31">
        <v>54.7</v>
      </c>
      <c r="L336" s="31">
        <v>51.55</v>
      </c>
      <c r="M336" s="31">
        <v>60.805840000000003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154.05000000000001</v>
      </c>
      <c r="D337" s="40">
        <v>154.6</v>
      </c>
      <c r="E337" s="40">
        <v>152.44999999999999</v>
      </c>
      <c r="F337" s="40">
        <v>150.85</v>
      </c>
      <c r="G337" s="40">
        <v>148.69999999999999</v>
      </c>
      <c r="H337" s="40">
        <v>156.19999999999999</v>
      </c>
      <c r="I337" s="40">
        <v>158.35000000000002</v>
      </c>
      <c r="J337" s="40">
        <v>159.94999999999999</v>
      </c>
      <c r="K337" s="31">
        <v>156.75</v>
      </c>
      <c r="L337" s="31">
        <v>153</v>
      </c>
      <c r="M337" s="31">
        <v>127.14721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276.7</v>
      </c>
      <c r="D338" s="40">
        <v>278.76666666666671</v>
      </c>
      <c r="E338" s="40">
        <v>273.03333333333342</v>
      </c>
      <c r="F338" s="40">
        <v>269.36666666666673</v>
      </c>
      <c r="G338" s="40">
        <v>263.63333333333344</v>
      </c>
      <c r="H338" s="40">
        <v>282.43333333333339</v>
      </c>
      <c r="I338" s="40">
        <v>288.16666666666663</v>
      </c>
      <c r="J338" s="40">
        <v>291.83333333333337</v>
      </c>
      <c r="K338" s="31">
        <v>284.5</v>
      </c>
      <c r="L338" s="31">
        <v>275.10000000000002</v>
      </c>
      <c r="M338" s="31">
        <v>14.155480000000001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115.95</v>
      </c>
      <c r="D339" s="40">
        <v>115.66666666666667</v>
      </c>
      <c r="E339" s="40">
        <v>114.98333333333335</v>
      </c>
      <c r="F339" s="40">
        <v>114.01666666666668</v>
      </c>
      <c r="G339" s="40">
        <v>113.33333333333336</v>
      </c>
      <c r="H339" s="40">
        <v>116.63333333333334</v>
      </c>
      <c r="I339" s="40">
        <v>117.31666666666665</v>
      </c>
      <c r="J339" s="40">
        <v>118.28333333333333</v>
      </c>
      <c r="K339" s="31">
        <v>116.35</v>
      </c>
      <c r="L339" s="31">
        <v>114.7</v>
      </c>
      <c r="M339" s="31">
        <v>113.86659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540.54999999999995</v>
      </c>
      <c r="D340" s="40">
        <v>539.66666666666663</v>
      </c>
      <c r="E340" s="40">
        <v>524.33333333333326</v>
      </c>
      <c r="F340" s="40">
        <v>508.11666666666667</v>
      </c>
      <c r="G340" s="40">
        <v>492.7833333333333</v>
      </c>
      <c r="H340" s="40">
        <v>555.88333333333321</v>
      </c>
      <c r="I340" s="40">
        <v>571.21666666666647</v>
      </c>
      <c r="J340" s="40">
        <v>587.43333333333317</v>
      </c>
      <c r="K340" s="31">
        <v>555</v>
      </c>
      <c r="L340" s="31">
        <v>523.45000000000005</v>
      </c>
      <c r="M340" s="31">
        <v>2.97885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90.75</v>
      </c>
      <c r="D341" s="40">
        <v>89.533333333333346</v>
      </c>
      <c r="E341" s="40">
        <v>88.066666666666691</v>
      </c>
      <c r="F341" s="40">
        <v>85.38333333333334</v>
      </c>
      <c r="G341" s="40">
        <v>83.916666666666686</v>
      </c>
      <c r="H341" s="40">
        <v>92.216666666666697</v>
      </c>
      <c r="I341" s="40">
        <v>93.683333333333366</v>
      </c>
      <c r="J341" s="40">
        <v>96.366666666666703</v>
      </c>
      <c r="K341" s="31">
        <v>91</v>
      </c>
      <c r="L341" s="31">
        <v>86.85</v>
      </c>
      <c r="M341" s="31">
        <v>594.39489000000003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54.55</v>
      </c>
      <c r="D342" s="40">
        <v>54.9</v>
      </c>
      <c r="E342" s="40">
        <v>54</v>
      </c>
      <c r="F342" s="40">
        <v>53.45</v>
      </c>
      <c r="G342" s="40">
        <v>52.550000000000004</v>
      </c>
      <c r="H342" s="40">
        <v>55.449999999999996</v>
      </c>
      <c r="I342" s="40">
        <v>56.349999999999987</v>
      </c>
      <c r="J342" s="40">
        <v>56.899999999999991</v>
      </c>
      <c r="K342" s="31">
        <v>55.8</v>
      </c>
      <c r="L342" s="31">
        <v>54.35</v>
      </c>
      <c r="M342" s="31">
        <v>3.4391600000000002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4027.6</v>
      </c>
      <c r="D343" s="40">
        <v>4003.8333333333335</v>
      </c>
      <c r="E343" s="40">
        <v>3929.0666666666671</v>
      </c>
      <c r="F343" s="40">
        <v>3830.5333333333338</v>
      </c>
      <c r="G343" s="40">
        <v>3755.7666666666673</v>
      </c>
      <c r="H343" s="40">
        <v>4102.3666666666668</v>
      </c>
      <c r="I343" s="40">
        <v>4177.1333333333332</v>
      </c>
      <c r="J343" s="40">
        <v>4275.6666666666661</v>
      </c>
      <c r="K343" s="31">
        <v>4078.6</v>
      </c>
      <c r="L343" s="31">
        <v>3905.3</v>
      </c>
      <c r="M343" s="31">
        <v>5.6657700000000002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19467.75</v>
      </c>
      <c r="D344" s="40">
        <v>19552.566666666666</v>
      </c>
      <c r="E344" s="40">
        <v>19265.183333333331</v>
      </c>
      <c r="F344" s="40">
        <v>19062.616666666665</v>
      </c>
      <c r="G344" s="40">
        <v>18775.23333333333</v>
      </c>
      <c r="H344" s="40">
        <v>19755.133333333331</v>
      </c>
      <c r="I344" s="40">
        <v>20042.516666666663</v>
      </c>
      <c r="J344" s="40">
        <v>20245.083333333332</v>
      </c>
      <c r="K344" s="31">
        <v>19839.95</v>
      </c>
      <c r="L344" s="31">
        <v>19350</v>
      </c>
      <c r="M344" s="31">
        <v>2.2736999999999998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48.8</v>
      </c>
      <c r="D345" s="40">
        <v>49</v>
      </c>
      <c r="E345" s="40">
        <v>48.15</v>
      </c>
      <c r="F345" s="40">
        <v>47.5</v>
      </c>
      <c r="G345" s="40">
        <v>46.65</v>
      </c>
      <c r="H345" s="40">
        <v>49.65</v>
      </c>
      <c r="I345" s="40">
        <v>50.499999999999993</v>
      </c>
      <c r="J345" s="40">
        <v>51.15</v>
      </c>
      <c r="K345" s="31">
        <v>49.85</v>
      </c>
      <c r="L345" s="31">
        <v>48.35</v>
      </c>
      <c r="M345" s="31">
        <v>6.7828799999999996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2770.7</v>
      </c>
      <c r="D346" s="40">
        <v>2768.25</v>
      </c>
      <c r="E346" s="40">
        <v>2732.5</v>
      </c>
      <c r="F346" s="40">
        <v>2694.3</v>
      </c>
      <c r="G346" s="40">
        <v>2658.55</v>
      </c>
      <c r="H346" s="40">
        <v>2806.45</v>
      </c>
      <c r="I346" s="40">
        <v>2842.2</v>
      </c>
      <c r="J346" s="40">
        <v>2880.3999999999996</v>
      </c>
      <c r="K346" s="31">
        <v>2804</v>
      </c>
      <c r="L346" s="31">
        <v>2730.05</v>
      </c>
      <c r="M346" s="31">
        <v>0.11722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424.1</v>
      </c>
      <c r="D347" s="40">
        <v>423.18333333333334</v>
      </c>
      <c r="E347" s="40">
        <v>418.41666666666669</v>
      </c>
      <c r="F347" s="40">
        <v>412.73333333333335</v>
      </c>
      <c r="G347" s="40">
        <v>407.9666666666667</v>
      </c>
      <c r="H347" s="40">
        <v>428.86666666666667</v>
      </c>
      <c r="I347" s="40">
        <v>433.63333333333333</v>
      </c>
      <c r="J347" s="40">
        <v>439.31666666666666</v>
      </c>
      <c r="K347" s="31">
        <v>427.95</v>
      </c>
      <c r="L347" s="31">
        <v>417.5</v>
      </c>
      <c r="M347" s="31">
        <v>13.677960000000001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703.6</v>
      </c>
      <c r="D348" s="40">
        <v>701.06666666666661</v>
      </c>
      <c r="E348" s="40">
        <v>691.13333333333321</v>
      </c>
      <c r="F348" s="40">
        <v>678.66666666666663</v>
      </c>
      <c r="G348" s="40">
        <v>668.73333333333323</v>
      </c>
      <c r="H348" s="40">
        <v>713.53333333333319</v>
      </c>
      <c r="I348" s="40">
        <v>723.46666666666658</v>
      </c>
      <c r="J348" s="40">
        <v>735.93333333333317</v>
      </c>
      <c r="K348" s="31">
        <v>711</v>
      </c>
      <c r="L348" s="31">
        <v>688.6</v>
      </c>
      <c r="M348" s="31">
        <v>2.51207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120.55</v>
      </c>
      <c r="D349" s="40">
        <v>120.2</v>
      </c>
      <c r="E349" s="40">
        <v>119.4</v>
      </c>
      <c r="F349" s="40">
        <v>118.25</v>
      </c>
      <c r="G349" s="40">
        <v>117.45</v>
      </c>
      <c r="H349" s="40">
        <v>121.35000000000001</v>
      </c>
      <c r="I349" s="40">
        <v>122.14999999999999</v>
      </c>
      <c r="J349" s="40">
        <v>123.30000000000001</v>
      </c>
      <c r="K349" s="31">
        <v>121</v>
      </c>
      <c r="L349" s="31">
        <v>119.05</v>
      </c>
      <c r="M349" s="31">
        <v>133.7629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182</v>
      </c>
      <c r="D350" s="40">
        <v>180.73333333333335</v>
      </c>
      <c r="E350" s="40">
        <v>174.4666666666667</v>
      </c>
      <c r="F350" s="40">
        <v>166.93333333333334</v>
      </c>
      <c r="G350" s="40">
        <v>160.66666666666669</v>
      </c>
      <c r="H350" s="40">
        <v>188.26666666666671</v>
      </c>
      <c r="I350" s="40">
        <v>194.53333333333336</v>
      </c>
      <c r="J350" s="40">
        <v>202.06666666666672</v>
      </c>
      <c r="K350" s="31">
        <v>187</v>
      </c>
      <c r="L350" s="31">
        <v>173.2</v>
      </c>
      <c r="M350" s="31">
        <v>20.252839999999999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4699.55</v>
      </c>
      <c r="D351" s="40">
        <v>4689.55</v>
      </c>
      <c r="E351" s="40">
        <v>4617</v>
      </c>
      <c r="F351" s="40">
        <v>4534.45</v>
      </c>
      <c r="G351" s="40">
        <v>4461.8999999999996</v>
      </c>
      <c r="H351" s="40">
        <v>4772.1000000000004</v>
      </c>
      <c r="I351" s="40">
        <v>4844.6500000000015</v>
      </c>
      <c r="J351" s="40">
        <v>4927.2000000000007</v>
      </c>
      <c r="K351" s="31">
        <v>4762.1000000000004</v>
      </c>
      <c r="L351" s="31">
        <v>4607</v>
      </c>
      <c r="M351" s="31">
        <v>1.9257299999999999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330.75</v>
      </c>
      <c r="D352" s="40">
        <v>330</v>
      </c>
      <c r="E352" s="40">
        <v>326</v>
      </c>
      <c r="F352" s="40">
        <v>321.25</v>
      </c>
      <c r="G352" s="40">
        <v>317.25</v>
      </c>
      <c r="H352" s="40">
        <v>334.75</v>
      </c>
      <c r="I352" s="40">
        <v>338.75</v>
      </c>
      <c r="J352" s="40">
        <v>343.5</v>
      </c>
      <c r="K352" s="31">
        <v>334</v>
      </c>
      <c r="L352" s="31">
        <v>325.25</v>
      </c>
      <c r="M352" s="31">
        <v>1.5751299999999999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3394</v>
      </c>
      <c r="D354" s="40">
        <v>3364.1333333333332</v>
      </c>
      <c r="E354" s="40">
        <v>3301.8666666666663</v>
      </c>
      <c r="F354" s="40">
        <v>3209.7333333333331</v>
      </c>
      <c r="G354" s="40">
        <v>3147.4666666666662</v>
      </c>
      <c r="H354" s="40">
        <v>3456.2666666666664</v>
      </c>
      <c r="I354" s="40">
        <v>3518.5333333333328</v>
      </c>
      <c r="J354" s="40">
        <v>3610.6666666666665</v>
      </c>
      <c r="K354" s="31">
        <v>3426.4</v>
      </c>
      <c r="L354" s="31">
        <v>3272</v>
      </c>
      <c r="M354" s="31">
        <v>5.4953599999999998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657.55</v>
      </c>
      <c r="D355" s="40">
        <v>655.18333333333328</v>
      </c>
      <c r="E355" s="40">
        <v>642.36666666666656</v>
      </c>
      <c r="F355" s="40">
        <v>627.18333333333328</v>
      </c>
      <c r="G355" s="40">
        <v>614.36666666666656</v>
      </c>
      <c r="H355" s="40">
        <v>670.36666666666656</v>
      </c>
      <c r="I355" s="40">
        <v>683.18333333333339</v>
      </c>
      <c r="J355" s="40">
        <v>698.36666666666656</v>
      </c>
      <c r="K355" s="31">
        <v>668</v>
      </c>
      <c r="L355" s="31">
        <v>640</v>
      </c>
      <c r="M355" s="31">
        <v>0.60577999999999999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314.14999999999998</v>
      </c>
      <c r="D356" s="40">
        <v>312.71666666666664</v>
      </c>
      <c r="E356" s="40">
        <v>309.43333333333328</v>
      </c>
      <c r="F356" s="40">
        <v>304.71666666666664</v>
      </c>
      <c r="G356" s="40">
        <v>301.43333333333328</v>
      </c>
      <c r="H356" s="40">
        <v>317.43333333333328</v>
      </c>
      <c r="I356" s="40">
        <v>320.7166666666667</v>
      </c>
      <c r="J356" s="40">
        <v>325.43333333333328</v>
      </c>
      <c r="K356" s="31">
        <v>316</v>
      </c>
      <c r="L356" s="31">
        <v>308</v>
      </c>
      <c r="M356" s="31">
        <v>2.81535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1327.95</v>
      </c>
      <c r="D357" s="40">
        <v>1331.3166666666666</v>
      </c>
      <c r="E357" s="40">
        <v>1312.6333333333332</v>
      </c>
      <c r="F357" s="40">
        <v>1297.3166666666666</v>
      </c>
      <c r="G357" s="40">
        <v>1278.6333333333332</v>
      </c>
      <c r="H357" s="40">
        <v>1346.6333333333332</v>
      </c>
      <c r="I357" s="40">
        <v>1365.3166666666666</v>
      </c>
      <c r="J357" s="40">
        <v>1380.6333333333332</v>
      </c>
      <c r="K357" s="31">
        <v>1350</v>
      </c>
      <c r="L357" s="31">
        <v>1316</v>
      </c>
      <c r="M357" s="31">
        <v>4.3572300000000004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31499.1</v>
      </c>
      <c r="D358" s="40">
        <v>31409.366666666669</v>
      </c>
      <c r="E358" s="40">
        <v>31189.733333333337</v>
      </c>
      <c r="F358" s="40">
        <v>30880.366666666669</v>
      </c>
      <c r="G358" s="40">
        <v>30660.733333333337</v>
      </c>
      <c r="H358" s="40">
        <v>31718.733333333337</v>
      </c>
      <c r="I358" s="40">
        <v>31938.366666666669</v>
      </c>
      <c r="J358" s="40">
        <v>32247.733333333337</v>
      </c>
      <c r="K358" s="31">
        <v>31629</v>
      </c>
      <c r="L358" s="31">
        <v>31100</v>
      </c>
      <c r="M358" s="31">
        <v>0.23477000000000001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3322.05</v>
      </c>
      <c r="D359" s="40">
        <v>3323.6333333333332</v>
      </c>
      <c r="E359" s="40">
        <v>3288.4166666666665</v>
      </c>
      <c r="F359" s="40">
        <v>3254.7833333333333</v>
      </c>
      <c r="G359" s="40">
        <v>3219.5666666666666</v>
      </c>
      <c r="H359" s="40">
        <v>3357.2666666666664</v>
      </c>
      <c r="I359" s="40">
        <v>3392.4833333333336</v>
      </c>
      <c r="J359" s="40">
        <v>3426.1166666666663</v>
      </c>
      <c r="K359" s="31">
        <v>3358.85</v>
      </c>
      <c r="L359" s="31">
        <v>3290</v>
      </c>
      <c r="M359" s="31">
        <v>2.0293800000000002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227.6</v>
      </c>
      <c r="D360" s="40">
        <v>228.30000000000004</v>
      </c>
      <c r="E360" s="40">
        <v>226.10000000000008</v>
      </c>
      <c r="F360" s="40">
        <v>224.60000000000005</v>
      </c>
      <c r="G360" s="40">
        <v>222.40000000000009</v>
      </c>
      <c r="H360" s="40">
        <v>229.80000000000007</v>
      </c>
      <c r="I360" s="40">
        <v>232.00000000000006</v>
      </c>
      <c r="J360" s="40">
        <v>233.50000000000006</v>
      </c>
      <c r="K360" s="31">
        <v>230.5</v>
      </c>
      <c r="L360" s="31">
        <v>226.8</v>
      </c>
      <c r="M360" s="31">
        <v>71.688339999999997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5725.05</v>
      </c>
      <c r="D361" s="40">
        <v>5731.5166666666664</v>
      </c>
      <c r="E361" s="40">
        <v>5688.5333333333328</v>
      </c>
      <c r="F361" s="40">
        <v>5652.0166666666664</v>
      </c>
      <c r="G361" s="40">
        <v>5609.0333333333328</v>
      </c>
      <c r="H361" s="40">
        <v>5768.0333333333328</v>
      </c>
      <c r="I361" s="40">
        <v>5811.0166666666664</v>
      </c>
      <c r="J361" s="40">
        <v>5847.5333333333328</v>
      </c>
      <c r="K361" s="31">
        <v>5774.5</v>
      </c>
      <c r="L361" s="31">
        <v>5695</v>
      </c>
      <c r="M361" s="31">
        <v>0.32941999999999999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244</v>
      </c>
      <c r="D362" s="40">
        <v>244.06666666666669</v>
      </c>
      <c r="E362" s="40">
        <v>241.18333333333339</v>
      </c>
      <c r="F362" s="40">
        <v>238.3666666666667</v>
      </c>
      <c r="G362" s="40">
        <v>235.48333333333341</v>
      </c>
      <c r="H362" s="40">
        <v>246.88333333333338</v>
      </c>
      <c r="I362" s="40">
        <v>249.76666666666665</v>
      </c>
      <c r="J362" s="40">
        <v>252.58333333333337</v>
      </c>
      <c r="K362" s="31">
        <v>246.95</v>
      </c>
      <c r="L362" s="31">
        <v>241.25</v>
      </c>
      <c r="M362" s="31">
        <v>5.5972999999999997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862.75</v>
      </c>
      <c r="D363" s="40">
        <v>861.68333333333339</v>
      </c>
      <c r="E363" s="40">
        <v>846.36666666666679</v>
      </c>
      <c r="F363" s="40">
        <v>829.98333333333335</v>
      </c>
      <c r="G363" s="40">
        <v>814.66666666666674</v>
      </c>
      <c r="H363" s="40">
        <v>878.06666666666683</v>
      </c>
      <c r="I363" s="40">
        <v>893.38333333333344</v>
      </c>
      <c r="J363" s="40">
        <v>909.76666666666688</v>
      </c>
      <c r="K363" s="31">
        <v>877</v>
      </c>
      <c r="L363" s="31">
        <v>845.3</v>
      </c>
      <c r="M363" s="31">
        <v>0.82379999999999998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2280.35</v>
      </c>
      <c r="D364" s="40">
        <v>2273.1166666666668</v>
      </c>
      <c r="E364" s="40">
        <v>2256.2333333333336</v>
      </c>
      <c r="F364" s="40">
        <v>2232.1166666666668</v>
      </c>
      <c r="G364" s="40">
        <v>2215.2333333333336</v>
      </c>
      <c r="H364" s="40">
        <v>2297.2333333333336</v>
      </c>
      <c r="I364" s="40">
        <v>2314.1166666666668</v>
      </c>
      <c r="J364" s="40">
        <v>2338.2333333333336</v>
      </c>
      <c r="K364" s="31">
        <v>2290</v>
      </c>
      <c r="L364" s="31">
        <v>2249</v>
      </c>
      <c r="M364" s="31">
        <v>6.4419399999999998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2606.65</v>
      </c>
      <c r="D365" s="40">
        <v>2604.2333333333336</v>
      </c>
      <c r="E365" s="40">
        <v>2564.416666666667</v>
      </c>
      <c r="F365" s="40">
        <v>2522.1833333333334</v>
      </c>
      <c r="G365" s="40">
        <v>2482.3666666666668</v>
      </c>
      <c r="H365" s="40">
        <v>2646.4666666666672</v>
      </c>
      <c r="I365" s="40">
        <v>2686.2833333333338</v>
      </c>
      <c r="J365" s="40">
        <v>2728.5166666666673</v>
      </c>
      <c r="K365" s="31">
        <v>2644.05</v>
      </c>
      <c r="L365" s="31">
        <v>2562</v>
      </c>
      <c r="M365" s="31">
        <v>10.191549999999999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954.5</v>
      </c>
      <c r="D366" s="40">
        <v>951.18333333333339</v>
      </c>
      <c r="E366" s="40">
        <v>943.36666666666679</v>
      </c>
      <c r="F366" s="40">
        <v>932.23333333333335</v>
      </c>
      <c r="G366" s="40">
        <v>924.41666666666674</v>
      </c>
      <c r="H366" s="40">
        <v>962.31666666666683</v>
      </c>
      <c r="I366" s="40">
        <v>970.13333333333344</v>
      </c>
      <c r="J366" s="40">
        <v>981.26666666666688</v>
      </c>
      <c r="K366" s="31">
        <v>959</v>
      </c>
      <c r="L366" s="31">
        <v>940.05</v>
      </c>
      <c r="M366" s="31">
        <v>0.79949000000000003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2067.5</v>
      </c>
      <c r="D367" s="40">
        <v>2076.9333333333334</v>
      </c>
      <c r="E367" s="40">
        <v>2029.5666666666666</v>
      </c>
      <c r="F367" s="40">
        <v>1991.6333333333332</v>
      </c>
      <c r="G367" s="40">
        <v>1944.2666666666664</v>
      </c>
      <c r="H367" s="40">
        <v>2114.8666666666668</v>
      </c>
      <c r="I367" s="40">
        <v>2162.2333333333336</v>
      </c>
      <c r="J367" s="40">
        <v>2200.166666666667</v>
      </c>
      <c r="K367" s="31">
        <v>2124.3000000000002</v>
      </c>
      <c r="L367" s="31">
        <v>2039</v>
      </c>
      <c r="M367" s="31">
        <v>14.441079999999999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1517.35</v>
      </c>
      <c r="D368" s="40">
        <v>1519.3166666666666</v>
      </c>
      <c r="E368" s="40">
        <v>1479.0333333333333</v>
      </c>
      <c r="F368" s="40">
        <v>1440.7166666666667</v>
      </c>
      <c r="G368" s="40">
        <v>1400.4333333333334</v>
      </c>
      <c r="H368" s="40">
        <v>1557.6333333333332</v>
      </c>
      <c r="I368" s="40">
        <v>1597.9166666666665</v>
      </c>
      <c r="J368" s="40">
        <v>1636.2333333333331</v>
      </c>
      <c r="K368" s="31">
        <v>1559.6</v>
      </c>
      <c r="L368" s="31">
        <v>1481</v>
      </c>
      <c r="M368" s="31">
        <v>3.44346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129.05000000000001</v>
      </c>
      <c r="D369" s="40">
        <v>128.70000000000002</v>
      </c>
      <c r="E369" s="40">
        <v>127.65000000000003</v>
      </c>
      <c r="F369" s="40">
        <v>126.25000000000001</v>
      </c>
      <c r="G369" s="40">
        <v>125.20000000000003</v>
      </c>
      <c r="H369" s="40">
        <v>130.10000000000002</v>
      </c>
      <c r="I369" s="40">
        <v>131.15000000000003</v>
      </c>
      <c r="J369" s="40">
        <v>132.55000000000004</v>
      </c>
      <c r="K369" s="31">
        <v>129.75</v>
      </c>
      <c r="L369" s="31">
        <v>127.3</v>
      </c>
      <c r="M369" s="31">
        <v>46.97193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175.35</v>
      </c>
      <c r="D370" s="40">
        <v>175.7833333333333</v>
      </c>
      <c r="E370" s="40">
        <v>174.51666666666659</v>
      </c>
      <c r="F370" s="40">
        <v>173.68333333333328</v>
      </c>
      <c r="G370" s="40">
        <v>172.41666666666657</v>
      </c>
      <c r="H370" s="40">
        <v>176.61666666666662</v>
      </c>
      <c r="I370" s="40">
        <v>177.88333333333333</v>
      </c>
      <c r="J370" s="40">
        <v>178.71666666666664</v>
      </c>
      <c r="K370" s="31">
        <v>177.05</v>
      </c>
      <c r="L370" s="31">
        <v>174.95</v>
      </c>
      <c r="M370" s="31">
        <v>324.36250000000001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352.65</v>
      </c>
      <c r="D371" s="40">
        <v>352.13333333333338</v>
      </c>
      <c r="E371" s="40">
        <v>349.91666666666674</v>
      </c>
      <c r="F371" s="40">
        <v>347.18333333333334</v>
      </c>
      <c r="G371" s="40">
        <v>344.9666666666667</v>
      </c>
      <c r="H371" s="40">
        <v>354.86666666666679</v>
      </c>
      <c r="I371" s="40">
        <v>357.08333333333337</v>
      </c>
      <c r="J371" s="40">
        <v>359.81666666666683</v>
      </c>
      <c r="K371" s="31">
        <v>354.35</v>
      </c>
      <c r="L371" s="31">
        <v>349.4</v>
      </c>
      <c r="M371" s="31">
        <v>8.6105400000000003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661.8</v>
      </c>
      <c r="D372" s="40">
        <v>663.21666666666658</v>
      </c>
      <c r="E372" s="40">
        <v>653.63333333333321</v>
      </c>
      <c r="F372" s="40">
        <v>645.46666666666658</v>
      </c>
      <c r="G372" s="40">
        <v>635.88333333333321</v>
      </c>
      <c r="H372" s="40">
        <v>671.38333333333321</v>
      </c>
      <c r="I372" s="40">
        <v>680.96666666666647</v>
      </c>
      <c r="J372" s="40">
        <v>689.13333333333321</v>
      </c>
      <c r="K372" s="31">
        <v>672.8</v>
      </c>
      <c r="L372" s="31">
        <v>655.04999999999995</v>
      </c>
      <c r="M372" s="31">
        <v>4.0718800000000002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129.25</v>
      </c>
      <c r="D373" s="40">
        <v>128.83333333333334</v>
      </c>
      <c r="E373" s="40">
        <v>126.36666666666667</v>
      </c>
      <c r="F373" s="40">
        <v>123.48333333333333</v>
      </c>
      <c r="G373" s="40">
        <v>121.01666666666667</v>
      </c>
      <c r="H373" s="40">
        <v>131.7166666666667</v>
      </c>
      <c r="I373" s="40">
        <v>134.18333333333334</v>
      </c>
      <c r="J373" s="40">
        <v>137.06666666666669</v>
      </c>
      <c r="K373" s="31">
        <v>131.30000000000001</v>
      </c>
      <c r="L373" s="31">
        <v>125.95</v>
      </c>
      <c r="M373" s="31">
        <v>3.25685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5439.4</v>
      </c>
      <c r="D374" s="40">
        <v>5458.1333333333332</v>
      </c>
      <c r="E374" s="40">
        <v>5386.2666666666664</v>
      </c>
      <c r="F374" s="40">
        <v>5333.1333333333332</v>
      </c>
      <c r="G374" s="40">
        <v>5261.2666666666664</v>
      </c>
      <c r="H374" s="40">
        <v>5511.2666666666664</v>
      </c>
      <c r="I374" s="40">
        <v>5583.1333333333332</v>
      </c>
      <c r="J374" s="40">
        <v>5636.2666666666664</v>
      </c>
      <c r="K374" s="31">
        <v>5530</v>
      </c>
      <c r="L374" s="31">
        <v>5405</v>
      </c>
      <c r="M374" s="31">
        <v>0.21595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13873.6</v>
      </c>
      <c r="D375" s="40">
        <v>13832.933333333334</v>
      </c>
      <c r="E375" s="40">
        <v>13740.866666666669</v>
      </c>
      <c r="F375" s="40">
        <v>13608.133333333335</v>
      </c>
      <c r="G375" s="40">
        <v>13516.066666666669</v>
      </c>
      <c r="H375" s="40">
        <v>13965.666666666668</v>
      </c>
      <c r="I375" s="40">
        <v>14057.733333333334</v>
      </c>
      <c r="J375" s="40">
        <v>14190.466666666667</v>
      </c>
      <c r="K375" s="31">
        <v>13925</v>
      </c>
      <c r="L375" s="31">
        <v>13700.2</v>
      </c>
      <c r="M375" s="31">
        <v>5.5879999999999999E-2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36.65</v>
      </c>
      <c r="D376" s="40">
        <v>36.766666666666659</v>
      </c>
      <c r="E376" s="40">
        <v>36.23333333333332</v>
      </c>
      <c r="F376" s="40">
        <v>35.816666666666663</v>
      </c>
      <c r="G376" s="40">
        <v>35.283333333333324</v>
      </c>
      <c r="H376" s="40">
        <v>37.183333333333316</v>
      </c>
      <c r="I376" s="40">
        <v>37.716666666666661</v>
      </c>
      <c r="J376" s="40">
        <v>38.133333333333312</v>
      </c>
      <c r="K376" s="31">
        <v>37.299999999999997</v>
      </c>
      <c r="L376" s="31">
        <v>36.35</v>
      </c>
      <c r="M376" s="31">
        <v>566.41931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846.85</v>
      </c>
      <c r="D377" s="40">
        <v>847.1</v>
      </c>
      <c r="E377" s="40">
        <v>836.85</v>
      </c>
      <c r="F377" s="40">
        <v>826.85</v>
      </c>
      <c r="G377" s="40">
        <v>816.6</v>
      </c>
      <c r="H377" s="40">
        <v>857.1</v>
      </c>
      <c r="I377" s="40">
        <v>867.35</v>
      </c>
      <c r="J377" s="40">
        <v>877.35</v>
      </c>
      <c r="K377" s="31">
        <v>857.35</v>
      </c>
      <c r="L377" s="31">
        <v>837.1</v>
      </c>
      <c r="M377" s="31">
        <v>1.28688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165.5</v>
      </c>
      <c r="D378" s="40">
        <v>166.65</v>
      </c>
      <c r="E378" s="40">
        <v>163.30000000000001</v>
      </c>
      <c r="F378" s="40">
        <v>161.1</v>
      </c>
      <c r="G378" s="40">
        <v>157.75</v>
      </c>
      <c r="H378" s="40">
        <v>168.85000000000002</v>
      </c>
      <c r="I378" s="40">
        <v>172.2</v>
      </c>
      <c r="J378" s="40">
        <v>174.40000000000003</v>
      </c>
      <c r="K378" s="31">
        <v>170</v>
      </c>
      <c r="L378" s="31">
        <v>164.45</v>
      </c>
      <c r="M378" s="31">
        <v>72.272760000000005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151.69999999999999</v>
      </c>
      <c r="D379" s="40">
        <v>151.01666666666665</v>
      </c>
      <c r="E379" s="40">
        <v>149.93333333333331</v>
      </c>
      <c r="F379" s="40">
        <v>148.16666666666666</v>
      </c>
      <c r="G379" s="40">
        <v>147.08333333333331</v>
      </c>
      <c r="H379" s="40">
        <v>152.7833333333333</v>
      </c>
      <c r="I379" s="40">
        <v>153.86666666666667</v>
      </c>
      <c r="J379" s="40">
        <v>155.6333333333333</v>
      </c>
      <c r="K379" s="31">
        <v>152.1</v>
      </c>
      <c r="L379" s="31">
        <v>149.25</v>
      </c>
      <c r="M379" s="31">
        <v>43.785789999999999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275.25</v>
      </c>
      <c r="D380" s="40">
        <v>272.98333333333335</v>
      </c>
      <c r="E380" s="40">
        <v>268.9666666666667</v>
      </c>
      <c r="F380" s="40">
        <v>262.68333333333334</v>
      </c>
      <c r="G380" s="40">
        <v>258.66666666666669</v>
      </c>
      <c r="H380" s="40">
        <v>279.26666666666671</v>
      </c>
      <c r="I380" s="40">
        <v>283.28333333333336</v>
      </c>
      <c r="J380" s="40">
        <v>289.56666666666672</v>
      </c>
      <c r="K380" s="31">
        <v>277</v>
      </c>
      <c r="L380" s="31">
        <v>266.7</v>
      </c>
      <c r="M380" s="31">
        <v>4.0992499999999996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874.15</v>
      </c>
      <c r="D381" s="40">
        <v>879.08333333333337</v>
      </c>
      <c r="E381" s="40">
        <v>866.16666666666674</v>
      </c>
      <c r="F381" s="40">
        <v>858.18333333333339</v>
      </c>
      <c r="G381" s="40">
        <v>845.26666666666677</v>
      </c>
      <c r="H381" s="40">
        <v>887.06666666666672</v>
      </c>
      <c r="I381" s="40">
        <v>899.98333333333346</v>
      </c>
      <c r="J381" s="40">
        <v>907.9666666666667</v>
      </c>
      <c r="K381" s="31">
        <v>892</v>
      </c>
      <c r="L381" s="31">
        <v>871.1</v>
      </c>
      <c r="M381" s="31">
        <v>1.67601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28.2</v>
      </c>
      <c r="D382" s="40">
        <v>28.25</v>
      </c>
      <c r="E382" s="40">
        <v>27.95</v>
      </c>
      <c r="F382" s="40">
        <v>27.7</v>
      </c>
      <c r="G382" s="40">
        <v>27.4</v>
      </c>
      <c r="H382" s="40">
        <v>28.5</v>
      </c>
      <c r="I382" s="40">
        <v>28.799999999999997</v>
      </c>
      <c r="J382" s="40">
        <v>29.05</v>
      </c>
      <c r="K382" s="31">
        <v>28.55</v>
      </c>
      <c r="L382" s="31">
        <v>28</v>
      </c>
      <c r="M382" s="31">
        <v>16.36468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225.65</v>
      </c>
      <c r="D383" s="40">
        <v>223.65</v>
      </c>
      <c r="E383" s="40">
        <v>219.8</v>
      </c>
      <c r="F383" s="40">
        <v>213.95000000000002</v>
      </c>
      <c r="G383" s="40">
        <v>210.10000000000002</v>
      </c>
      <c r="H383" s="40">
        <v>229.5</v>
      </c>
      <c r="I383" s="40">
        <v>233.34999999999997</v>
      </c>
      <c r="J383" s="40">
        <v>239.2</v>
      </c>
      <c r="K383" s="31">
        <v>227.5</v>
      </c>
      <c r="L383" s="31">
        <v>217.8</v>
      </c>
      <c r="M383" s="31">
        <v>44.117240000000002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586.15</v>
      </c>
      <c r="D384" s="40">
        <v>583.6</v>
      </c>
      <c r="E384" s="40">
        <v>578.20000000000005</v>
      </c>
      <c r="F384" s="40">
        <v>570.25</v>
      </c>
      <c r="G384" s="40">
        <v>564.85</v>
      </c>
      <c r="H384" s="40">
        <v>591.55000000000007</v>
      </c>
      <c r="I384" s="40">
        <v>596.94999999999993</v>
      </c>
      <c r="J384" s="40">
        <v>604.90000000000009</v>
      </c>
      <c r="K384" s="31">
        <v>589</v>
      </c>
      <c r="L384" s="31">
        <v>575.65</v>
      </c>
      <c r="M384" s="31">
        <v>2.1864400000000002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281.89999999999998</v>
      </c>
      <c r="D385" s="40">
        <v>281.41666666666669</v>
      </c>
      <c r="E385" s="40">
        <v>278.53333333333336</v>
      </c>
      <c r="F385" s="40">
        <v>275.16666666666669</v>
      </c>
      <c r="G385" s="40">
        <v>272.28333333333336</v>
      </c>
      <c r="H385" s="40">
        <v>284.78333333333336</v>
      </c>
      <c r="I385" s="40">
        <v>287.66666666666669</v>
      </c>
      <c r="J385" s="40">
        <v>291.03333333333336</v>
      </c>
      <c r="K385" s="31">
        <v>284.3</v>
      </c>
      <c r="L385" s="31">
        <v>278.05</v>
      </c>
      <c r="M385" s="31">
        <v>6.0174599999999998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72.150000000000006</v>
      </c>
      <c r="D386" s="40">
        <v>72.5</v>
      </c>
      <c r="E386" s="40">
        <v>71.650000000000006</v>
      </c>
      <c r="F386" s="40">
        <v>71.150000000000006</v>
      </c>
      <c r="G386" s="40">
        <v>70.300000000000011</v>
      </c>
      <c r="H386" s="40">
        <v>73</v>
      </c>
      <c r="I386" s="40">
        <v>73.849999999999994</v>
      </c>
      <c r="J386" s="40">
        <v>74.349999999999994</v>
      </c>
      <c r="K386" s="31">
        <v>73.349999999999994</v>
      </c>
      <c r="L386" s="31">
        <v>72</v>
      </c>
      <c r="M386" s="31">
        <v>8.5073000000000008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2157.9499999999998</v>
      </c>
      <c r="D387" s="40">
        <v>2163.5833333333335</v>
      </c>
      <c r="E387" s="40">
        <v>2129.6166666666668</v>
      </c>
      <c r="F387" s="40">
        <v>2101.2833333333333</v>
      </c>
      <c r="G387" s="40">
        <v>2067.3166666666666</v>
      </c>
      <c r="H387" s="40">
        <v>2191.916666666667</v>
      </c>
      <c r="I387" s="40">
        <v>2225.8833333333332</v>
      </c>
      <c r="J387" s="40">
        <v>2254.2166666666672</v>
      </c>
      <c r="K387" s="31">
        <v>2197.5500000000002</v>
      </c>
      <c r="L387" s="31">
        <v>2135.25</v>
      </c>
      <c r="M387" s="31">
        <v>0.29094999999999999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404.5</v>
      </c>
      <c r="D388" s="40">
        <v>405.56666666666666</v>
      </c>
      <c r="E388" s="40">
        <v>401.93333333333334</v>
      </c>
      <c r="F388" s="40">
        <v>399.36666666666667</v>
      </c>
      <c r="G388" s="40">
        <v>395.73333333333335</v>
      </c>
      <c r="H388" s="40">
        <v>408.13333333333333</v>
      </c>
      <c r="I388" s="40">
        <v>411.76666666666665</v>
      </c>
      <c r="J388" s="40">
        <v>414.33333333333331</v>
      </c>
      <c r="K388" s="31">
        <v>409.2</v>
      </c>
      <c r="L388" s="31">
        <v>403</v>
      </c>
      <c r="M388" s="31">
        <v>2.0720100000000001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154.25</v>
      </c>
      <c r="D389" s="40">
        <v>152.28333333333333</v>
      </c>
      <c r="E389" s="40">
        <v>147.76666666666665</v>
      </c>
      <c r="F389" s="40">
        <v>141.28333333333333</v>
      </c>
      <c r="G389" s="40">
        <v>136.76666666666665</v>
      </c>
      <c r="H389" s="40">
        <v>158.76666666666665</v>
      </c>
      <c r="I389" s="40">
        <v>163.28333333333336</v>
      </c>
      <c r="J389" s="40">
        <v>169.76666666666665</v>
      </c>
      <c r="K389" s="31">
        <v>156.80000000000001</v>
      </c>
      <c r="L389" s="31">
        <v>145.80000000000001</v>
      </c>
      <c r="M389" s="31">
        <v>19.32142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1191.5</v>
      </c>
      <c r="D390" s="40">
        <v>1193.7</v>
      </c>
      <c r="E390" s="40">
        <v>1172.8000000000002</v>
      </c>
      <c r="F390" s="40">
        <v>1154.1000000000001</v>
      </c>
      <c r="G390" s="40">
        <v>1133.2000000000003</v>
      </c>
      <c r="H390" s="40">
        <v>1212.4000000000001</v>
      </c>
      <c r="I390" s="40">
        <v>1233.3000000000002</v>
      </c>
      <c r="J390" s="40">
        <v>1252</v>
      </c>
      <c r="K390" s="31">
        <v>1214.5999999999999</v>
      </c>
      <c r="L390" s="31">
        <v>1175</v>
      </c>
      <c r="M390" s="31">
        <v>3.6020799999999999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2258.15</v>
      </c>
      <c r="D391" s="40">
        <v>2261.3833333333332</v>
      </c>
      <c r="E391" s="40">
        <v>2239.0166666666664</v>
      </c>
      <c r="F391" s="40">
        <v>2219.8833333333332</v>
      </c>
      <c r="G391" s="40">
        <v>2197.5166666666664</v>
      </c>
      <c r="H391" s="40">
        <v>2280.5166666666664</v>
      </c>
      <c r="I391" s="40">
        <v>2302.8833333333332</v>
      </c>
      <c r="J391" s="40">
        <v>2322.0166666666664</v>
      </c>
      <c r="K391" s="31">
        <v>2283.75</v>
      </c>
      <c r="L391" s="31">
        <v>2242.25</v>
      </c>
      <c r="M391" s="31">
        <v>122.23036999999999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125.2</v>
      </c>
      <c r="D392" s="40">
        <v>125.33333333333333</v>
      </c>
      <c r="E392" s="40">
        <v>124.41666666666666</v>
      </c>
      <c r="F392" s="40">
        <v>123.63333333333333</v>
      </c>
      <c r="G392" s="40">
        <v>122.71666666666665</v>
      </c>
      <c r="H392" s="40">
        <v>126.11666666666666</v>
      </c>
      <c r="I392" s="40">
        <v>127.03333333333332</v>
      </c>
      <c r="J392" s="40">
        <v>127.81666666666666</v>
      </c>
      <c r="K392" s="31">
        <v>126.25</v>
      </c>
      <c r="L392" s="31">
        <v>124.55</v>
      </c>
      <c r="M392" s="31">
        <v>0.54162999999999994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1403.3</v>
      </c>
      <c r="D393" s="40">
        <v>1415.1333333333332</v>
      </c>
      <c r="E393" s="40">
        <v>1382.3666666666663</v>
      </c>
      <c r="F393" s="40">
        <v>1361.4333333333332</v>
      </c>
      <c r="G393" s="40">
        <v>1328.6666666666663</v>
      </c>
      <c r="H393" s="40">
        <v>1436.0666666666664</v>
      </c>
      <c r="I393" s="40">
        <v>1468.8333333333333</v>
      </c>
      <c r="J393" s="40">
        <v>1489.7666666666664</v>
      </c>
      <c r="K393" s="31">
        <v>1447.9</v>
      </c>
      <c r="L393" s="31">
        <v>1394.2</v>
      </c>
      <c r="M393" s="31">
        <v>2.3851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1975.6</v>
      </c>
      <c r="D394" s="40">
        <v>1994</v>
      </c>
      <c r="E394" s="40">
        <v>1951</v>
      </c>
      <c r="F394" s="40">
        <v>1926.4</v>
      </c>
      <c r="G394" s="40">
        <v>1883.4</v>
      </c>
      <c r="H394" s="40">
        <v>2018.6</v>
      </c>
      <c r="I394" s="40">
        <v>2061.6</v>
      </c>
      <c r="J394" s="40">
        <v>2086.1999999999998</v>
      </c>
      <c r="K394" s="31">
        <v>2037</v>
      </c>
      <c r="L394" s="31">
        <v>1969.4</v>
      </c>
      <c r="M394" s="31">
        <v>4.1082099999999997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1140.55</v>
      </c>
      <c r="D395" s="40">
        <v>1127.2833333333333</v>
      </c>
      <c r="E395" s="40">
        <v>1093.6166666666666</v>
      </c>
      <c r="F395" s="40">
        <v>1046.6833333333332</v>
      </c>
      <c r="G395" s="40">
        <v>1013.0166666666664</v>
      </c>
      <c r="H395" s="40">
        <v>1174.2166666666667</v>
      </c>
      <c r="I395" s="40">
        <v>1207.8833333333337</v>
      </c>
      <c r="J395" s="40">
        <v>1254.8166666666668</v>
      </c>
      <c r="K395" s="31">
        <v>1160.95</v>
      </c>
      <c r="L395" s="31">
        <v>1080.3499999999999</v>
      </c>
      <c r="M395" s="31">
        <v>33.487409999999997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1192.05</v>
      </c>
      <c r="D396" s="40">
        <v>1186.0666666666668</v>
      </c>
      <c r="E396" s="40">
        <v>1177.6333333333337</v>
      </c>
      <c r="F396" s="40">
        <v>1163.2166666666669</v>
      </c>
      <c r="G396" s="40">
        <v>1154.7833333333338</v>
      </c>
      <c r="H396" s="40">
        <v>1200.4833333333336</v>
      </c>
      <c r="I396" s="40">
        <v>1208.9166666666665</v>
      </c>
      <c r="J396" s="40">
        <v>1223.3333333333335</v>
      </c>
      <c r="K396" s="31">
        <v>1194.5</v>
      </c>
      <c r="L396" s="31">
        <v>1171.6500000000001</v>
      </c>
      <c r="M396" s="31">
        <v>17.197679999999998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478.6</v>
      </c>
      <c r="D397" s="40">
        <v>480.5333333333333</v>
      </c>
      <c r="E397" s="40">
        <v>474.06666666666661</v>
      </c>
      <c r="F397" s="40">
        <v>469.5333333333333</v>
      </c>
      <c r="G397" s="40">
        <v>463.06666666666661</v>
      </c>
      <c r="H397" s="40">
        <v>485.06666666666661</v>
      </c>
      <c r="I397" s="40">
        <v>491.5333333333333</v>
      </c>
      <c r="J397" s="40">
        <v>496.06666666666661</v>
      </c>
      <c r="K397" s="31">
        <v>487</v>
      </c>
      <c r="L397" s="31">
        <v>476</v>
      </c>
      <c r="M397" s="31">
        <v>1.5488999999999999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26.3</v>
      </c>
      <c r="D398" s="40">
        <v>26.3</v>
      </c>
      <c r="E398" s="40">
        <v>26.1</v>
      </c>
      <c r="F398" s="40">
        <v>25.900000000000002</v>
      </c>
      <c r="G398" s="40">
        <v>25.700000000000003</v>
      </c>
      <c r="H398" s="40">
        <v>26.5</v>
      </c>
      <c r="I398" s="40">
        <v>26.699999999999996</v>
      </c>
      <c r="J398" s="40">
        <v>26.9</v>
      </c>
      <c r="K398" s="31">
        <v>26.5</v>
      </c>
      <c r="L398" s="31">
        <v>26.1</v>
      </c>
      <c r="M398" s="31">
        <v>11.020519999999999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3078.75</v>
      </c>
      <c r="D399" s="40">
        <v>3067.85</v>
      </c>
      <c r="E399" s="40">
        <v>3035.7</v>
      </c>
      <c r="F399" s="40">
        <v>2992.65</v>
      </c>
      <c r="G399" s="40">
        <v>2960.5</v>
      </c>
      <c r="H399" s="40">
        <v>3110.8999999999996</v>
      </c>
      <c r="I399" s="40">
        <v>3143.05</v>
      </c>
      <c r="J399" s="40">
        <v>3186.0999999999995</v>
      </c>
      <c r="K399" s="31">
        <v>3100</v>
      </c>
      <c r="L399" s="31">
        <v>3024.8</v>
      </c>
      <c r="M399" s="31">
        <v>0.90739000000000003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10139.75</v>
      </c>
      <c r="D400" s="40">
        <v>10086.583333333334</v>
      </c>
      <c r="E400" s="40">
        <v>9828.1666666666679</v>
      </c>
      <c r="F400" s="40">
        <v>9516.5833333333339</v>
      </c>
      <c r="G400" s="40">
        <v>9258.1666666666679</v>
      </c>
      <c r="H400" s="40">
        <v>10398.166666666668</v>
      </c>
      <c r="I400" s="40">
        <v>10656.583333333336</v>
      </c>
      <c r="J400" s="40">
        <v>10968.166666666668</v>
      </c>
      <c r="K400" s="31">
        <v>10345</v>
      </c>
      <c r="L400" s="31">
        <v>9775</v>
      </c>
      <c r="M400" s="31">
        <v>9.7245500000000007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9013.7999999999993</v>
      </c>
      <c r="D401" s="40">
        <v>8974.4</v>
      </c>
      <c r="E401" s="40">
        <v>8858.7999999999993</v>
      </c>
      <c r="F401" s="40">
        <v>8703.7999999999993</v>
      </c>
      <c r="G401" s="40">
        <v>8588.1999999999989</v>
      </c>
      <c r="H401" s="40">
        <v>9129.4</v>
      </c>
      <c r="I401" s="40">
        <v>9245.0000000000018</v>
      </c>
      <c r="J401" s="40">
        <v>9400</v>
      </c>
      <c r="K401" s="31">
        <v>9090</v>
      </c>
      <c r="L401" s="31">
        <v>8819.4</v>
      </c>
      <c r="M401" s="31">
        <v>0.27381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7250.6</v>
      </c>
      <c r="D402" s="40">
        <v>7203.0333333333328</v>
      </c>
      <c r="E402" s="40">
        <v>7107.5666666666657</v>
      </c>
      <c r="F402" s="40">
        <v>6964.5333333333328</v>
      </c>
      <c r="G402" s="40">
        <v>6869.0666666666657</v>
      </c>
      <c r="H402" s="40">
        <v>7346.0666666666657</v>
      </c>
      <c r="I402" s="40">
        <v>7441.5333333333328</v>
      </c>
      <c r="J402" s="40">
        <v>7584.5666666666657</v>
      </c>
      <c r="K402" s="31">
        <v>7298.5</v>
      </c>
      <c r="L402" s="31">
        <v>7060</v>
      </c>
      <c r="M402" s="31">
        <v>0.24648999999999999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117.85</v>
      </c>
      <c r="D403" s="40">
        <v>118.31666666666668</v>
      </c>
      <c r="E403" s="40">
        <v>116.93333333333335</v>
      </c>
      <c r="F403" s="40">
        <v>116.01666666666668</v>
      </c>
      <c r="G403" s="40">
        <v>114.63333333333335</v>
      </c>
      <c r="H403" s="40">
        <v>119.23333333333335</v>
      </c>
      <c r="I403" s="40">
        <v>120.61666666666667</v>
      </c>
      <c r="J403" s="40">
        <v>121.53333333333335</v>
      </c>
      <c r="K403" s="31">
        <v>119.7</v>
      </c>
      <c r="L403" s="31">
        <v>117.4</v>
      </c>
      <c r="M403" s="31">
        <v>5.2209899999999996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229.3</v>
      </c>
      <c r="D404" s="40">
        <v>230.79999999999998</v>
      </c>
      <c r="E404" s="40">
        <v>226.59999999999997</v>
      </c>
      <c r="F404" s="40">
        <v>223.89999999999998</v>
      </c>
      <c r="G404" s="40">
        <v>219.69999999999996</v>
      </c>
      <c r="H404" s="40">
        <v>233.49999999999997</v>
      </c>
      <c r="I404" s="40">
        <v>237.69999999999996</v>
      </c>
      <c r="J404" s="40">
        <v>240.39999999999998</v>
      </c>
      <c r="K404" s="31">
        <v>235</v>
      </c>
      <c r="L404" s="31">
        <v>228.1</v>
      </c>
      <c r="M404" s="31">
        <v>5.5339900000000002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315.60000000000002</v>
      </c>
      <c r="D405" s="40">
        <v>316.3</v>
      </c>
      <c r="E405" s="40">
        <v>312.3</v>
      </c>
      <c r="F405" s="40">
        <v>309</v>
      </c>
      <c r="G405" s="40">
        <v>305</v>
      </c>
      <c r="H405" s="40">
        <v>319.60000000000002</v>
      </c>
      <c r="I405" s="40">
        <v>323.60000000000002</v>
      </c>
      <c r="J405" s="40">
        <v>326.90000000000003</v>
      </c>
      <c r="K405" s="31">
        <v>320.3</v>
      </c>
      <c r="L405" s="31">
        <v>313</v>
      </c>
      <c r="M405" s="31">
        <v>0.49349999999999999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2407.4499999999998</v>
      </c>
      <c r="D406" s="40">
        <v>2385.0166666666664</v>
      </c>
      <c r="E406" s="40">
        <v>2348.9333333333329</v>
      </c>
      <c r="F406" s="40">
        <v>2290.4166666666665</v>
      </c>
      <c r="G406" s="40">
        <v>2254.333333333333</v>
      </c>
      <c r="H406" s="40">
        <v>2443.5333333333328</v>
      </c>
      <c r="I406" s="40">
        <v>2479.6166666666668</v>
      </c>
      <c r="J406" s="40">
        <v>2538.1333333333328</v>
      </c>
      <c r="K406" s="31">
        <v>2421.1</v>
      </c>
      <c r="L406" s="31">
        <v>2326.5</v>
      </c>
      <c r="M406" s="31">
        <v>0.27255000000000001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576.29999999999995</v>
      </c>
      <c r="D407" s="40">
        <v>579.36666666666667</v>
      </c>
      <c r="E407" s="40">
        <v>565.93333333333339</v>
      </c>
      <c r="F407" s="40">
        <v>555.56666666666672</v>
      </c>
      <c r="G407" s="40">
        <v>542.13333333333344</v>
      </c>
      <c r="H407" s="40">
        <v>589.73333333333335</v>
      </c>
      <c r="I407" s="40">
        <v>603.16666666666652</v>
      </c>
      <c r="J407" s="40">
        <v>613.5333333333333</v>
      </c>
      <c r="K407" s="31">
        <v>592.79999999999995</v>
      </c>
      <c r="L407" s="31">
        <v>569</v>
      </c>
      <c r="M407" s="31">
        <v>6.43363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105.8</v>
      </c>
      <c r="D408" s="40">
        <v>105.76666666666667</v>
      </c>
      <c r="E408" s="40">
        <v>104.78333333333333</v>
      </c>
      <c r="F408" s="40">
        <v>103.76666666666667</v>
      </c>
      <c r="G408" s="40">
        <v>102.78333333333333</v>
      </c>
      <c r="H408" s="40">
        <v>106.78333333333333</v>
      </c>
      <c r="I408" s="40">
        <v>107.76666666666665</v>
      </c>
      <c r="J408" s="40">
        <v>108.78333333333333</v>
      </c>
      <c r="K408" s="31">
        <v>106.75</v>
      </c>
      <c r="L408" s="31">
        <v>104.75</v>
      </c>
      <c r="M408" s="31">
        <v>12.09066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240.7</v>
      </c>
      <c r="D409" s="40">
        <v>241.58333333333334</v>
      </c>
      <c r="E409" s="40">
        <v>238.41666666666669</v>
      </c>
      <c r="F409" s="40">
        <v>236.13333333333335</v>
      </c>
      <c r="G409" s="40">
        <v>232.9666666666667</v>
      </c>
      <c r="H409" s="40">
        <v>243.86666666666667</v>
      </c>
      <c r="I409" s="40">
        <v>247.03333333333336</v>
      </c>
      <c r="J409" s="40">
        <v>249.31666666666666</v>
      </c>
      <c r="K409" s="31">
        <v>244.75</v>
      </c>
      <c r="L409" s="31">
        <v>239.3</v>
      </c>
      <c r="M409" s="31">
        <v>1.17191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28287.9</v>
      </c>
      <c r="D410" s="40">
        <v>27935.216666666664</v>
      </c>
      <c r="E410" s="40">
        <v>27401.433333333327</v>
      </c>
      <c r="F410" s="40">
        <v>26514.966666666664</v>
      </c>
      <c r="G410" s="40">
        <v>25981.183333333327</v>
      </c>
      <c r="H410" s="40">
        <v>28821.683333333327</v>
      </c>
      <c r="I410" s="40">
        <v>29355.46666666666</v>
      </c>
      <c r="J410" s="40">
        <v>30241.933333333327</v>
      </c>
      <c r="K410" s="31">
        <v>28469</v>
      </c>
      <c r="L410" s="31">
        <v>27048.75</v>
      </c>
      <c r="M410" s="31">
        <v>1.02061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2096.75</v>
      </c>
      <c r="D411" s="40">
        <v>2075.9166666666665</v>
      </c>
      <c r="E411" s="40">
        <v>2036.833333333333</v>
      </c>
      <c r="F411" s="40">
        <v>1976.9166666666665</v>
      </c>
      <c r="G411" s="40">
        <v>1937.833333333333</v>
      </c>
      <c r="H411" s="40">
        <v>2135.833333333333</v>
      </c>
      <c r="I411" s="40">
        <v>2174.9166666666661</v>
      </c>
      <c r="J411" s="40">
        <v>2234.833333333333</v>
      </c>
      <c r="K411" s="31">
        <v>2115</v>
      </c>
      <c r="L411" s="31">
        <v>2016</v>
      </c>
      <c r="M411" s="31">
        <v>1.0551299999999999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1352.7</v>
      </c>
      <c r="D412" s="40">
        <v>1343.3999999999999</v>
      </c>
      <c r="E412" s="40">
        <v>1329.7999999999997</v>
      </c>
      <c r="F412" s="40">
        <v>1306.8999999999999</v>
      </c>
      <c r="G412" s="40">
        <v>1293.2999999999997</v>
      </c>
      <c r="H412" s="40">
        <v>1366.2999999999997</v>
      </c>
      <c r="I412" s="40">
        <v>1379.8999999999996</v>
      </c>
      <c r="J412" s="40">
        <v>1402.7999999999997</v>
      </c>
      <c r="K412" s="31">
        <v>1357</v>
      </c>
      <c r="L412" s="31">
        <v>1320.5</v>
      </c>
      <c r="M412" s="31">
        <v>15.76383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2272.4</v>
      </c>
      <c r="D413" s="40">
        <v>2272.2666666666669</v>
      </c>
      <c r="E413" s="40">
        <v>2256.1333333333337</v>
      </c>
      <c r="F413" s="40">
        <v>2239.8666666666668</v>
      </c>
      <c r="G413" s="40">
        <v>2223.7333333333336</v>
      </c>
      <c r="H413" s="40">
        <v>2288.5333333333338</v>
      </c>
      <c r="I413" s="40">
        <v>2304.666666666667</v>
      </c>
      <c r="J413" s="40">
        <v>2320.9333333333338</v>
      </c>
      <c r="K413" s="31">
        <v>2288.4</v>
      </c>
      <c r="L413" s="31">
        <v>2256</v>
      </c>
      <c r="M413" s="31">
        <v>3.3995899999999999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623.04999999999995</v>
      </c>
      <c r="D414" s="40">
        <v>627.75</v>
      </c>
      <c r="E414" s="40">
        <v>607.5</v>
      </c>
      <c r="F414" s="40">
        <v>591.95000000000005</v>
      </c>
      <c r="G414" s="40">
        <v>571.70000000000005</v>
      </c>
      <c r="H414" s="40">
        <v>643.29999999999995</v>
      </c>
      <c r="I414" s="40">
        <v>663.55</v>
      </c>
      <c r="J414" s="40">
        <v>679.09999999999991</v>
      </c>
      <c r="K414" s="31">
        <v>648</v>
      </c>
      <c r="L414" s="31">
        <v>612.20000000000005</v>
      </c>
      <c r="M414" s="31">
        <v>4.0614699999999999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1749.45</v>
      </c>
      <c r="D415" s="40">
        <v>1751.7333333333336</v>
      </c>
      <c r="E415" s="40">
        <v>1737.6166666666672</v>
      </c>
      <c r="F415" s="40">
        <v>1725.7833333333338</v>
      </c>
      <c r="G415" s="40">
        <v>1711.6666666666674</v>
      </c>
      <c r="H415" s="40">
        <v>1763.5666666666671</v>
      </c>
      <c r="I415" s="40">
        <v>1777.6833333333334</v>
      </c>
      <c r="J415" s="40">
        <v>1789.5166666666669</v>
      </c>
      <c r="K415" s="31">
        <v>1765.85</v>
      </c>
      <c r="L415" s="31">
        <v>1739.9</v>
      </c>
      <c r="M415" s="31">
        <v>0.41481000000000001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1623.05</v>
      </c>
      <c r="D416" s="40">
        <v>1617.6666666666667</v>
      </c>
      <c r="E416" s="40">
        <v>1597.3833333333334</v>
      </c>
      <c r="F416" s="40">
        <v>1571.7166666666667</v>
      </c>
      <c r="G416" s="40">
        <v>1551.4333333333334</v>
      </c>
      <c r="H416" s="40">
        <v>1643.3333333333335</v>
      </c>
      <c r="I416" s="40">
        <v>1663.6166666666668</v>
      </c>
      <c r="J416" s="40">
        <v>1689.2833333333335</v>
      </c>
      <c r="K416" s="31">
        <v>1637.95</v>
      </c>
      <c r="L416" s="31">
        <v>1592</v>
      </c>
      <c r="M416" s="31">
        <v>0.63166999999999995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834.65</v>
      </c>
      <c r="D417" s="40">
        <v>840.55000000000007</v>
      </c>
      <c r="E417" s="40">
        <v>824.10000000000014</v>
      </c>
      <c r="F417" s="40">
        <v>813.55000000000007</v>
      </c>
      <c r="G417" s="40">
        <v>797.10000000000014</v>
      </c>
      <c r="H417" s="40">
        <v>851.10000000000014</v>
      </c>
      <c r="I417" s="40">
        <v>867.55000000000018</v>
      </c>
      <c r="J417" s="40">
        <v>878.10000000000014</v>
      </c>
      <c r="K417" s="31">
        <v>857</v>
      </c>
      <c r="L417" s="31">
        <v>830</v>
      </c>
      <c r="M417" s="31">
        <v>2.1901099999999998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629.65</v>
      </c>
      <c r="D418" s="40">
        <v>622.7833333333333</v>
      </c>
      <c r="E418" s="40">
        <v>611.96666666666658</v>
      </c>
      <c r="F418" s="40">
        <v>594.2833333333333</v>
      </c>
      <c r="G418" s="40">
        <v>583.46666666666658</v>
      </c>
      <c r="H418" s="40">
        <v>640.46666666666658</v>
      </c>
      <c r="I418" s="40">
        <v>651.28333333333319</v>
      </c>
      <c r="J418" s="40">
        <v>668.96666666666658</v>
      </c>
      <c r="K418" s="31">
        <v>633.6</v>
      </c>
      <c r="L418" s="31">
        <v>605.1</v>
      </c>
      <c r="M418" s="31">
        <v>2.12791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71.3</v>
      </c>
      <c r="D419" s="40">
        <v>71.433333333333337</v>
      </c>
      <c r="E419" s="40">
        <v>70.366666666666674</v>
      </c>
      <c r="F419" s="40">
        <v>69.433333333333337</v>
      </c>
      <c r="G419" s="40">
        <v>68.366666666666674</v>
      </c>
      <c r="H419" s="40">
        <v>72.366666666666674</v>
      </c>
      <c r="I419" s="40">
        <v>73.433333333333337</v>
      </c>
      <c r="J419" s="40">
        <v>74.366666666666674</v>
      </c>
      <c r="K419" s="31">
        <v>72.5</v>
      </c>
      <c r="L419" s="31">
        <v>70.5</v>
      </c>
      <c r="M419" s="31">
        <v>43.223280000000003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106.25</v>
      </c>
      <c r="D420" s="40">
        <v>106.76666666666667</v>
      </c>
      <c r="E420" s="40">
        <v>105.48333333333333</v>
      </c>
      <c r="F420" s="40">
        <v>104.71666666666667</v>
      </c>
      <c r="G420" s="40">
        <v>103.43333333333334</v>
      </c>
      <c r="H420" s="40">
        <v>107.53333333333333</v>
      </c>
      <c r="I420" s="40">
        <v>108.81666666666666</v>
      </c>
      <c r="J420" s="40">
        <v>109.58333333333333</v>
      </c>
      <c r="K420" s="31">
        <v>108.05</v>
      </c>
      <c r="L420" s="31">
        <v>106</v>
      </c>
      <c r="M420" s="31">
        <v>2.5467599999999999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426.05</v>
      </c>
      <c r="D421" s="40">
        <v>423.91666666666669</v>
      </c>
      <c r="E421" s="40">
        <v>420.83333333333337</v>
      </c>
      <c r="F421" s="40">
        <v>415.61666666666667</v>
      </c>
      <c r="G421" s="40">
        <v>412.53333333333336</v>
      </c>
      <c r="H421" s="40">
        <v>429.13333333333338</v>
      </c>
      <c r="I421" s="40">
        <v>432.21666666666675</v>
      </c>
      <c r="J421" s="40">
        <v>437.43333333333339</v>
      </c>
      <c r="K421" s="31">
        <v>427</v>
      </c>
      <c r="L421" s="31">
        <v>418.7</v>
      </c>
      <c r="M421" s="31">
        <v>262.62421000000001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121.6</v>
      </c>
      <c r="D422" s="40">
        <v>121.51666666666667</v>
      </c>
      <c r="E422" s="40">
        <v>120.13333333333333</v>
      </c>
      <c r="F422" s="40">
        <v>118.66666666666666</v>
      </c>
      <c r="G422" s="40">
        <v>117.28333333333332</v>
      </c>
      <c r="H422" s="40">
        <v>122.98333333333333</v>
      </c>
      <c r="I422" s="40">
        <v>124.36666666666669</v>
      </c>
      <c r="J422" s="40">
        <v>125.83333333333334</v>
      </c>
      <c r="K422" s="31">
        <v>122.9</v>
      </c>
      <c r="L422" s="31">
        <v>120.05</v>
      </c>
      <c r="M422" s="31">
        <v>319.84469000000001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311.75</v>
      </c>
      <c r="D423" s="40">
        <v>313.66666666666669</v>
      </c>
      <c r="E423" s="40">
        <v>305.83333333333337</v>
      </c>
      <c r="F423" s="40">
        <v>299.91666666666669</v>
      </c>
      <c r="G423" s="40">
        <v>292.08333333333337</v>
      </c>
      <c r="H423" s="40">
        <v>319.58333333333337</v>
      </c>
      <c r="I423" s="40">
        <v>327.41666666666674</v>
      </c>
      <c r="J423" s="40">
        <v>333.33333333333337</v>
      </c>
      <c r="K423" s="31">
        <v>321.5</v>
      </c>
      <c r="L423" s="31">
        <v>307.75</v>
      </c>
      <c r="M423" s="31">
        <v>11.91032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259</v>
      </c>
      <c r="D424" s="40">
        <v>260.26666666666665</v>
      </c>
      <c r="E424" s="40">
        <v>256.0333333333333</v>
      </c>
      <c r="F424" s="40">
        <v>253.06666666666666</v>
      </c>
      <c r="G424" s="40">
        <v>248.83333333333331</v>
      </c>
      <c r="H424" s="40">
        <v>263.23333333333329</v>
      </c>
      <c r="I424" s="40">
        <v>267.46666666666664</v>
      </c>
      <c r="J424" s="40">
        <v>270.43333333333328</v>
      </c>
      <c r="K424" s="31">
        <v>264.5</v>
      </c>
      <c r="L424" s="31">
        <v>257.3</v>
      </c>
      <c r="M424" s="31">
        <v>5.7700100000000001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613.4</v>
      </c>
      <c r="D425" s="40">
        <v>614.7833333333333</v>
      </c>
      <c r="E425" s="40">
        <v>606.61666666666656</v>
      </c>
      <c r="F425" s="40">
        <v>599.83333333333326</v>
      </c>
      <c r="G425" s="40">
        <v>591.66666666666652</v>
      </c>
      <c r="H425" s="40">
        <v>621.56666666666661</v>
      </c>
      <c r="I425" s="40">
        <v>629.73333333333335</v>
      </c>
      <c r="J425" s="40">
        <v>636.51666666666665</v>
      </c>
      <c r="K425" s="31">
        <v>622.95000000000005</v>
      </c>
      <c r="L425" s="31">
        <v>608</v>
      </c>
      <c r="M425" s="31">
        <v>5.9279500000000001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659.55</v>
      </c>
      <c r="D426" s="40">
        <v>670.18333333333328</v>
      </c>
      <c r="E426" s="40">
        <v>644.36666666666656</v>
      </c>
      <c r="F426" s="40">
        <v>629.18333333333328</v>
      </c>
      <c r="G426" s="40">
        <v>603.36666666666656</v>
      </c>
      <c r="H426" s="40">
        <v>685.36666666666656</v>
      </c>
      <c r="I426" s="40">
        <v>711.18333333333339</v>
      </c>
      <c r="J426" s="40">
        <v>726.36666666666656</v>
      </c>
      <c r="K426" s="31">
        <v>696</v>
      </c>
      <c r="L426" s="31">
        <v>655</v>
      </c>
      <c r="M426" s="31">
        <v>20.015460000000001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425.55</v>
      </c>
      <c r="D427" s="40">
        <v>427.43333333333334</v>
      </c>
      <c r="E427" s="40">
        <v>419.11666666666667</v>
      </c>
      <c r="F427" s="40">
        <v>412.68333333333334</v>
      </c>
      <c r="G427" s="40">
        <v>404.36666666666667</v>
      </c>
      <c r="H427" s="40">
        <v>433.86666666666667</v>
      </c>
      <c r="I427" s="40">
        <v>442.18333333333339</v>
      </c>
      <c r="J427" s="40">
        <v>448.61666666666667</v>
      </c>
      <c r="K427" s="31">
        <v>435.75</v>
      </c>
      <c r="L427" s="31">
        <v>421</v>
      </c>
      <c r="M427" s="31">
        <v>12.21602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300.5</v>
      </c>
      <c r="D428" s="40">
        <v>299.7</v>
      </c>
      <c r="E428" s="40">
        <v>295.5</v>
      </c>
      <c r="F428" s="40">
        <v>290.5</v>
      </c>
      <c r="G428" s="40">
        <v>286.3</v>
      </c>
      <c r="H428" s="40">
        <v>304.7</v>
      </c>
      <c r="I428" s="40">
        <v>308.89999999999992</v>
      </c>
      <c r="J428" s="40">
        <v>313.89999999999998</v>
      </c>
      <c r="K428" s="31">
        <v>303.89999999999998</v>
      </c>
      <c r="L428" s="31">
        <v>294.7</v>
      </c>
      <c r="M428" s="31">
        <v>13.33516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794.05</v>
      </c>
      <c r="D429" s="40">
        <v>792.91666666666663</v>
      </c>
      <c r="E429" s="40">
        <v>784.83333333333326</v>
      </c>
      <c r="F429" s="40">
        <v>775.61666666666667</v>
      </c>
      <c r="G429" s="40">
        <v>767.5333333333333</v>
      </c>
      <c r="H429" s="40">
        <v>802.13333333333321</v>
      </c>
      <c r="I429" s="40">
        <v>810.21666666666647</v>
      </c>
      <c r="J429" s="40">
        <v>819.43333333333317</v>
      </c>
      <c r="K429" s="31">
        <v>801</v>
      </c>
      <c r="L429" s="31">
        <v>783.7</v>
      </c>
      <c r="M429" s="31">
        <v>74.354650000000007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482.55</v>
      </c>
      <c r="D430" s="40">
        <v>483.59999999999997</v>
      </c>
      <c r="E430" s="40">
        <v>477.99999999999994</v>
      </c>
      <c r="F430" s="40">
        <v>473.45</v>
      </c>
      <c r="G430" s="40">
        <v>467.84999999999997</v>
      </c>
      <c r="H430" s="40">
        <v>488.14999999999992</v>
      </c>
      <c r="I430" s="40">
        <v>493.74999999999994</v>
      </c>
      <c r="J430" s="40">
        <v>498.2999999999999</v>
      </c>
      <c r="K430" s="31">
        <v>489.2</v>
      </c>
      <c r="L430" s="31">
        <v>479.05</v>
      </c>
      <c r="M430" s="31">
        <v>11.343819999999999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3652.6</v>
      </c>
      <c r="D431" s="40">
        <v>3653.3333333333335</v>
      </c>
      <c r="E431" s="40">
        <v>3630.666666666667</v>
      </c>
      <c r="F431" s="40">
        <v>3608.7333333333336</v>
      </c>
      <c r="G431" s="40">
        <v>3586.0666666666671</v>
      </c>
      <c r="H431" s="40">
        <v>3675.2666666666669</v>
      </c>
      <c r="I431" s="40">
        <v>3697.9333333333338</v>
      </c>
      <c r="J431" s="40">
        <v>3719.8666666666668</v>
      </c>
      <c r="K431" s="31">
        <v>3676</v>
      </c>
      <c r="L431" s="31">
        <v>3631.4</v>
      </c>
      <c r="M431" s="31">
        <v>3.771E-2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2602.9</v>
      </c>
      <c r="D432" s="40">
        <v>2600.9666666666667</v>
      </c>
      <c r="E432" s="40">
        <v>2591.9333333333334</v>
      </c>
      <c r="F432" s="40">
        <v>2580.9666666666667</v>
      </c>
      <c r="G432" s="40">
        <v>2571.9333333333334</v>
      </c>
      <c r="H432" s="40">
        <v>2611.9333333333334</v>
      </c>
      <c r="I432" s="40">
        <v>2620.9666666666672</v>
      </c>
      <c r="J432" s="40">
        <v>2631.9333333333334</v>
      </c>
      <c r="K432" s="31">
        <v>2610</v>
      </c>
      <c r="L432" s="31">
        <v>2590</v>
      </c>
      <c r="M432" s="31">
        <v>0.20139000000000001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796.35</v>
      </c>
      <c r="D433" s="40">
        <v>794.81666666666661</v>
      </c>
      <c r="E433" s="40">
        <v>781.73333333333323</v>
      </c>
      <c r="F433" s="40">
        <v>767.11666666666667</v>
      </c>
      <c r="G433" s="40">
        <v>754.0333333333333</v>
      </c>
      <c r="H433" s="40">
        <v>809.43333333333317</v>
      </c>
      <c r="I433" s="40">
        <v>822.51666666666665</v>
      </c>
      <c r="J433" s="40">
        <v>837.1333333333331</v>
      </c>
      <c r="K433" s="31">
        <v>807.9</v>
      </c>
      <c r="L433" s="31">
        <v>780.2</v>
      </c>
      <c r="M433" s="31">
        <v>1.1098399999999999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365.2</v>
      </c>
      <c r="D434" s="40">
        <v>363.76666666666665</v>
      </c>
      <c r="E434" s="40">
        <v>358.63333333333333</v>
      </c>
      <c r="F434" s="40">
        <v>352.06666666666666</v>
      </c>
      <c r="G434" s="40">
        <v>346.93333333333334</v>
      </c>
      <c r="H434" s="40">
        <v>370.33333333333331</v>
      </c>
      <c r="I434" s="40">
        <v>375.46666666666664</v>
      </c>
      <c r="J434" s="40">
        <v>382.0333333333333</v>
      </c>
      <c r="K434" s="31">
        <v>368.9</v>
      </c>
      <c r="L434" s="31">
        <v>357.2</v>
      </c>
      <c r="M434" s="31">
        <v>9.3721899999999998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323.64999999999998</v>
      </c>
      <c r="D435" s="40">
        <v>324.46666666666664</v>
      </c>
      <c r="E435" s="40">
        <v>321.23333333333329</v>
      </c>
      <c r="F435" s="40">
        <v>318.81666666666666</v>
      </c>
      <c r="G435" s="40">
        <v>315.58333333333331</v>
      </c>
      <c r="H435" s="40">
        <v>326.88333333333327</v>
      </c>
      <c r="I435" s="40">
        <v>330.11666666666662</v>
      </c>
      <c r="J435" s="40">
        <v>332.53333333333325</v>
      </c>
      <c r="K435" s="31">
        <v>327.7</v>
      </c>
      <c r="L435" s="31">
        <v>322.05</v>
      </c>
      <c r="M435" s="31">
        <v>1.23892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2185.25</v>
      </c>
      <c r="D436" s="40">
        <v>2173.4666666666667</v>
      </c>
      <c r="E436" s="40">
        <v>2136.9333333333334</v>
      </c>
      <c r="F436" s="40">
        <v>2088.6166666666668</v>
      </c>
      <c r="G436" s="40">
        <v>2052.0833333333335</v>
      </c>
      <c r="H436" s="40">
        <v>2221.7833333333333</v>
      </c>
      <c r="I436" s="40">
        <v>2258.3166666666671</v>
      </c>
      <c r="J436" s="40">
        <v>2306.6333333333332</v>
      </c>
      <c r="K436" s="31">
        <v>2210</v>
      </c>
      <c r="L436" s="31">
        <v>2125.15</v>
      </c>
      <c r="M436" s="31">
        <v>1.3233600000000001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661.3</v>
      </c>
      <c r="D437" s="40">
        <v>649.86666666666667</v>
      </c>
      <c r="E437" s="40">
        <v>638.43333333333339</v>
      </c>
      <c r="F437" s="40">
        <v>615.56666666666672</v>
      </c>
      <c r="G437" s="40">
        <v>604.13333333333344</v>
      </c>
      <c r="H437" s="40">
        <v>672.73333333333335</v>
      </c>
      <c r="I437" s="40">
        <v>684.16666666666652</v>
      </c>
      <c r="J437" s="40">
        <v>707.0333333333333</v>
      </c>
      <c r="K437" s="31">
        <v>661.3</v>
      </c>
      <c r="L437" s="31">
        <v>627</v>
      </c>
      <c r="M437" s="31">
        <v>0.60460000000000003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536.04999999999995</v>
      </c>
      <c r="D438" s="40">
        <v>540.20000000000005</v>
      </c>
      <c r="E438" s="40">
        <v>528.05000000000007</v>
      </c>
      <c r="F438" s="40">
        <v>520.05000000000007</v>
      </c>
      <c r="G438" s="40">
        <v>507.90000000000009</v>
      </c>
      <c r="H438" s="40">
        <v>548.20000000000005</v>
      </c>
      <c r="I438" s="40">
        <v>560.35000000000014</v>
      </c>
      <c r="J438" s="40">
        <v>568.35</v>
      </c>
      <c r="K438" s="31">
        <v>552.35</v>
      </c>
      <c r="L438" s="31">
        <v>532.20000000000005</v>
      </c>
      <c r="M438" s="31">
        <v>3.2963800000000001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6.05</v>
      </c>
      <c r="D439" s="40">
        <v>6.083333333333333</v>
      </c>
      <c r="E439" s="40">
        <v>5.9166666666666661</v>
      </c>
      <c r="F439" s="40">
        <v>5.7833333333333332</v>
      </c>
      <c r="G439" s="40">
        <v>5.6166666666666663</v>
      </c>
      <c r="H439" s="40">
        <v>6.2166666666666659</v>
      </c>
      <c r="I439" s="40">
        <v>6.383333333333332</v>
      </c>
      <c r="J439" s="40">
        <v>6.5166666666666657</v>
      </c>
      <c r="K439" s="31">
        <v>6.25</v>
      </c>
      <c r="L439" s="31">
        <v>5.95</v>
      </c>
      <c r="M439" s="31">
        <v>250.99694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135.85</v>
      </c>
      <c r="D440" s="40">
        <v>136.43333333333334</v>
      </c>
      <c r="E440" s="40">
        <v>134.46666666666667</v>
      </c>
      <c r="F440" s="40">
        <v>133.08333333333334</v>
      </c>
      <c r="G440" s="40">
        <v>131.11666666666667</v>
      </c>
      <c r="H440" s="40">
        <v>137.81666666666666</v>
      </c>
      <c r="I440" s="40">
        <v>139.78333333333336</v>
      </c>
      <c r="J440" s="40">
        <v>141.16666666666666</v>
      </c>
      <c r="K440" s="31">
        <v>138.4</v>
      </c>
      <c r="L440" s="31">
        <v>135.05000000000001</v>
      </c>
      <c r="M440" s="31">
        <v>2.5169299999999999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947.75</v>
      </c>
      <c r="D441" s="40">
        <v>952.2166666666667</v>
      </c>
      <c r="E441" s="40">
        <v>941.53333333333342</v>
      </c>
      <c r="F441" s="40">
        <v>935.31666666666672</v>
      </c>
      <c r="G441" s="40">
        <v>924.63333333333344</v>
      </c>
      <c r="H441" s="40">
        <v>958.43333333333339</v>
      </c>
      <c r="I441" s="40">
        <v>969.11666666666679</v>
      </c>
      <c r="J441" s="40">
        <v>975.33333333333337</v>
      </c>
      <c r="K441" s="31">
        <v>962.9</v>
      </c>
      <c r="L441" s="31">
        <v>946</v>
      </c>
      <c r="M441" s="31">
        <v>0.26929999999999998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641.35</v>
      </c>
      <c r="D442" s="40">
        <v>642.96666666666658</v>
      </c>
      <c r="E442" s="40">
        <v>626.93333333333317</v>
      </c>
      <c r="F442" s="40">
        <v>612.51666666666654</v>
      </c>
      <c r="G442" s="40">
        <v>596.48333333333312</v>
      </c>
      <c r="H442" s="40">
        <v>657.38333333333321</v>
      </c>
      <c r="I442" s="40">
        <v>673.41666666666674</v>
      </c>
      <c r="J442" s="40">
        <v>687.83333333333326</v>
      </c>
      <c r="K442" s="31">
        <v>659</v>
      </c>
      <c r="L442" s="31">
        <v>628.54999999999995</v>
      </c>
      <c r="M442" s="31">
        <v>18.651499999999999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1462.7</v>
      </c>
      <c r="D443" s="40">
        <v>1477.2333333333333</v>
      </c>
      <c r="E443" s="40">
        <v>1435.4666666666667</v>
      </c>
      <c r="F443" s="40">
        <v>1408.2333333333333</v>
      </c>
      <c r="G443" s="40">
        <v>1366.4666666666667</v>
      </c>
      <c r="H443" s="40">
        <v>1504.4666666666667</v>
      </c>
      <c r="I443" s="40">
        <v>1546.2333333333336</v>
      </c>
      <c r="J443" s="40">
        <v>1573.4666666666667</v>
      </c>
      <c r="K443" s="31">
        <v>1519</v>
      </c>
      <c r="L443" s="31">
        <v>1450</v>
      </c>
      <c r="M443" s="31">
        <v>0.47188999999999998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591.04999999999995</v>
      </c>
      <c r="D444" s="40">
        <v>590.49999999999989</v>
      </c>
      <c r="E444" s="40">
        <v>583.5999999999998</v>
      </c>
      <c r="F444" s="40">
        <v>576.14999999999986</v>
      </c>
      <c r="G444" s="40">
        <v>569.24999999999977</v>
      </c>
      <c r="H444" s="40">
        <v>597.94999999999982</v>
      </c>
      <c r="I444" s="40">
        <v>604.84999999999991</v>
      </c>
      <c r="J444" s="40">
        <v>612.29999999999984</v>
      </c>
      <c r="K444" s="31">
        <v>597.4</v>
      </c>
      <c r="L444" s="31">
        <v>583.04999999999995</v>
      </c>
      <c r="M444" s="31">
        <v>0.45089000000000001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8826.2999999999993</v>
      </c>
      <c r="D445" s="40">
        <v>8824.2166666666672</v>
      </c>
      <c r="E445" s="40">
        <v>8768.4333333333343</v>
      </c>
      <c r="F445" s="40">
        <v>8710.5666666666675</v>
      </c>
      <c r="G445" s="40">
        <v>8654.7833333333347</v>
      </c>
      <c r="H445" s="40">
        <v>8882.0833333333339</v>
      </c>
      <c r="I445" s="40">
        <v>8937.8666666666668</v>
      </c>
      <c r="J445" s="40">
        <v>8995.7333333333336</v>
      </c>
      <c r="K445" s="31">
        <v>8880</v>
      </c>
      <c r="L445" s="31">
        <v>8766.35</v>
      </c>
      <c r="M445" s="31">
        <v>6.1150000000000003E-2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35.1</v>
      </c>
      <c r="D446" s="40">
        <v>35</v>
      </c>
      <c r="E446" s="40">
        <v>34.6</v>
      </c>
      <c r="F446" s="40">
        <v>34.1</v>
      </c>
      <c r="G446" s="40">
        <v>33.700000000000003</v>
      </c>
      <c r="H446" s="40">
        <v>35.5</v>
      </c>
      <c r="I446" s="40">
        <v>35.900000000000006</v>
      </c>
      <c r="J446" s="40">
        <v>36.4</v>
      </c>
      <c r="K446" s="31">
        <v>35.4</v>
      </c>
      <c r="L446" s="31">
        <v>34.5</v>
      </c>
      <c r="M446" s="31">
        <v>28.083770000000001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525.15</v>
      </c>
      <c r="D447" s="40">
        <v>526.78333333333342</v>
      </c>
      <c r="E447" s="40">
        <v>516.56666666666683</v>
      </c>
      <c r="F447" s="40">
        <v>507.98333333333346</v>
      </c>
      <c r="G447" s="40">
        <v>497.76666666666688</v>
      </c>
      <c r="H447" s="40">
        <v>535.36666666666679</v>
      </c>
      <c r="I447" s="40">
        <v>545.58333333333326</v>
      </c>
      <c r="J447" s="40">
        <v>554.16666666666674</v>
      </c>
      <c r="K447" s="31">
        <v>537</v>
      </c>
      <c r="L447" s="31">
        <v>518.20000000000005</v>
      </c>
      <c r="M447" s="31">
        <v>43.091119999999997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890.35</v>
      </c>
      <c r="D448" s="40">
        <v>881.81666666666661</v>
      </c>
      <c r="E448" s="40">
        <v>863.63333333333321</v>
      </c>
      <c r="F448" s="40">
        <v>836.91666666666663</v>
      </c>
      <c r="G448" s="40">
        <v>818.73333333333323</v>
      </c>
      <c r="H448" s="40">
        <v>908.53333333333319</v>
      </c>
      <c r="I448" s="40">
        <v>926.71666666666658</v>
      </c>
      <c r="J448" s="40">
        <v>953.43333333333317</v>
      </c>
      <c r="K448" s="31">
        <v>900</v>
      </c>
      <c r="L448" s="31">
        <v>855.1</v>
      </c>
      <c r="M448" s="31">
        <v>0.64019000000000004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18643.900000000001</v>
      </c>
      <c r="D449" s="40">
        <v>18711.633333333335</v>
      </c>
      <c r="E449" s="40">
        <v>18433.26666666667</v>
      </c>
      <c r="F449" s="40">
        <v>18222.633333333335</v>
      </c>
      <c r="G449" s="40">
        <v>17944.26666666667</v>
      </c>
      <c r="H449" s="40">
        <v>18922.26666666667</v>
      </c>
      <c r="I449" s="40">
        <v>19200.633333333331</v>
      </c>
      <c r="J449" s="40">
        <v>19411.26666666667</v>
      </c>
      <c r="K449" s="31">
        <v>18990</v>
      </c>
      <c r="L449" s="31">
        <v>18501</v>
      </c>
      <c r="M449" s="31">
        <v>1.146E-2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844.65</v>
      </c>
      <c r="D450" s="40">
        <v>847.36666666666667</v>
      </c>
      <c r="E450" s="40">
        <v>833.93333333333339</v>
      </c>
      <c r="F450" s="40">
        <v>823.2166666666667</v>
      </c>
      <c r="G450" s="40">
        <v>809.78333333333342</v>
      </c>
      <c r="H450" s="40">
        <v>858.08333333333337</v>
      </c>
      <c r="I450" s="40">
        <v>871.51666666666654</v>
      </c>
      <c r="J450" s="40">
        <v>882.23333333333335</v>
      </c>
      <c r="K450" s="31">
        <v>860.8</v>
      </c>
      <c r="L450" s="31">
        <v>836.65</v>
      </c>
      <c r="M450" s="31">
        <v>45.382269999999998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213.15</v>
      </c>
      <c r="D451" s="40">
        <v>210.19999999999996</v>
      </c>
      <c r="E451" s="40">
        <v>204.14999999999992</v>
      </c>
      <c r="F451" s="40">
        <v>195.14999999999995</v>
      </c>
      <c r="G451" s="40">
        <v>189.09999999999991</v>
      </c>
      <c r="H451" s="40">
        <v>219.19999999999993</v>
      </c>
      <c r="I451" s="40">
        <v>225.24999999999994</v>
      </c>
      <c r="J451" s="40">
        <v>234.24999999999994</v>
      </c>
      <c r="K451" s="31">
        <v>216.25</v>
      </c>
      <c r="L451" s="31">
        <v>201.2</v>
      </c>
      <c r="M451" s="31">
        <v>167.50725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1419.15</v>
      </c>
      <c r="D452" s="40">
        <v>1424.7166666666665</v>
      </c>
      <c r="E452" s="40">
        <v>1399.4333333333329</v>
      </c>
      <c r="F452" s="40">
        <v>1379.7166666666665</v>
      </c>
      <c r="G452" s="40">
        <v>1354.4333333333329</v>
      </c>
      <c r="H452" s="40">
        <v>1444.4333333333329</v>
      </c>
      <c r="I452" s="40">
        <v>1469.7166666666662</v>
      </c>
      <c r="J452" s="40">
        <v>1489.4333333333329</v>
      </c>
      <c r="K452" s="31">
        <v>1450</v>
      </c>
      <c r="L452" s="31">
        <v>1405</v>
      </c>
      <c r="M452" s="31">
        <v>2.06609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3786.45</v>
      </c>
      <c r="D453" s="40">
        <v>3764.6666666666665</v>
      </c>
      <c r="E453" s="40">
        <v>3725.2333333333331</v>
      </c>
      <c r="F453" s="40">
        <v>3664.0166666666664</v>
      </c>
      <c r="G453" s="40">
        <v>3624.583333333333</v>
      </c>
      <c r="H453" s="40">
        <v>3825.8833333333332</v>
      </c>
      <c r="I453" s="40">
        <v>3865.3166666666666</v>
      </c>
      <c r="J453" s="40">
        <v>3926.5333333333333</v>
      </c>
      <c r="K453" s="31">
        <v>3804.1</v>
      </c>
      <c r="L453" s="31">
        <v>3703.45</v>
      </c>
      <c r="M453" s="31">
        <v>32.074800000000003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864.95</v>
      </c>
      <c r="D454" s="40">
        <v>863.03333333333342</v>
      </c>
      <c r="E454" s="40">
        <v>858.36666666666679</v>
      </c>
      <c r="F454" s="40">
        <v>851.78333333333342</v>
      </c>
      <c r="G454" s="40">
        <v>847.11666666666679</v>
      </c>
      <c r="H454" s="40">
        <v>869.61666666666679</v>
      </c>
      <c r="I454" s="40">
        <v>874.28333333333353</v>
      </c>
      <c r="J454" s="40">
        <v>880.86666666666679</v>
      </c>
      <c r="K454" s="31">
        <v>867.7</v>
      </c>
      <c r="L454" s="31">
        <v>856.45</v>
      </c>
      <c r="M454" s="31">
        <v>21.320080000000001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4770.95</v>
      </c>
      <c r="D455" s="40">
        <v>4793.6500000000005</v>
      </c>
      <c r="E455" s="40">
        <v>4727.3000000000011</v>
      </c>
      <c r="F455" s="40">
        <v>4683.6500000000005</v>
      </c>
      <c r="G455" s="40">
        <v>4617.3000000000011</v>
      </c>
      <c r="H455" s="40">
        <v>4837.3000000000011</v>
      </c>
      <c r="I455" s="40">
        <v>4903.6500000000015</v>
      </c>
      <c r="J455" s="40">
        <v>4947.3000000000011</v>
      </c>
      <c r="K455" s="31">
        <v>4860</v>
      </c>
      <c r="L455" s="31">
        <v>4750</v>
      </c>
      <c r="M455" s="31">
        <v>1.37157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1260.6500000000001</v>
      </c>
      <c r="D456" s="40">
        <v>1268.9333333333334</v>
      </c>
      <c r="E456" s="40">
        <v>1243.3666666666668</v>
      </c>
      <c r="F456" s="40">
        <v>1226.0833333333335</v>
      </c>
      <c r="G456" s="40">
        <v>1200.5166666666669</v>
      </c>
      <c r="H456" s="40">
        <v>1286.2166666666667</v>
      </c>
      <c r="I456" s="40">
        <v>1311.7833333333333</v>
      </c>
      <c r="J456" s="40">
        <v>1329.0666666666666</v>
      </c>
      <c r="K456" s="31">
        <v>1294.5</v>
      </c>
      <c r="L456" s="31">
        <v>1251.6500000000001</v>
      </c>
      <c r="M456" s="31">
        <v>0.78520000000000001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136.55000000000001</v>
      </c>
      <c r="D457" s="40">
        <v>137.51666666666668</v>
      </c>
      <c r="E457" s="40">
        <v>134.53333333333336</v>
      </c>
      <c r="F457" s="40">
        <v>132.51666666666668</v>
      </c>
      <c r="G457" s="40">
        <v>129.53333333333336</v>
      </c>
      <c r="H457" s="40">
        <v>139.53333333333336</v>
      </c>
      <c r="I457" s="40">
        <v>142.51666666666665</v>
      </c>
      <c r="J457" s="40">
        <v>144.53333333333336</v>
      </c>
      <c r="K457" s="31">
        <v>140.5</v>
      </c>
      <c r="L457" s="31">
        <v>135.5</v>
      </c>
      <c r="M457" s="31">
        <v>28.998719999999999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287.3</v>
      </c>
      <c r="D458" s="40">
        <v>288.45</v>
      </c>
      <c r="E458" s="40">
        <v>284.95</v>
      </c>
      <c r="F458" s="40">
        <v>282.60000000000002</v>
      </c>
      <c r="G458" s="40">
        <v>279.10000000000002</v>
      </c>
      <c r="H458" s="40">
        <v>290.79999999999995</v>
      </c>
      <c r="I458" s="40">
        <v>294.29999999999995</v>
      </c>
      <c r="J458" s="40">
        <v>296.64999999999992</v>
      </c>
      <c r="K458" s="31">
        <v>291.95</v>
      </c>
      <c r="L458" s="31">
        <v>286.10000000000002</v>
      </c>
      <c r="M458" s="31">
        <v>369.51002999999997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129.05000000000001</v>
      </c>
      <c r="D459" s="40">
        <v>129.33333333333334</v>
      </c>
      <c r="E459" s="40">
        <v>127.9666666666667</v>
      </c>
      <c r="F459" s="40">
        <v>126.88333333333335</v>
      </c>
      <c r="G459" s="40">
        <v>125.51666666666671</v>
      </c>
      <c r="H459" s="40">
        <v>130.41666666666669</v>
      </c>
      <c r="I459" s="40">
        <v>131.7833333333333</v>
      </c>
      <c r="J459" s="40">
        <v>132.86666666666667</v>
      </c>
      <c r="K459" s="31">
        <v>130.69999999999999</v>
      </c>
      <c r="L459" s="31">
        <v>128.25</v>
      </c>
      <c r="M459" s="31">
        <v>243.01446000000001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1450.25</v>
      </c>
      <c r="D460" s="40">
        <v>1447.0833333333333</v>
      </c>
      <c r="E460" s="40">
        <v>1435.1666666666665</v>
      </c>
      <c r="F460" s="40">
        <v>1420.0833333333333</v>
      </c>
      <c r="G460" s="40">
        <v>1408.1666666666665</v>
      </c>
      <c r="H460" s="40">
        <v>1462.1666666666665</v>
      </c>
      <c r="I460" s="40">
        <v>1474.083333333333</v>
      </c>
      <c r="J460" s="40">
        <v>1489.1666666666665</v>
      </c>
      <c r="K460" s="31">
        <v>1459</v>
      </c>
      <c r="L460" s="31">
        <v>1432</v>
      </c>
      <c r="M460" s="31">
        <v>247.52108000000001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4116.05</v>
      </c>
      <c r="D461" s="40">
        <v>4101.0166666666664</v>
      </c>
      <c r="E461" s="40">
        <v>4043.0333333333328</v>
      </c>
      <c r="F461" s="40">
        <v>3970.0166666666664</v>
      </c>
      <c r="G461" s="40">
        <v>3912.0333333333328</v>
      </c>
      <c r="H461" s="40">
        <v>4174.0333333333328</v>
      </c>
      <c r="I461" s="40">
        <v>4232.0166666666664</v>
      </c>
      <c r="J461" s="40">
        <v>4305.0333333333328</v>
      </c>
      <c r="K461" s="31">
        <v>4159</v>
      </c>
      <c r="L461" s="31">
        <v>4028</v>
      </c>
      <c r="M461" s="31">
        <v>0.38267000000000001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1447.65</v>
      </c>
      <c r="D462" s="40">
        <v>1436.2</v>
      </c>
      <c r="E462" s="40">
        <v>1418.4</v>
      </c>
      <c r="F462" s="40">
        <v>1389.15</v>
      </c>
      <c r="G462" s="40">
        <v>1371.3500000000001</v>
      </c>
      <c r="H462" s="40">
        <v>1465.45</v>
      </c>
      <c r="I462" s="40">
        <v>1483.2499999999998</v>
      </c>
      <c r="J462" s="40">
        <v>1512.5</v>
      </c>
      <c r="K462" s="31">
        <v>1454</v>
      </c>
      <c r="L462" s="31">
        <v>1406.95</v>
      </c>
      <c r="M462" s="31">
        <v>63.92991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161.80000000000001</v>
      </c>
      <c r="D463" s="40">
        <v>163.75</v>
      </c>
      <c r="E463" s="40">
        <v>158.05000000000001</v>
      </c>
      <c r="F463" s="40">
        <v>154.30000000000001</v>
      </c>
      <c r="G463" s="40">
        <v>148.60000000000002</v>
      </c>
      <c r="H463" s="40">
        <v>167.5</v>
      </c>
      <c r="I463" s="40">
        <v>173.2</v>
      </c>
      <c r="J463" s="40">
        <v>176.95</v>
      </c>
      <c r="K463" s="31">
        <v>169.45</v>
      </c>
      <c r="L463" s="31">
        <v>160</v>
      </c>
      <c r="M463" s="31">
        <v>7.4451799999999997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1008.8</v>
      </c>
      <c r="D464" s="40">
        <v>1003.8833333333332</v>
      </c>
      <c r="E464" s="40">
        <v>995.86666666666645</v>
      </c>
      <c r="F464" s="40">
        <v>982.93333333333328</v>
      </c>
      <c r="G464" s="40">
        <v>974.91666666666652</v>
      </c>
      <c r="H464" s="40">
        <v>1016.8166666666664</v>
      </c>
      <c r="I464" s="40">
        <v>1024.8333333333333</v>
      </c>
      <c r="J464" s="40">
        <v>1037.7666666666664</v>
      </c>
      <c r="K464" s="31">
        <v>1011.9</v>
      </c>
      <c r="L464" s="31">
        <v>990.95</v>
      </c>
      <c r="M464" s="31">
        <v>3.25284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1407.55</v>
      </c>
      <c r="D465" s="40">
        <v>1401.1666666666667</v>
      </c>
      <c r="E465" s="40">
        <v>1388.1333333333334</v>
      </c>
      <c r="F465" s="40">
        <v>1368.7166666666667</v>
      </c>
      <c r="G465" s="40">
        <v>1355.6833333333334</v>
      </c>
      <c r="H465" s="40">
        <v>1420.5833333333335</v>
      </c>
      <c r="I465" s="40">
        <v>1433.6166666666668</v>
      </c>
      <c r="J465" s="40">
        <v>1453.0333333333335</v>
      </c>
      <c r="K465" s="31">
        <v>1414.2</v>
      </c>
      <c r="L465" s="31">
        <v>1381.75</v>
      </c>
      <c r="M465" s="31">
        <v>0.35920999999999997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1297.7</v>
      </c>
      <c r="D466" s="40">
        <v>1279.3166666666666</v>
      </c>
      <c r="E466" s="40">
        <v>1239.6333333333332</v>
      </c>
      <c r="F466" s="40">
        <v>1181.5666666666666</v>
      </c>
      <c r="G466" s="40">
        <v>1141.8833333333332</v>
      </c>
      <c r="H466" s="40">
        <v>1337.3833333333332</v>
      </c>
      <c r="I466" s="40">
        <v>1377.0666666666666</v>
      </c>
      <c r="J466" s="40">
        <v>1435.1333333333332</v>
      </c>
      <c r="K466" s="31">
        <v>1319</v>
      </c>
      <c r="L466" s="31">
        <v>1221.25</v>
      </c>
      <c r="M466" s="31">
        <v>3.6437900000000001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1660.65</v>
      </c>
      <c r="D467" s="40">
        <v>1678.4333333333334</v>
      </c>
      <c r="E467" s="40">
        <v>1633.7666666666669</v>
      </c>
      <c r="F467" s="40">
        <v>1606.8833333333334</v>
      </c>
      <c r="G467" s="40">
        <v>1562.2166666666669</v>
      </c>
      <c r="H467" s="40">
        <v>1705.3166666666668</v>
      </c>
      <c r="I467" s="40">
        <v>1749.9833333333333</v>
      </c>
      <c r="J467" s="40">
        <v>1776.8666666666668</v>
      </c>
      <c r="K467" s="31">
        <v>1723.1</v>
      </c>
      <c r="L467" s="31">
        <v>1651.55</v>
      </c>
      <c r="M467" s="31">
        <v>0.46411000000000002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1921.6</v>
      </c>
      <c r="D468" s="40">
        <v>1907.3833333333332</v>
      </c>
      <c r="E468" s="40">
        <v>1889.7666666666664</v>
      </c>
      <c r="F468" s="40">
        <v>1857.9333333333332</v>
      </c>
      <c r="G468" s="40">
        <v>1840.3166666666664</v>
      </c>
      <c r="H468" s="40">
        <v>1939.2166666666665</v>
      </c>
      <c r="I468" s="40">
        <v>1956.8333333333333</v>
      </c>
      <c r="J468" s="40">
        <v>1988.6666666666665</v>
      </c>
      <c r="K468" s="31">
        <v>1925</v>
      </c>
      <c r="L468" s="31">
        <v>1875.55</v>
      </c>
      <c r="M468" s="31">
        <v>18.160710000000002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3105.9</v>
      </c>
      <c r="D469" s="40">
        <v>3111.4</v>
      </c>
      <c r="E469" s="40">
        <v>3064.9</v>
      </c>
      <c r="F469" s="40">
        <v>3023.9</v>
      </c>
      <c r="G469" s="40">
        <v>2977.4</v>
      </c>
      <c r="H469" s="40">
        <v>3152.4</v>
      </c>
      <c r="I469" s="40">
        <v>3198.9</v>
      </c>
      <c r="J469" s="40">
        <v>3239.9</v>
      </c>
      <c r="K469" s="31">
        <v>3157.9</v>
      </c>
      <c r="L469" s="31">
        <v>3070.4</v>
      </c>
      <c r="M469" s="31">
        <v>3.0345399999999998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481.5</v>
      </c>
      <c r="D470" s="40">
        <v>484.9666666666667</v>
      </c>
      <c r="E470" s="40">
        <v>475.03333333333342</v>
      </c>
      <c r="F470" s="40">
        <v>468.56666666666672</v>
      </c>
      <c r="G470" s="40">
        <v>458.63333333333344</v>
      </c>
      <c r="H470" s="40">
        <v>491.43333333333339</v>
      </c>
      <c r="I470" s="40">
        <v>501.36666666666667</v>
      </c>
      <c r="J470" s="40">
        <v>507.83333333333337</v>
      </c>
      <c r="K470" s="31">
        <v>494.9</v>
      </c>
      <c r="L470" s="31">
        <v>478.5</v>
      </c>
      <c r="M470" s="31">
        <v>9.3436900000000005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1006.9</v>
      </c>
      <c r="D471" s="40">
        <v>999.2833333333333</v>
      </c>
      <c r="E471" s="40">
        <v>983.61666666666656</v>
      </c>
      <c r="F471" s="40">
        <v>960.33333333333326</v>
      </c>
      <c r="G471" s="40">
        <v>944.66666666666652</v>
      </c>
      <c r="H471" s="40">
        <v>1022.5666666666666</v>
      </c>
      <c r="I471" s="40">
        <v>1038.2333333333333</v>
      </c>
      <c r="J471" s="40">
        <v>1061.5166666666667</v>
      </c>
      <c r="K471" s="31">
        <v>1014.95</v>
      </c>
      <c r="L471" s="31">
        <v>976</v>
      </c>
      <c r="M471" s="31">
        <v>9.6866000000000003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20.65</v>
      </c>
      <c r="D472" s="40">
        <v>20.666666666666664</v>
      </c>
      <c r="E472" s="40">
        <v>20.133333333333329</v>
      </c>
      <c r="F472" s="40">
        <v>19.616666666666664</v>
      </c>
      <c r="G472" s="40">
        <v>19.083333333333329</v>
      </c>
      <c r="H472" s="40">
        <v>21.18333333333333</v>
      </c>
      <c r="I472" s="40">
        <v>21.716666666666661</v>
      </c>
      <c r="J472" s="40">
        <v>22.233333333333331</v>
      </c>
      <c r="K472" s="31">
        <v>21.2</v>
      </c>
      <c r="L472" s="31">
        <v>20.149999999999999</v>
      </c>
      <c r="M472" s="31">
        <v>186.66410999999999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129.1</v>
      </c>
      <c r="D473" s="40">
        <v>129.26666666666665</v>
      </c>
      <c r="E473" s="40">
        <v>122.58333333333331</v>
      </c>
      <c r="F473" s="40">
        <v>116.06666666666666</v>
      </c>
      <c r="G473" s="40">
        <v>109.38333333333333</v>
      </c>
      <c r="H473" s="40">
        <v>135.7833333333333</v>
      </c>
      <c r="I473" s="40">
        <v>142.46666666666664</v>
      </c>
      <c r="J473" s="40">
        <v>148.98333333333329</v>
      </c>
      <c r="K473" s="31">
        <v>135.94999999999999</v>
      </c>
      <c r="L473" s="31">
        <v>122.75</v>
      </c>
      <c r="M473" s="31">
        <v>18.734970000000001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1364.65</v>
      </c>
      <c r="D474" s="40">
        <v>1347.8833333333334</v>
      </c>
      <c r="E474" s="40">
        <v>1297.7666666666669</v>
      </c>
      <c r="F474" s="40">
        <v>1230.8833333333334</v>
      </c>
      <c r="G474" s="40">
        <v>1180.7666666666669</v>
      </c>
      <c r="H474" s="40">
        <v>1414.7666666666669</v>
      </c>
      <c r="I474" s="40">
        <v>1464.8833333333332</v>
      </c>
      <c r="J474" s="40">
        <v>1531.7666666666669</v>
      </c>
      <c r="K474" s="31">
        <v>1398</v>
      </c>
      <c r="L474" s="31">
        <v>1281</v>
      </c>
      <c r="M474" s="31">
        <v>2.2473200000000002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</v>
      </c>
      <c r="D475" s="40">
        <v>12.883333333333333</v>
      </c>
      <c r="E475" s="40">
        <v>12.666666666666666</v>
      </c>
      <c r="F475" s="40">
        <v>12.533333333333333</v>
      </c>
      <c r="G475" s="40">
        <v>12.316666666666666</v>
      </c>
      <c r="H475" s="40">
        <v>13.016666666666666</v>
      </c>
      <c r="I475" s="40">
        <v>13.233333333333334</v>
      </c>
      <c r="J475" s="40">
        <v>13.366666666666665</v>
      </c>
      <c r="K475" s="31">
        <v>13.1</v>
      </c>
      <c r="L475" s="31">
        <v>12.75</v>
      </c>
      <c r="M475" s="31">
        <v>33.941600000000001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478.8</v>
      </c>
      <c r="D476" s="40">
        <v>480.34999999999997</v>
      </c>
      <c r="E476" s="40">
        <v>475.19999999999993</v>
      </c>
      <c r="F476" s="40">
        <v>471.59999999999997</v>
      </c>
      <c r="G476" s="40">
        <v>466.44999999999993</v>
      </c>
      <c r="H476" s="40">
        <v>483.94999999999993</v>
      </c>
      <c r="I476" s="40">
        <v>489.09999999999991</v>
      </c>
      <c r="J476" s="40">
        <v>492.69999999999993</v>
      </c>
      <c r="K476" s="31">
        <v>485.5</v>
      </c>
      <c r="L476" s="31">
        <v>476.75</v>
      </c>
      <c r="M476" s="31">
        <v>1.6542399999999999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741.25</v>
      </c>
      <c r="D477" s="40">
        <v>741.35</v>
      </c>
      <c r="E477" s="40">
        <v>735.35</v>
      </c>
      <c r="F477" s="40">
        <v>729.45</v>
      </c>
      <c r="G477" s="40">
        <v>723.45</v>
      </c>
      <c r="H477" s="40">
        <v>747.25</v>
      </c>
      <c r="I477" s="40">
        <v>753.25</v>
      </c>
      <c r="J477" s="40">
        <v>759.15</v>
      </c>
      <c r="K477" s="31">
        <v>747.35</v>
      </c>
      <c r="L477" s="31">
        <v>735.45</v>
      </c>
      <c r="M477" s="31">
        <v>30.747910000000001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1195.3499999999999</v>
      </c>
      <c r="D478" s="40">
        <v>1186.3</v>
      </c>
      <c r="E478" s="40">
        <v>1158.05</v>
      </c>
      <c r="F478" s="40">
        <v>1120.75</v>
      </c>
      <c r="G478" s="40">
        <v>1092.5</v>
      </c>
      <c r="H478" s="40">
        <v>1223.5999999999999</v>
      </c>
      <c r="I478" s="40">
        <v>1251.8499999999999</v>
      </c>
      <c r="J478" s="40">
        <v>1289.1499999999999</v>
      </c>
      <c r="K478" s="31">
        <v>1214.55</v>
      </c>
      <c r="L478" s="31">
        <v>1149</v>
      </c>
      <c r="M478" s="31">
        <v>2.9022600000000001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153.80000000000001</v>
      </c>
      <c r="D479" s="40">
        <v>155.35</v>
      </c>
      <c r="E479" s="40">
        <v>151.44999999999999</v>
      </c>
      <c r="F479" s="40">
        <v>149.1</v>
      </c>
      <c r="G479" s="40">
        <v>145.19999999999999</v>
      </c>
      <c r="H479" s="40">
        <v>157.69999999999999</v>
      </c>
      <c r="I479" s="40">
        <v>161.60000000000002</v>
      </c>
      <c r="J479" s="40">
        <v>163.95</v>
      </c>
      <c r="K479" s="31">
        <v>159.25</v>
      </c>
      <c r="L479" s="31">
        <v>153</v>
      </c>
      <c r="M479" s="31">
        <v>20.241240000000001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</v>
      </c>
      <c r="D480" s="40">
        <v>19.900000000000002</v>
      </c>
      <c r="E480" s="40">
        <v>19.650000000000006</v>
      </c>
      <c r="F480" s="40">
        <v>19.500000000000004</v>
      </c>
      <c r="G480" s="40">
        <v>19.250000000000007</v>
      </c>
      <c r="H480" s="40">
        <v>20.050000000000004</v>
      </c>
      <c r="I480" s="40">
        <v>20.299999999999997</v>
      </c>
      <c r="J480" s="40">
        <v>20.450000000000003</v>
      </c>
      <c r="K480" s="31">
        <v>20.149999999999999</v>
      </c>
      <c r="L480" s="31">
        <v>19.75</v>
      </c>
      <c r="M480" s="31">
        <v>26.911149999999999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7832.45</v>
      </c>
      <c r="D481" s="40">
        <v>7786.3666666666659</v>
      </c>
      <c r="E481" s="40">
        <v>7712.7333333333318</v>
      </c>
      <c r="F481" s="40">
        <v>7593.0166666666655</v>
      </c>
      <c r="G481" s="40">
        <v>7519.3833333333314</v>
      </c>
      <c r="H481" s="40">
        <v>7906.0833333333321</v>
      </c>
      <c r="I481" s="40">
        <v>7979.7166666666653</v>
      </c>
      <c r="J481" s="40">
        <v>8099.4333333333325</v>
      </c>
      <c r="K481" s="31">
        <v>7860</v>
      </c>
      <c r="L481" s="31">
        <v>7666.65</v>
      </c>
      <c r="M481" s="31">
        <v>4.7596800000000004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35.4</v>
      </c>
      <c r="D482" s="40">
        <v>35.449999999999996</v>
      </c>
      <c r="E482" s="40">
        <v>34.54999999999999</v>
      </c>
      <c r="F482" s="40">
        <v>33.699999999999996</v>
      </c>
      <c r="G482" s="40">
        <v>32.79999999999999</v>
      </c>
      <c r="H482" s="40">
        <v>36.29999999999999</v>
      </c>
      <c r="I482" s="40">
        <v>37.199999999999996</v>
      </c>
      <c r="J482" s="40">
        <v>38.04999999999999</v>
      </c>
      <c r="K482" s="31">
        <v>36.35</v>
      </c>
      <c r="L482" s="31">
        <v>34.6</v>
      </c>
      <c r="M482" s="31">
        <v>84.844669999999994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1475</v>
      </c>
      <c r="D483" s="40">
        <v>1478.5833333333333</v>
      </c>
      <c r="E483" s="40">
        <v>1466.1666666666665</v>
      </c>
      <c r="F483" s="40">
        <v>1457.3333333333333</v>
      </c>
      <c r="G483" s="40">
        <v>1444.9166666666665</v>
      </c>
      <c r="H483" s="40">
        <v>1487.4166666666665</v>
      </c>
      <c r="I483" s="40">
        <v>1499.833333333333</v>
      </c>
      <c r="J483" s="40">
        <v>1508.6666666666665</v>
      </c>
      <c r="K483" s="31">
        <v>1491</v>
      </c>
      <c r="L483" s="31">
        <v>1469.75</v>
      </c>
      <c r="M483" s="31">
        <v>3.4734600000000002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715.15</v>
      </c>
      <c r="D484" s="40">
        <v>715.98333333333323</v>
      </c>
      <c r="E484" s="40">
        <v>706.26666666666642</v>
      </c>
      <c r="F484" s="40">
        <v>697.38333333333321</v>
      </c>
      <c r="G484" s="40">
        <v>687.6666666666664</v>
      </c>
      <c r="H484" s="40">
        <v>724.86666666666645</v>
      </c>
      <c r="I484" s="40">
        <v>734.58333333333337</v>
      </c>
      <c r="J484" s="40">
        <v>743.46666666666647</v>
      </c>
      <c r="K484" s="31">
        <v>725.7</v>
      </c>
      <c r="L484" s="31">
        <v>707.1</v>
      </c>
      <c r="M484" s="31">
        <v>29.525590000000001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243.45</v>
      </c>
      <c r="D485" s="40">
        <v>242.4</v>
      </c>
      <c r="E485" s="40">
        <v>239.75</v>
      </c>
      <c r="F485" s="40">
        <v>236.04999999999998</v>
      </c>
      <c r="G485" s="40">
        <v>233.39999999999998</v>
      </c>
      <c r="H485" s="40">
        <v>246.10000000000002</v>
      </c>
      <c r="I485" s="40">
        <v>248.75000000000006</v>
      </c>
      <c r="J485" s="40">
        <v>252.45000000000005</v>
      </c>
      <c r="K485" s="31">
        <v>245.05</v>
      </c>
      <c r="L485" s="31">
        <v>238.7</v>
      </c>
      <c r="M485" s="31">
        <v>8.4406199999999991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3593.65</v>
      </c>
      <c r="D486" s="40">
        <v>3607.4333333333329</v>
      </c>
      <c r="E486" s="40">
        <v>3491.8666666666659</v>
      </c>
      <c r="F486" s="40">
        <v>3390.083333333333</v>
      </c>
      <c r="G486" s="40">
        <v>3274.516666666666</v>
      </c>
      <c r="H486" s="40">
        <v>3709.2166666666658</v>
      </c>
      <c r="I486" s="40">
        <v>3824.7833333333324</v>
      </c>
      <c r="J486" s="40">
        <v>3926.5666666666657</v>
      </c>
      <c r="K486" s="31">
        <v>3723</v>
      </c>
      <c r="L486" s="31">
        <v>3505.65</v>
      </c>
      <c r="M486" s="31">
        <v>0.89739000000000002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465.6</v>
      </c>
      <c r="D487" s="40">
        <v>468.16666666666669</v>
      </c>
      <c r="E487" s="40">
        <v>459.43333333333339</v>
      </c>
      <c r="F487" s="40">
        <v>453.26666666666671</v>
      </c>
      <c r="G487" s="40">
        <v>444.53333333333342</v>
      </c>
      <c r="H487" s="40">
        <v>474.33333333333337</v>
      </c>
      <c r="I487" s="40">
        <v>483.06666666666661</v>
      </c>
      <c r="J487" s="40">
        <v>489.23333333333335</v>
      </c>
      <c r="K487" s="31">
        <v>476.9</v>
      </c>
      <c r="L487" s="31">
        <v>462</v>
      </c>
      <c r="M487" s="31">
        <v>7.1762499999999996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3347.85</v>
      </c>
      <c r="D488" s="40">
        <v>3353.9666666666672</v>
      </c>
      <c r="E488" s="40">
        <v>3332.9333333333343</v>
      </c>
      <c r="F488" s="40">
        <v>3318.0166666666673</v>
      </c>
      <c r="G488" s="40">
        <v>3296.9833333333345</v>
      </c>
      <c r="H488" s="40">
        <v>3368.8833333333341</v>
      </c>
      <c r="I488" s="40">
        <v>3389.916666666667</v>
      </c>
      <c r="J488" s="40">
        <v>3404.8333333333339</v>
      </c>
      <c r="K488" s="31">
        <v>3375</v>
      </c>
      <c r="L488" s="31">
        <v>3339.05</v>
      </c>
      <c r="M488" s="31">
        <v>5.1999999999999998E-2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724.15</v>
      </c>
      <c r="D489" s="40">
        <v>724.43333333333339</v>
      </c>
      <c r="E489" s="40">
        <v>718.96666666666681</v>
      </c>
      <c r="F489" s="40">
        <v>713.78333333333342</v>
      </c>
      <c r="G489" s="40">
        <v>708.31666666666683</v>
      </c>
      <c r="H489" s="40">
        <v>729.61666666666679</v>
      </c>
      <c r="I489" s="40">
        <v>735.08333333333348</v>
      </c>
      <c r="J489" s="40">
        <v>740.26666666666677</v>
      </c>
      <c r="K489" s="31">
        <v>729.9</v>
      </c>
      <c r="L489" s="31">
        <v>719.25</v>
      </c>
      <c r="M489" s="31">
        <v>0.49198999999999998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39.1</v>
      </c>
      <c r="D490" s="40">
        <v>39.56666666666667</v>
      </c>
      <c r="E490" s="40">
        <v>38.333333333333343</v>
      </c>
      <c r="F490" s="40">
        <v>37.56666666666667</v>
      </c>
      <c r="G490" s="40">
        <v>36.333333333333343</v>
      </c>
      <c r="H490" s="40">
        <v>40.333333333333343</v>
      </c>
      <c r="I490" s="40">
        <v>41.566666666666677</v>
      </c>
      <c r="J490" s="40">
        <v>42.333333333333343</v>
      </c>
      <c r="K490" s="31">
        <v>40.799999999999997</v>
      </c>
      <c r="L490" s="31">
        <v>38.799999999999997</v>
      </c>
      <c r="M490" s="31">
        <v>41.010350000000003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1283.45</v>
      </c>
      <c r="D491" s="40">
        <v>1289.4833333333333</v>
      </c>
      <c r="E491" s="40">
        <v>1273.9666666666667</v>
      </c>
      <c r="F491" s="40">
        <v>1264.4833333333333</v>
      </c>
      <c r="G491" s="40">
        <v>1248.9666666666667</v>
      </c>
      <c r="H491" s="40">
        <v>1298.9666666666667</v>
      </c>
      <c r="I491" s="40">
        <v>1314.4833333333336</v>
      </c>
      <c r="J491" s="40">
        <v>1323.9666666666667</v>
      </c>
      <c r="K491" s="31">
        <v>1305</v>
      </c>
      <c r="L491" s="31">
        <v>1280</v>
      </c>
      <c r="M491" s="31">
        <v>0.44557999999999998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1842.1</v>
      </c>
      <c r="D492" s="40">
        <v>1818.4333333333334</v>
      </c>
      <c r="E492" s="40">
        <v>1786.8666666666668</v>
      </c>
      <c r="F492" s="40">
        <v>1731.6333333333334</v>
      </c>
      <c r="G492" s="40">
        <v>1700.0666666666668</v>
      </c>
      <c r="H492" s="40">
        <v>1873.6666666666667</v>
      </c>
      <c r="I492" s="40">
        <v>1905.2333333333333</v>
      </c>
      <c r="J492" s="40">
        <v>1960.4666666666667</v>
      </c>
      <c r="K492" s="31">
        <v>1850</v>
      </c>
      <c r="L492" s="31">
        <v>1763.2</v>
      </c>
      <c r="M492" s="31">
        <v>1.2600800000000001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286.75</v>
      </c>
      <c r="D493" s="40">
        <v>288.58333333333331</v>
      </c>
      <c r="E493" s="40">
        <v>283.16666666666663</v>
      </c>
      <c r="F493" s="40">
        <v>279.58333333333331</v>
      </c>
      <c r="G493" s="40">
        <v>274.16666666666663</v>
      </c>
      <c r="H493" s="40">
        <v>292.16666666666663</v>
      </c>
      <c r="I493" s="40">
        <v>297.58333333333326</v>
      </c>
      <c r="J493" s="40">
        <v>301.16666666666663</v>
      </c>
      <c r="K493" s="31">
        <v>294</v>
      </c>
      <c r="L493" s="31">
        <v>285</v>
      </c>
      <c r="M493" s="31">
        <v>1.35761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846.95</v>
      </c>
      <c r="D494" s="40">
        <v>845.31666666666661</v>
      </c>
      <c r="E494" s="40">
        <v>831.63333333333321</v>
      </c>
      <c r="F494" s="40">
        <v>816.31666666666661</v>
      </c>
      <c r="G494" s="40">
        <v>802.63333333333321</v>
      </c>
      <c r="H494" s="40">
        <v>860.63333333333321</v>
      </c>
      <c r="I494" s="40">
        <v>874.31666666666661</v>
      </c>
      <c r="J494" s="40">
        <v>889.63333333333321</v>
      </c>
      <c r="K494" s="31">
        <v>859</v>
      </c>
      <c r="L494" s="31">
        <v>830</v>
      </c>
      <c r="M494" s="31">
        <v>3.6919400000000002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302.8</v>
      </c>
      <c r="D495" s="40">
        <v>301.08333333333331</v>
      </c>
      <c r="E495" s="40">
        <v>296.26666666666665</v>
      </c>
      <c r="F495" s="40">
        <v>289.73333333333335</v>
      </c>
      <c r="G495" s="40">
        <v>284.91666666666669</v>
      </c>
      <c r="H495" s="40">
        <v>307.61666666666662</v>
      </c>
      <c r="I495" s="40">
        <v>312.43333333333334</v>
      </c>
      <c r="J495" s="40">
        <v>318.96666666666658</v>
      </c>
      <c r="K495" s="31">
        <v>305.89999999999998</v>
      </c>
      <c r="L495" s="31">
        <v>294.55</v>
      </c>
      <c r="M495" s="31">
        <v>270.40537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2893.75</v>
      </c>
      <c r="D496" s="40">
        <v>2889.9166666666665</v>
      </c>
      <c r="E496" s="40">
        <v>2814.833333333333</v>
      </c>
      <c r="F496" s="40">
        <v>2735.9166666666665</v>
      </c>
      <c r="G496" s="40">
        <v>2660.833333333333</v>
      </c>
      <c r="H496" s="40">
        <v>2968.833333333333</v>
      </c>
      <c r="I496" s="40">
        <v>3043.9166666666661</v>
      </c>
      <c r="J496" s="40">
        <v>3122.833333333333</v>
      </c>
      <c r="K496" s="31">
        <v>2965</v>
      </c>
      <c r="L496" s="31">
        <v>2811</v>
      </c>
      <c r="M496" s="31">
        <v>1.67821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1799.55</v>
      </c>
      <c r="D497" s="40">
        <v>1803.5166666666667</v>
      </c>
      <c r="E497" s="40">
        <v>1791.0333333333333</v>
      </c>
      <c r="F497" s="40">
        <v>1782.5166666666667</v>
      </c>
      <c r="G497" s="40">
        <v>1770.0333333333333</v>
      </c>
      <c r="H497" s="40">
        <v>1812.0333333333333</v>
      </c>
      <c r="I497" s="40">
        <v>1824.5166666666664</v>
      </c>
      <c r="J497" s="40">
        <v>1833.0333333333333</v>
      </c>
      <c r="K497" s="31">
        <v>1816</v>
      </c>
      <c r="L497" s="31">
        <v>1795</v>
      </c>
      <c r="M497" s="31">
        <v>0.76873000000000002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6.1</v>
      </c>
      <c r="D498" s="40">
        <v>6.1166666666666671</v>
      </c>
      <c r="E498" s="40">
        <v>5.8333333333333339</v>
      </c>
      <c r="F498" s="40">
        <v>5.5666666666666664</v>
      </c>
      <c r="G498" s="40">
        <v>5.2833333333333332</v>
      </c>
      <c r="H498" s="40">
        <v>6.3833333333333346</v>
      </c>
      <c r="I498" s="40">
        <v>6.6666666666666679</v>
      </c>
      <c r="J498" s="40">
        <v>6.9333333333333353</v>
      </c>
      <c r="K498" s="31">
        <v>6.4</v>
      </c>
      <c r="L498" s="31">
        <v>5.85</v>
      </c>
      <c r="M498" s="31">
        <v>2989.05204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995.85</v>
      </c>
      <c r="D499" s="40">
        <v>994.93333333333339</v>
      </c>
      <c r="E499" s="40">
        <v>988.01666666666677</v>
      </c>
      <c r="F499" s="40">
        <v>980.18333333333339</v>
      </c>
      <c r="G499" s="40">
        <v>973.26666666666677</v>
      </c>
      <c r="H499" s="40">
        <v>1002.7666666666668</v>
      </c>
      <c r="I499" s="40">
        <v>1009.6833333333333</v>
      </c>
      <c r="J499" s="40">
        <v>1017.5166666666668</v>
      </c>
      <c r="K499" s="31">
        <v>1001.85</v>
      </c>
      <c r="L499" s="31">
        <v>987.1</v>
      </c>
      <c r="M499" s="31">
        <v>11.94523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6986.8</v>
      </c>
      <c r="D500" s="40">
        <v>6995.7666666666664</v>
      </c>
      <c r="E500" s="40">
        <v>6941.5333333333328</v>
      </c>
      <c r="F500" s="40">
        <v>6896.2666666666664</v>
      </c>
      <c r="G500" s="40">
        <v>6842.0333333333328</v>
      </c>
      <c r="H500" s="40">
        <v>7041.0333333333328</v>
      </c>
      <c r="I500" s="40">
        <v>7095.2666666666664</v>
      </c>
      <c r="J500" s="40">
        <v>7140.5333333333328</v>
      </c>
      <c r="K500" s="31">
        <v>7050</v>
      </c>
      <c r="L500" s="31">
        <v>6950.5</v>
      </c>
      <c r="M500" s="31">
        <v>7.2980000000000003E-2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118.95</v>
      </c>
      <c r="D501" s="40">
        <v>119.16666666666667</v>
      </c>
      <c r="E501" s="40">
        <v>118.08333333333334</v>
      </c>
      <c r="F501" s="40">
        <v>117.21666666666667</v>
      </c>
      <c r="G501" s="40">
        <v>116.13333333333334</v>
      </c>
      <c r="H501" s="40">
        <v>120.03333333333335</v>
      </c>
      <c r="I501" s="40">
        <v>121.11666666666669</v>
      </c>
      <c r="J501" s="40">
        <v>121.98333333333335</v>
      </c>
      <c r="K501" s="31">
        <v>120.25</v>
      </c>
      <c r="L501" s="31">
        <v>118.3</v>
      </c>
      <c r="M501" s="31">
        <v>4.7968900000000003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126.9</v>
      </c>
      <c r="D502" s="40">
        <v>127.13333333333333</v>
      </c>
      <c r="E502" s="40">
        <v>124.76666666666665</v>
      </c>
      <c r="F502" s="40">
        <v>122.63333333333333</v>
      </c>
      <c r="G502" s="40">
        <v>120.26666666666665</v>
      </c>
      <c r="H502" s="40">
        <v>129.26666666666665</v>
      </c>
      <c r="I502" s="40">
        <v>131.63333333333333</v>
      </c>
      <c r="J502" s="40">
        <v>133.76666666666665</v>
      </c>
      <c r="K502" s="31">
        <v>129.5</v>
      </c>
      <c r="L502" s="31">
        <v>125</v>
      </c>
      <c r="M502" s="31">
        <v>20.739039999999999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550.54999999999995</v>
      </c>
      <c r="D503" s="40">
        <v>544.34999999999991</v>
      </c>
      <c r="E503" s="40">
        <v>535.04999999999984</v>
      </c>
      <c r="F503" s="40">
        <v>519.54999999999995</v>
      </c>
      <c r="G503" s="40">
        <v>510.24999999999989</v>
      </c>
      <c r="H503" s="40">
        <v>559.8499999999998</v>
      </c>
      <c r="I503" s="40">
        <v>569.15</v>
      </c>
      <c r="J503" s="40">
        <v>584.64999999999975</v>
      </c>
      <c r="K503" s="31">
        <v>553.65</v>
      </c>
      <c r="L503" s="31">
        <v>528.85</v>
      </c>
      <c r="M503" s="31">
        <v>2.0549400000000002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2130.1999999999998</v>
      </c>
      <c r="D504" s="40">
        <v>2100.2333333333331</v>
      </c>
      <c r="E504" s="40">
        <v>2060.4666666666662</v>
      </c>
      <c r="F504" s="40">
        <v>1990.7333333333331</v>
      </c>
      <c r="G504" s="40">
        <v>1950.9666666666662</v>
      </c>
      <c r="H504" s="40">
        <v>2169.9666666666662</v>
      </c>
      <c r="I504" s="40">
        <v>2209.7333333333336</v>
      </c>
      <c r="J504" s="40">
        <v>2279.4666666666662</v>
      </c>
      <c r="K504" s="31">
        <v>2140</v>
      </c>
      <c r="L504" s="31">
        <v>2030.5</v>
      </c>
      <c r="M504" s="31">
        <v>2.48536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640.95000000000005</v>
      </c>
      <c r="D505" s="40">
        <v>637.4666666666667</v>
      </c>
      <c r="E505" s="40">
        <v>632.38333333333344</v>
      </c>
      <c r="F505" s="40">
        <v>623.81666666666672</v>
      </c>
      <c r="G505" s="40">
        <v>618.73333333333346</v>
      </c>
      <c r="H505" s="40">
        <v>646.03333333333342</v>
      </c>
      <c r="I505" s="40">
        <v>651.11666666666667</v>
      </c>
      <c r="J505" s="40">
        <v>659.68333333333339</v>
      </c>
      <c r="K505" s="31">
        <v>642.54999999999995</v>
      </c>
      <c r="L505" s="31">
        <v>628.9</v>
      </c>
      <c r="M505" s="31">
        <v>77.95908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405.3</v>
      </c>
      <c r="D506" s="40">
        <v>407.2</v>
      </c>
      <c r="E506" s="40">
        <v>401.4</v>
      </c>
      <c r="F506" s="40">
        <v>397.5</v>
      </c>
      <c r="G506" s="40">
        <v>391.7</v>
      </c>
      <c r="H506" s="40">
        <v>411.09999999999997</v>
      </c>
      <c r="I506" s="40">
        <v>416.90000000000003</v>
      </c>
      <c r="J506" s="40">
        <v>420.79999999999995</v>
      </c>
      <c r="K506" s="31">
        <v>413</v>
      </c>
      <c r="L506" s="31">
        <v>403.3</v>
      </c>
      <c r="M506" s="31">
        <v>4.91648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10.8</v>
      </c>
      <c r="D507" s="40">
        <v>10.85</v>
      </c>
      <c r="E507" s="40">
        <v>10.7</v>
      </c>
      <c r="F507" s="40">
        <v>10.6</v>
      </c>
      <c r="G507" s="40">
        <v>10.45</v>
      </c>
      <c r="H507" s="40">
        <v>10.95</v>
      </c>
      <c r="I507" s="40">
        <v>11.100000000000001</v>
      </c>
      <c r="J507" s="40">
        <v>11.2</v>
      </c>
      <c r="K507" s="31">
        <v>11</v>
      </c>
      <c r="L507" s="31">
        <v>10.75</v>
      </c>
      <c r="M507" s="31">
        <v>898.84568999999999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171.65</v>
      </c>
      <c r="D508" s="40">
        <v>172.21666666666667</v>
      </c>
      <c r="E508" s="40">
        <v>170.43333333333334</v>
      </c>
      <c r="F508" s="40">
        <v>169.21666666666667</v>
      </c>
      <c r="G508" s="40">
        <v>167.43333333333334</v>
      </c>
      <c r="H508" s="40">
        <v>173.43333333333334</v>
      </c>
      <c r="I508" s="40">
        <v>175.2166666666667</v>
      </c>
      <c r="J508" s="40">
        <v>176.43333333333334</v>
      </c>
      <c r="K508" s="31">
        <v>174</v>
      </c>
      <c r="L508" s="31">
        <v>171</v>
      </c>
      <c r="M508" s="31">
        <v>40.485619999999997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450.3</v>
      </c>
      <c r="D509" s="40">
        <v>449.8</v>
      </c>
      <c r="E509" s="40">
        <v>445.6</v>
      </c>
      <c r="F509" s="40">
        <v>440.90000000000003</v>
      </c>
      <c r="G509" s="40">
        <v>436.70000000000005</v>
      </c>
      <c r="H509" s="40">
        <v>454.5</v>
      </c>
      <c r="I509" s="40">
        <v>458.69999999999993</v>
      </c>
      <c r="J509" s="40">
        <v>463.4</v>
      </c>
      <c r="K509" s="31">
        <v>454</v>
      </c>
      <c r="L509" s="31">
        <v>445.1</v>
      </c>
      <c r="M509" s="31">
        <v>5.9375400000000003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2313.8000000000002</v>
      </c>
      <c r="D510" s="40">
        <v>2307.2333333333336</v>
      </c>
      <c r="E510" s="40">
        <v>2284.5666666666671</v>
      </c>
      <c r="F510" s="40">
        <v>2255.3333333333335</v>
      </c>
      <c r="G510" s="40">
        <v>2232.666666666667</v>
      </c>
      <c r="H510" s="40">
        <v>2336.4666666666672</v>
      </c>
      <c r="I510" s="40">
        <v>2359.1333333333332</v>
      </c>
      <c r="J510" s="40">
        <v>2388.3666666666672</v>
      </c>
      <c r="K510" s="31">
        <v>2329.9</v>
      </c>
      <c r="L510" s="31">
        <v>2278</v>
      </c>
      <c r="M510" s="31">
        <v>0.51771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2263.9499999999998</v>
      </c>
      <c r="D511" s="40">
        <v>2258.3166666666666</v>
      </c>
      <c r="E511" s="40">
        <v>2216.6333333333332</v>
      </c>
      <c r="F511" s="40">
        <v>2169.3166666666666</v>
      </c>
      <c r="G511" s="40">
        <v>2127.6333333333332</v>
      </c>
      <c r="H511" s="40">
        <v>2305.6333333333332</v>
      </c>
      <c r="I511" s="40">
        <v>2347.3166666666666</v>
      </c>
      <c r="J511" s="40">
        <v>2394.6333333333332</v>
      </c>
      <c r="K511" s="31">
        <v>2300</v>
      </c>
      <c r="L511" s="31">
        <v>2211</v>
      </c>
      <c r="M511" s="31">
        <v>0.73211000000000004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75"/>
      <c r="B5" s="576"/>
      <c r="C5" s="575"/>
      <c r="D5" s="57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77" t="s">
        <v>589</v>
      </c>
      <c r="C7" s="576"/>
      <c r="D7" s="7">
        <f>Main!B10</f>
        <v>44440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44439</v>
      </c>
      <c r="B10" s="32">
        <v>539773</v>
      </c>
      <c r="C10" s="31" t="s">
        <v>1109</v>
      </c>
      <c r="D10" s="31" t="s">
        <v>1129</v>
      </c>
      <c r="E10" s="31" t="s">
        <v>598</v>
      </c>
      <c r="F10" s="90">
        <v>38</v>
      </c>
      <c r="G10" s="32">
        <v>2.31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44439</v>
      </c>
      <c r="B11" s="32">
        <v>539773</v>
      </c>
      <c r="C11" s="31" t="s">
        <v>1109</v>
      </c>
      <c r="D11" s="31" t="s">
        <v>1129</v>
      </c>
      <c r="E11" s="31" t="s">
        <v>599</v>
      </c>
      <c r="F11" s="90">
        <v>234421</v>
      </c>
      <c r="G11" s="32">
        <v>2.2999999999999998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44439</v>
      </c>
      <c r="B12" s="32">
        <v>539773</v>
      </c>
      <c r="C12" s="31" t="s">
        <v>1109</v>
      </c>
      <c r="D12" s="31" t="s">
        <v>1153</v>
      </c>
      <c r="E12" s="31" t="s">
        <v>599</v>
      </c>
      <c r="F12" s="90">
        <v>363000</v>
      </c>
      <c r="G12" s="32">
        <v>2.27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44439</v>
      </c>
      <c r="B13" s="32">
        <v>539773</v>
      </c>
      <c r="C13" s="31" t="s">
        <v>1109</v>
      </c>
      <c r="D13" s="31" t="s">
        <v>1154</v>
      </c>
      <c r="E13" s="31" t="s">
        <v>598</v>
      </c>
      <c r="F13" s="90">
        <v>345000</v>
      </c>
      <c r="G13" s="32">
        <v>2.29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44439</v>
      </c>
      <c r="B14" s="32">
        <v>542865</v>
      </c>
      <c r="C14" s="31" t="s">
        <v>1155</v>
      </c>
      <c r="D14" s="31" t="s">
        <v>1156</v>
      </c>
      <c r="E14" s="31" t="s">
        <v>598</v>
      </c>
      <c r="F14" s="90">
        <v>40000</v>
      </c>
      <c r="G14" s="32">
        <v>14.87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44439</v>
      </c>
      <c r="B15" s="32">
        <v>536965</v>
      </c>
      <c r="C15" s="31" t="s">
        <v>1130</v>
      </c>
      <c r="D15" s="31" t="s">
        <v>1157</v>
      </c>
      <c r="E15" s="31" t="s">
        <v>599</v>
      </c>
      <c r="F15" s="90">
        <v>39999</v>
      </c>
      <c r="G15" s="32">
        <v>6.84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44439</v>
      </c>
      <c r="B16" s="32">
        <v>536965</v>
      </c>
      <c r="C16" s="31" t="s">
        <v>1130</v>
      </c>
      <c r="D16" s="31" t="s">
        <v>1158</v>
      </c>
      <c r="E16" s="31" t="s">
        <v>598</v>
      </c>
      <c r="F16" s="90">
        <v>16500</v>
      </c>
      <c r="G16" s="32">
        <v>6.84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44439</v>
      </c>
      <c r="B17" s="32">
        <v>536965</v>
      </c>
      <c r="C17" s="31" t="s">
        <v>1130</v>
      </c>
      <c r="D17" s="31" t="s">
        <v>1159</v>
      </c>
      <c r="E17" s="31" t="s">
        <v>598</v>
      </c>
      <c r="F17" s="90">
        <v>23499</v>
      </c>
      <c r="G17" s="32">
        <v>6.84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44439</v>
      </c>
      <c r="B18" s="32">
        <v>538965</v>
      </c>
      <c r="C18" s="31" t="s">
        <v>1160</v>
      </c>
      <c r="D18" s="31" t="s">
        <v>1161</v>
      </c>
      <c r="E18" s="31" t="s">
        <v>599</v>
      </c>
      <c r="F18" s="90">
        <v>40000</v>
      </c>
      <c r="G18" s="32">
        <v>26.11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44439</v>
      </c>
      <c r="B19" s="32">
        <v>540361</v>
      </c>
      <c r="C19" s="31" t="s">
        <v>1162</v>
      </c>
      <c r="D19" s="31" t="s">
        <v>1163</v>
      </c>
      <c r="E19" s="31" t="s">
        <v>599</v>
      </c>
      <c r="F19" s="90">
        <v>30000</v>
      </c>
      <c r="G19" s="32">
        <v>35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44439</v>
      </c>
      <c r="B20" s="32">
        <v>540361</v>
      </c>
      <c r="C20" s="31" t="s">
        <v>1162</v>
      </c>
      <c r="D20" s="31" t="s">
        <v>1164</v>
      </c>
      <c r="E20" s="31" t="s">
        <v>598</v>
      </c>
      <c r="F20" s="90">
        <v>69870</v>
      </c>
      <c r="G20" s="32">
        <v>35.450000000000003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44439</v>
      </c>
      <c r="B21" s="32">
        <v>542155</v>
      </c>
      <c r="C21" s="31" t="s">
        <v>1165</v>
      </c>
      <c r="D21" s="31" t="s">
        <v>1166</v>
      </c>
      <c r="E21" s="31" t="s">
        <v>599</v>
      </c>
      <c r="F21" s="90">
        <v>50000</v>
      </c>
      <c r="G21" s="32">
        <v>2.6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44439</v>
      </c>
      <c r="B22" s="32">
        <v>539814</v>
      </c>
      <c r="C22" s="31" t="s">
        <v>1167</v>
      </c>
      <c r="D22" s="31" t="s">
        <v>1168</v>
      </c>
      <c r="E22" s="31" t="s">
        <v>598</v>
      </c>
      <c r="F22" s="90">
        <v>20000</v>
      </c>
      <c r="G22" s="32">
        <v>67.319999999999993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44439</v>
      </c>
      <c r="B23" s="32">
        <v>539814</v>
      </c>
      <c r="C23" s="31" t="s">
        <v>1167</v>
      </c>
      <c r="D23" s="31" t="s">
        <v>1169</v>
      </c>
      <c r="E23" s="31" t="s">
        <v>599</v>
      </c>
      <c r="F23" s="90">
        <v>47000</v>
      </c>
      <c r="G23" s="32">
        <v>66.91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44439</v>
      </c>
      <c r="B24" s="32">
        <v>538401</v>
      </c>
      <c r="C24" s="31" t="s">
        <v>1170</v>
      </c>
      <c r="D24" s="31" t="s">
        <v>1171</v>
      </c>
      <c r="E24" s="31" t="s">
        <v>598</v>
      </c>
      <c r="F24" s="90">
        <v>43540</v>
      </c>
      <c r="G24" s="32">
        <v>56.82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44439</v>
      </c>
      <c r="B25" s="32">
        <v>526622</v>
      </c>
      <c r="C25" s="31" t="s">
        <v>1131</v>
      </c>
      <c r="D25" s="31" t="s">
        <v>1132</v>
      </c>
      <c r="E25" s="31" t="s">
        <v>598</v>
      </c>
      <c r="F25" s="90">
        <v>1</v>
      </c>
      <c r="G25" s="32">
        <v>0.32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44439</v>
      </c>
      <c r="B26" s="32">
        <v>526622</v>
      </c>
      <c r="C26" s="31" t="s">
        <v>1131</v>
      </c>
      <c r="D26" s="31" t="s">
        <v>1132</v>
      </c>
      <c r="E26" s="31" t="s">
        <v>599</v>
      </c>
      <c r="F26" s="90">
        <v>1841820</v>
      </c>
      <c r="G26" s="32">
        <v>0.32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44439</v>
      </c>
      <c r="B27" s="32">
        <v>539767</v>
      </c>
      <c r="C27" s="31" t="s">
        <v>1056</v>
      </c>
      <c r="D27" s="31" t="s">
        <v>1082</v>
      </c>
      <c r="E27" s="31" t="s">
        <v>598</v>
      </c>
      <c r="F27" s="90">
        <v>17667</v>
      </c>
      <c r="G27" s="32">
        <v>13.22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44439</v>
      </c>
      <c r="B28" s="32">
        <v>539767</v>
      </c>
      <c r="C28" s="31" t="s">
        <v>1056</v>
      </c>
      <c r="D28" s="31" t="s">
        <v>1082</v>
      </c>
      <c r="E28" s="31" t="s">
        <v>599</v>
      </c>
      <c r="F28" s="90">
        <v>21097</v>
      </c>
      <c r="G28" s="32">
        <v>13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44439</v>
      </c>
      <c r="B29" s="32">
        <v>540198</v>
      </c>
      <c r="C29" s="31" t="s">
        <v>1172</v>
      </c>
      <c r="D29" s="31" t="s">
        <v>1173</v>
      </c>
      <c r="E29" s="31" t="s">
        <v>598</v>
      </c>
      <c r="F29" s="90">
        <v>85</v>
      </c>
      <c r="G29" s="32">
        <v>39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44439</v>
      </c>
      <c r="B30" s="32">
        <v>540198</v>
      </c>
      <c r="C30" s="31" t="s">
        <v>1172</v>
      </c>
      <c r="D30" s="31" t="s">
        <v>1173</v>
      </c>
      <c r="E30" s="31" t="s">
        <v>599</v>
      </c>
      <c r="F30" s="90">
        <v>29591</v>
      </c>
      <c r="G30" s="32">
        <v>39.11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44439</v>
      </c>
      <c r="B31" s="32">
        <v>539291</v>
      </c>
      <c r="C31" s="31" t="s">
        <v>1110</v>
      </c>
      <c r="D31" s="31" t="s">
        <v>1174</v>
      </c>
      <c r="E31" s="31" t="s">
        <v>599</v>
      </c>
      <c r="F31" s="90">
        <v>25000</v>
      </c>
      <c r="G31" s="32">
        <v>8.59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44439</v>
      </c>
      <c r="B32" s="32">
        <v>540253</v>
      </c>
      <c r="C32" s="31" t="s">
        <v>1175</v>
      </c>
      <c r="D32" s="31" t="s">
        <v>1176</v>
      </c>
      <c r="E32" s="31" t="s">
        <v>599</v>
      </c>
      <c r="F32" s="90">
        <v>90000</v>
      </c>
      <c r="G32" s="32">
        <v>1.3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44439</v>
      </c>
      <c r="B33" s="32">
        <v>540253</v>
      </c>
      <c r="C33" s="31" t="s">
        <v>1175</v>
      </c>
      <c r="D33" s="31" t="s">
        <v>1177</v>
      </c>
      <c r="E33" s="31" t="s">
        <v>598</v>
      </c>
      <c r="F33" s="90">
        <v>105598</v>
      </c>
      <c r="G33" s="32">
        <v>1.3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44439</v>
      </c>
      <c r="B34" s="32">
        <v>532035</v>
      </c>
      <c r="C34" s="31" t="s">
        <v>1134</v>
      </c>
      <c r="D34" s="31" t="s">
        <v>1178</v>
      </c>
      <c r="E34" s="31" t="s">
        <v>598</v>
      </c>
      <c r="F34" s="90">
        <v>88888</v>
      </c>
      <c r="G34" s="32">
        <v>11.25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44439</v>
      </c>
      <c r="B35" s="32">
        <v>540145</v>
      </c>
      <c r="C35" s="31" t="s">
        <v>574</v>
      </c>
      <c r="D35" s="31" t="s">
        <v>1179</v>
      </c>
      <c r="E35" s="31" t="s">
        <v>598</v>
      </c>
      <c r="F35" s="90">
        <v>213004</v>
      </c>
      <c r="G35" s="32">
        <v>1299.05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44439</v>
      </c>
      <c r="B36" s="32">
        <v>540145</v>
      </c>
      <c r="C36" s="31" t="s">
        <v>574</v>
      </c>
      <c r="D36" s="31" t="s">
        <v>1180</v>
      </c>
      <c r="E36" s="31" t="s">
        <v>599</v>
      </c>
      <c r="F36" s="90">
        <v>213004</v>
      </c>
      <c r="G36" s="32">
        <v>1299.05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44439</v>
      </c>
      <c r="B37" s="32" t="s">
        <v>1181</v>
      </c>
      <c r="C37" s="31" t="s">
        <v>1182</v>
      </c>
      <c r="D37" s="31" t="s">
        <v>1097</v>
      </c>
      <c r="E37" s="31" t="s">
        <v>598</v>
      </c>
      <c r="F37" s="90">
        <v>300079</v>
      </c>
      <c r="G37" s="32">
        <v>303.18</v>
      </c>
      <c r="H37" s="32" t="s">
        <v>600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44439</v>
      </c>
      <c r="B38" s="32" t="s">
        <v>1181</v>
      </c>
      <c r="C38" s="31" t="s">
        <v>1182</v>
      </c>
      <c r="D38" s="31" t="s">
        <v>1083</v>
      </c>
      <c r="E38" s="31" t="s">
        <v>598</v>
      </c>
      <c r="F38" s="90">
        <v>206309</v>
      </c>
      <c r="G38" s="32">
        <v>303.7</v>
      </c>
      <c r="H38" s="32" t="s">
        <v>600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44439</v>
      </c>
      <c r="B39" s="32" t="s">
        <v>1183</v>
      </c>
      <c r="C39" s="31" t="s">
        <v>1184</v>
      </c>
      <c r="D39" s="31" t="s">
        <v>1185</v>
      </c>
      <c r="E39" s="31" t="s">
        <v>598</v>
      </c>
      <c r="F39" s="90">
        <v>54000</v>
      </c>
      <c r="G39" s="32">
        <v>28.08</v>
      </c>
      <c r="H39" s="32" t="s">
        <v>600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44439</v>
      </c>
      <c r="B40" s="32" t="s">
        <v>1183</v>
      </c>
      <c r="C40" s="31" t="s">
        <v>1184</v>
      </c>
      <c r="D40" s="31" t="s">
        <v>1186</v>
      </c>
      <c r="E40" s="31" t="s">
        <v>598</v>
      </c>
      <c r="F40" s="90">
        <v>54000</v>
      </c>
      <c r="G40" s="32">
        <v>28.08</v>
      </c>
      <c r="H40" s="32" t="s">
        <v>600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44439</v>
      </c>
      <c r="B41" s="32" t="s">
        <v>1187</v>
      </c>
      <c r="C41" s="31" t="s">
        <v>1188</v>
      </c>
      <c r="D41" s="31" t="s">
        <v>1189</v>
      </c>
      <c r="E41" s="31" t="s">
        <v>598</v>
      </c>
      <c r="F41" s="90">
        <v>60000</v>
      </c>
      <c r="G41" s="32">
        <v>21.9</v>
      </c>
      <c r="H41" s="32" t="s">
        <v>600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44439</v>
      </c>
      <c r="B42" s="32" t="s">
        <v>1135</v>
      </c>
      <c r="C42" s="31" t="s">
        <v>1136</v>
      </c>
      <c r="D42" s="31" t="s">
        <v>1137</v>
      </c>
      <c r="E42" s="31" t="s">
        <v>598</v>
      </c>
      <c r="F42" s="90">
        <v>68207</v>
      </c>
      <c r="G42" s="32">
        <v>71.97</v>
      </c>
      <c r="H42" s="32" t="s">
        <v>600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44439</v>
      </c>
      <c r="B43" s="32" t="s">
        <v>1138</v>
      </c>
      <c r="C43" s="31" t="s">
        <v>1139</v>
      </c>
      <c r="D43" s="31" t="s">
        <v>1140</v>
      </c>
      <c r="E43" s="31" t="s">
        <v>598</v>
      </c>
      <c r="F43" s="90">
        <v>133574</v>
      </c>
      <c r="G43" s="32">
        <v>62.56</v>
      </c>
      <c r="H43" s="32" t="s">
        <v>600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44439</v>
      </c>
      <c r="B44" s="32" t="s">
        <v>1190</v>
      </c>
      <c r="C44" s="31" t="s">
        <v>1191</v>
      </c>
      <c r="D44" s="31" t="s">
        <v>1192</v>
      </c>
      <c r="E44" s="31" t="s">
        <v>598</v>
      </c>
      <c r="F44" s="90">
        <v>728000</v>
      </c>
      <c r="G44" s="32">
        <v>308.89999999999998</v>
      </c>
      <c r="H44" s="32" t="s">
        <v>600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44439</v>
      </c>
      <c r="B45" s="32" t="s">
        <v>1193</v>
      </c>
      <c r="C45" s="31" t="s">
        <v>1194</v>
      </c>
      <c r="D45" s="31" t="s">
        <v>1195</v>
      </c>
      <c r="E45" s="31" t="s">
        <v>598</v>
      </c>
      <c r="F45" s="90">
        <v>81205</v>
      </c>
      <c r="G45" s="32">
        <v>112.76</v>
      </c>
      <c r="H45" s="32" t="s">
        <v>600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44439</v>
      </c>
      <c r="B46" s="32" t="s">
        <v>1196</v>
      </c>
      <c r="C46" s="31" t="s">
        <v>1197</v>
      </c>
      <c r="D46" s="31" t="s">
        <v>1198</v>
      </c>
      <c r="E46" s="31" t="s">
        <v>598</v>
      </c>
      <c r="F46" s="90">
        <v>148663</v>
      </c>
      <c r="G46" s="32">
        <v>749.18</v>
      </c>
      <c r="H46" s="32" t="s">
        <v>600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44439</v>
      </c>
      <c r="B47" s="32" t="s">
        <v>1199</v>
      </c>
      <c r="C47" s="31" t="s">
        <v>1200</v>
      </c>
      <c r="D47" s="31" t="s">
        <v>1201</v>
      </c>
      <c r="E47" s="31" t="s">
        <v>598</v>
      </c>
      <c r="F47" s="90">
        <v>300000</v>
      </c>
      <c r="G47" s="32">
        <v>66.5</v>
      </c>
      <c r="H47" s="32" t="s">
        <v>600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44439</v>
      </c>
      <c r="B48" s="32" t="s">
        <v>1202</v>
      </c>
      <c r="C48" s="31" t="s">
        <v>1203</v>
      </c>
      <c r="D48" s="31" t="s">
        <v>1204</v>
      </c>
      <c r="E48" s="31" t="s">
        <v>598</v>
      </c>
      <c r="F48" s="90">
        <v>66790</v>
      </c>
      <c r="G48" s="32">
        <v>66.87</v>
      </c>
      <c r="H48" s="32" t="s">
        <v>600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44439</v>
      </c>
      <c r="B49" s="32" t="s">
        <v>552</v>
      </c>
      <c r="C49" s="31" t="s">
        <v>1205</v>
      </c>
      <c r="D49" s="31" t="s">
        <v>1097</v>
      </c>
      <c r="E49" s="31" t="s">
        <v>598</v>
      </c>
      <c r="F49" s="90">
        <v>1140107</v>
      </c>
      <c r="G49" s="32">
        <v>211.32</v>
      </c>
      <c r="H49" s="32" t="s">
        <v>600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44439</v>
      </c>
      <c r="B50" s="32" t="s">
        <v>552</v>
      </c>
      <c r="C50" s="31" t="s">
        <v>1205</v>
      </c>
      <c r="D50" s="31" t="s">
        <v>1083</v>
      </c>
      <c r="E50" s="31" t="s">
        <v>598</v>
      </c>
      <c r="F50" s="90">
        <v>1062308</v>
      </c>
      <c r="G50" s="32">
        <v>211.47</v>
      </c>
      <c r="H50" s="32" t="s">
        <v>600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44439</v>
      </c>
      <c r="B51" s="32" t="s">
        <v>1181</v>
      </c>
      <c r="C51" s="31" t="s">
        <v>1182</v>
      </c>
      <c r="D51" s="31" t="s">
        <v>1097</v>
      </c>
      <c r="E51" s="31" t="s">
        <v>599</v>
      </c>
      <c r="F51" s="90">
        <v>299779</v>
      </c>
      <c r="G51" s="32">
        <v>303.64</v>
      </c>
      <c r="H51" s="32" t="s">
        <v>600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44439</v>
      </c>
      <c r="B52" s="32" t="s">
        <v>1181</v>
      </c>
      <c r="C52" s="31" t="s">
        <v>1182</v>
      </c>
      <c r="D52" s="31" t="s">
        <v>1083</v>
      </c>
      <c r="E52" s="31" t="s">
        <v>599</v>
      </c>
      <c r="F52" s="90">
        <v>206309</v>
      </c>
      <c r="G52" s="32">
        <v>303.24</v>
      </c>
      <c r="H52" s="32" t="s">
        <v>600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44439</v>
      </c>
      <c r="B53" s="32" t="s">
        <v>1183</v>
      </c>
      <c r="C53" s="31" t="s">
        <v>1184</v>
      </c>
      <c r="D53" s="31" t="s">
        <v>1133</v>
      </c>
      <c r="E53" s="31" t="s">
        <v>599</v>
      </c>
      <c r="F53" s="90">
        <v>54000</v>
      </c>
      <c r="G53" s="32">
        <v>28.08</v>
      </c>
      <c r="H53" s="32" t="s">
        <v>600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44439</v>
      </c>
      <c r="B54" s="32" t="s">
        <v>1183</v>
      </c>
      <c r="C54" s="31" t="s">
        <v>1184</v>
      </c>
      <c r="D54" s="31" t="s">
        <v>1186</v>
      </c>
      <c r="E54" s="31" t="s">
        <v>599</v>
      </c>
      <c r="F54" s="90">
        <v>54000</v>
      </c>
      <c r="G54" s="32">
        <v>28.08</v>
      </c>
      <c r="H54" s="32" t="s">
        <v>600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44439</v>
      </c>
      <c r="B55" s="32" t="s">
        <v>1187</v>
      </c>
      <c r="C55" s="31" t="s">
        <v>1188</v>
      </c>
      <c r="D55" s="31" t="s">
        <v>1111</v>
      </c>
      <c r="E55" s="31" t="s">
        <v>599</v>
      </c>
      <c r="F55" s="90">
        <v>102000</v>
      </c>
      <c r="G55" s="32">
        <v>21.9</v>
      </c>
      <c r="H55" s="32" t="s">
        <v>600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44439</v>
      </c>
      <c r="B56" s="32" t="s">
        <v>1135</v>
      </c>
      <c r="C56" s="31" t="s">
        <v>1136</v>
      </c>
      <c r="D56" s="31" t="s">
        <v>1137</v>
      </c>
      <c r="E56" s="31" t="s">
        <v>599</v>
      </c>
      <c r="F56" s="90">
        <v>101057</v>
      </c>
      <c r="G56" s="32">
        <v>72.569999999999993</v>
      </c>
      <c r="H56" s="32" t="s">
        <v>600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44439</v>
      </c>
      <c r="B57" s="32" t="s">
        <v>1138</v>
      </c>
      <c r="C57" s="31" t="s">
        <v>1139</v>
      </c>
      <c r="D57" s="31" t="s">
        <v>1140</v>
      </c>
      <c r="E57" s="31" t="s">
        <v>599</v>
      </c>
      <c r="F57" s="90">
        <v>116718</v>
      </c>
      <c r="G57" s="32">
        <v>62.61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44439</v>
      </c>
      <c r="B58" s="32" t="s">
        <v>1138</v>
      </c>
      <c r="C58" s="31" t="s">
        <v>1139</v>
      </c>
      <c r="D58" s="31" t="s">
        <v>1206</v>
      </c>
      <c r="E58" s="31" t="s">
        <v>599</v>
      </c>
      <c r="F58" s="90">
        <v>147552</v>
      </c>
      <c r="G58" s="32">
        <v>61.59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44439</v>
      </c>
      <c r="B59" s="32" t="s">
        <v>1141</v>
      </c>
      <c r="C59" s="31" t="s">
        <v>1142</v>
      </c>
      <c r="D59" s="31" t="s">
        <v>1143</v>
      </c>
      <c r="E59" s="31" t="s">
        <v>599</v>
      </c>
      <c r="F59" s="90">
        <v>550000</v>
      </c>
      <c r="G59" s="32">
        <v>34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44439</v>
      </c>
      <c r="B60" s="32" t="s">
        <v>1190</v>
      </c>
      <c r="C60" s="31" t="s">
        <v>1191</v>
      </c>
      <c r="D60" s="31" t="s">
        <v>1207</v>
      </c>
      <c r="E60" s="31" t="s">
        <v>599</v>
      </c>
      <c r="F60" s="90">
        <v>728413</v>
      </c>
      <c r="G60" s="32">
        <v>308.89999999999998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44439</v>
      </c>
      <c r="B61" s="32" t="s">
        <v>1193</v>
      </c>
      <c r="C61" s="31" t="s">
        <v>1194</v>
      </c>
      <c r="D61" s="31" t="s">
        <v>1195</v>
      </c>
      <c r="E61" s="31" t="s">
        <v>599</v>
      </c>
      <c r="F61" s="90">
        <v>81205</v>
      </c>
      <c r="G61" s="32">
        <v>116.29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44439</v>
      </c>
      <c r="B62" s="32" t="s">
        <v>1199</v>
      </c>
      <c r="C62" s="20" t="s">
        <v>1200</v>
      </c>
      <c r="D62" s="20" t="s">
        <v>1208</v>
      </c>
      <c r="E62" s="31" t="s">
        <v>599</v>
      </c>
      <c r="F62" s="90">
        <v>297560</v>
      </c>
      <c r="G62" s="32">
        <v>66.5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44439</v>
      </c>
      <c r="B63" s="32" t="s">
        <v>1202</v>
      </c>
      <c r="C63" s="31" t="s">
        <v>1203</v>
      </c>
      <c r="D63" s="31" t="s">
        <v>1204</v>
      </c>
      <c r="E63" s="31" t="s">
        <v>599</v>
      </c>
      <c r="F63" s="90">
        <v>69233</v>
      </c>
      <c r="G63" s="32">
        <v>65.61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44439</v>
      </c>
      <c r="B64" s="32" t="s">
        <v>552</v>
      </c>
      <c r="C64" s="31" t="s">
        <v>1205</v>
      </c>
      <c r="D64" s="31" t="s">
        <v>1097</v>
      </c>
      <c r="E64" s="31" t="s">
        <v>599</v>
      </c>
      <c r="F64" s="90">
        <v>1119163</v>
      </c>
      <c r="G64" s="32">
        <v>211.66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44439</v>
      </c>
      <c r="B65" s="32" t="s">
        <v>552</v>
      </c>
      <c r="C65" s="31" t="s">
        <v>1205</v>
      </c>
      <c r="D65" s="31" t="s">
        <v>1083</v>
      </c>
      <c r="E65" s="31" t="s">
        <v>599</v>
      </c>
      <c r="F65" s="90">
        <v>1062308</v>
      </c>
      <c r="G65" s="32">
        <v>211.46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44439</v>
      </c>
      <c r="B66" s="32" t="s">
        <v>567</v>
      </c>
      <c r="C66" s="31" t="s">
        <v>1209</v>
      </c>
      <c r="D66" s="31" t="s">
        <v>1210</v>
      </c>
      <c r="E66" s="31" t="s">
        <v>599</v>
      </c>
      <c r="F66" s="90">
        <v>1474554</v>
      </c>
      <c r="G66" s="32">
        <v>156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77"/>
  <sheetViews>
    <sheetView zoomScale="85" zoomScaleNormal="85" workbookViewId="0">
      <selection activeCell="L68" sqref="L6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929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8">
        <v>1</v>
      </c>
      <c r="B10" s="297">
        <v>44357</v>
      </c>
      <c r="C10" s="378"/>
      <c r="D10" s="346" t="s">
        <v>82</v>
      </c>
      <c r="E10" s="379" t="s">
        <v>617</v>
      </c>
      <c r="F10" s="298">
        <v>3585</v>
      </c>
      <c r="G10" s="298">
        <v>3345</v>
      </c>
      <c r="H10" s="379">
        <v>3730</v>
      </c>
      <c r="I10" s="380" t="s">
        <v>619</v>
      </c>
      <c r="J10" s="104" t="s">
        <v>768</v>
      </c>
      <c r="K10" s="104">
        <f t="shared" ref="K10" si="0">H10-F10</f>
        <v>145</v>
      </c>
      <c r="L10" s="106">
        <f>(F10*-0.8)/100</f>
        <v>-28.68</v>
      </c>
      <c r="M10" s="107">
        <f t="shared" ref="M10" si="1">(K10+L10)/F10</f>
        <v>3.2446304044630406E-2</v>
      </c>
      <c r="N10" s="104" t="s">
        <v>615</v>
      </c>
      <c r="O10" s="108">
        <v>44426</v>
      </c>
      <c r="P10" s="103"/>
      <c r="Q10" s="1"/>
      <c r="R10" s="1" t="s">
        <v>616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8">
        <v>2</v>
      </c>
      <c r="B11" s="297">
        <v>44363</v>
      </c>
      <c r="C11" s="378"/>
      <c r="D11" s="346" t="s">
        <v>102</v>
      </c>
      <c r="E11" s="379" t="s">
        <v>614</v>
      </c>
      <c r="F11" s="298">
        <v>1189.75</v>
      </c>
      <c r="G11" s="298">
        <v>1111.5</v>
      </c>
      <c r="H11" s="379">
        <v>1252</v>
      </c>
      <c r="I11" s="380" t="s">
        <v>621</v>
      </c>
      <c r="J11" s="104" t="s">
        <v>953</v>
      </c>
      <c r="K11" s="104">
        <f t="shared" ref="K11:K12" si="2">H11-F11</f>
        <v>62.25</v>
      </c>
      <c r="L11" s="106">
        <f>(F11*-0.8)/100</f>
        <v>-9.5180000000000007</v>
      </c>
      <c r="M11" s="107">
        <f t="shared" ref="M11:M12" si="3">(K11+L11)/F11</f>
        <v>4.4321916368985081E-2</v>
      </c>
      <c r="N11" s="104" t="s">
        <v>615</v>
      </c>
      <c r="O11" s="108">
        <v>44418</v>
      </c>
      <c r="P11" s="103"/>
      <c r="Q11" s="1"/>
      <c r="R11" s="1" t="s">
        <v>616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8">
        <v>3</v>
      </c>
      <c r="B12" s="297">
        <v>44385</v>
      </c>
      <c r="C12" s="378"/>
      <c r="D12" s="346" t="s">
        <v>585</v>
      </c>
      <c r="E12" s="379" t="s">
        <v>617</v>
      </c>
      <c r="F12" s="298">
        <v>2200</v>
      </c>
      <c r="G12" s="298">
        <v>2060</v>
      </c>
      <c r="H12" s="379">
        <v>2380</v>
      </c>
      <c r="I12" s="380">
        <v>2500</v>
      </c>
      <c r="J12" s="104" t="s">
        <v>1092</v>
      </c>
      <c r="K12" s="104">
        <f t="shared" si="2"/>
        <v>180</v>
      </c>
      <c r="L12" s="106">
        <f>(F12*-0.8)/100</f>
        <v>-17.600000000000001</v>
      </c>
      <c r="M12" s="107">
        <f t="shared" si="3"/>
        <v>7.3818181818181824E-2</v>
      </c>
      <c r="N12" s="104" t="s">
        <v>615</v>
      </c>
      <c r="O12" s="108">
        <v>44434</v>
      </c>
      <c r="P12" s="103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74">
        <v>4</v>
      </c>
      <c r="B13" s="313">
        <v>44385</v>
      </c>
      <c r="C13" s="375"/>
      <c r="D13" s="343" t="s">
        <v>155</v>
      </c>
      <c r="E13" s="376" t="s">
        <v>614</v>
      </c>
      <c r="F13" s="302">
        <v>7335</v>
      </c>
      <c r="G13" s="302">
        <v>6905</v>
      </c>
      <c r="H13" s="376">
        <v>6905</v>
      </c>
      <c r="I13" s="377" t="s">
        <v>622</v>
      </c>
      <c r="J13" s="303" t="s">
        <v>994</v>
      </c>
      <c r="K13" s="303">
        <f t="shared" ref="K13" si="4">H13-F13</f>
        <v>-430</v>
      </c>
      <c r="L13" s="304">
        <f>(F13*-0.8)/100</f>
        <v>-58.68</v>
      </c>
      <c r="M13" s="305">
        <f t="shared" ref="M13" si="5">(K13+L13)/F13</f>
        <v>-6.6623040218132243E-2</v>
      </c>
      <c r="N13" s="303" t="s">
        <v>631</v>
      </c>
      <c r="O13" s="318">
        <v>44424</v>
      </c>
      <c r="P13" s="103"/>
      <c r="Q13" s="1"/>
      <c r="R13" s="1" t="s">
        <v>616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8">
        <v>5</v>
      </c>
      <c r="B14" s="110">
        <v>44396</v>
      </c>
      <c r="C14" s="119"/>
      <c r="D14" s="111" t="s">
        <v>131</v>
      </c>
      <c r="E14" s="112" t="s">
        <v>617</v>
      </c>
      <c r="F14" s="109" t="s">
        <v>854</v>
      </c>
      <c r="G14" s="109">
        <v>510</v>
      </c>
      <c r="H14" s="112"/>
      <c r="I14" s="113" t="s">
        <v>855</v>
      </c>
      <c r="J14" s="114" t="s">
        <v>618</v>
      </c>
      <c r="K14" s="114"/>
      <c r="L14" s="115"/>
      <c r="M14" s="116"/>
      <c r="N14" s="114"/>
      <c r="O14" s="117"/>
      <c r="P14" s="103"/>
      <c r="Q14" s="1"/>
      <c r="R14" s="1" t="s">
        <v>616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407">
        <v>6</v>
      </c>
      <c r="B15" s="408">
        <v>44397</v>
      </c>
      <c r="C15" s="409"/>
      <c r="D15" s="410" t="s">
        <v>137</v>
      </c>
      <c r="E15" s="411" t="s">
        <v>617</v>
      </c>
      <c r="F15" s="412">
        <v>104.5</v>
      </c>
      <c r="G15" s="412">
        <v>96.5</v>
      </c>
      <c r="H15" s="411">
        <v>110</v>
      </c>
      <c r="I15" s="413" t="s">
        <v>856</v>
      </c>
      <c r="J15" s="414" t="s">
        <v>1144</v>
      </c>
      <c r="K15" s="414">
        <f t="shared" ref="K15" si="6">H15-F15</f>
        <v>5.5</v>
      </c>
      <c r="L15" s="415">
        <f>(F15*-0.8)/100</f>
        <v>-0.83600000000000008</v>
      </c>
      <c r="M15" s="416">
        <f t="shared" ref="M15" si="7">(K15+L15)/F15</f>
        <v>4.4631578947368418E-2</v>
      </c>
      <c r="N15" s="414" t="s">
        <v>615</v>
      </c>
      <c r="O15" s="417">
        <v>44439</v>
      </c>
      <c r="P15" s="103"/>
      <c r="Q15" s="1"/>
      <c r="R15" s="1" t="s">
        <v>616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8">
        <v>7</v>
      </c>
      <c r="B16" s="297">
        <v>44399</v>
      </c>
      <c r="C16" s="378"/>
      <c r="D16" s="346" t="s">
        <v>147</v>
      </c>
      <c r="E16" s="379" t="s">
        <v>614</v>
      </c>
      <c r="F16" s="298">
        <v>1577</v>
      </c>
      <c r="G16" s="298">
        <v>1447</v>
      </c>
      <c r="H16" s="379">
        <v>1673</v>
      </c>
      <c r="I16" s="380" t="s">
        <v>857</v>
      </c>
      <c r="J16" s="104" t="s">
        <v>993</v>
      </c>
      <c r="K16" s="104">
        <f t="shared" ref="K16:K17" si="8">H16-F16</f>
        <v>96</v>
      </c>
      <c r="L16" s="106">
        <f>(F16*-0.8)/100</f>
        <v>-12.616000000000001</v>
      </c>
      <c r="M16" s="107">
        <f t="shared" ref="M16:M17" si="9">(K16+L16)/F16</f>
        <v>5.2875079264426125E-2</v>
      </c>
      <c r="N16" s="104" t="s">
        <v>615</v>
      </c>
      <c r="O16" s="108">
        <v>44421</v>
      </c>
      <c r="P16" s="103"/>
      <c r="Q16" s="1"/>
      <c r="R16" s="1" t="s">
        <v>616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07">
        <v>8</v>
      </c>
      <c r="B17" s="408">
        <v>44407</v>
      </c>
      <c r="C17" s="409"/>
      <c r="D17" s="410" t="s">
        <v>51</v>
      </c>
      <c r="E17" s="411" t="s">
        <v>617</v>
      </c>
      <c r="F17" s="412">
        <v>715</v>
      </c>
      <c r="G17" s="412">
        <v>675</v>
      </c>
      <c r="H17" s="411">
        <v>740</v>
      </c>
      <c r="I17" s="413" t="s">
        <v>869</v>
      </c>
      <c r="J17" s="414" t="s">
        <v>995</v>
      </c>
      <c r="K17" s="414">
        <f t="shared" si="8"/>
        <v>25</v>
      </c>
      <c r="L17" s="415">
        <f t="shared" ref="L17" si="10">(F17*-0.7)/100</f>
        <v>-5.004999999999999</v>
      </c>
      <c r="M17" s="416">
        <f t="shared" si="9"/>
        <v>2.7965034965034965E-2</v>
      </c>
      <c r="N17" s="414" t="s">
        <v>615</v>
      </c>
      <c r="O17" s="417">
        <v>44424</v>
      </c>
      <c r="P17" s="103"/>
      <c r="Q17" s="1"/>
      <c r="R17" s="1" t="s">
        <v>616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74">
        <v>9</v>
      </c>
      <c r="B18" s="313">
        <v>44410</v>
      </c>
      <c r="C18" s="375"/>
      <c r="D18" s="343" t="s">
        <v>875</v>
      </c>
      <c r="E18" s="376" t="s">
        <v>617</v>
      </c>
      <c r="F18" s="302">
        <v>63.3</v>
      </c>
      <c r="G18" s="302">
        <v>59</v>
      </c>
      <c r="H18" s="376">
        <v>59</v>
      </c>
      <c r="I18" s="377" t="s">
        <v>876</v>
      </c>
      <c r="J18" s="303" t="s">
        <v>942</v>
      </c>
      <c r="K18" s="303">
        <f t="shared" ref="K18" si="11">H18-F18</f>
        <v>-4.2999999999999972</v>
      </c>
      <c r="L18" s="304">
        <f>(F18*-0.8)/100</f>
        <v>-0.50639999999999996</v>
      </c>
      <c r="M18" s="305">
        <f t="shared" ref="M18" si="12">(K18+L18)/F18</f>
        <v>-7.5930489731437567E-2</v>
      </c>
      <c r="N18" s="303" t="s">
        <v>631</v>
      </c>
      <c r="O18" s="318">
        <v>44418</v>
      </c>
      <c r="P18" s="103"/>
      <c r="Q18" s="1"/>
      <c r="R18" s="1" t="s">
        <v>616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74">
        <v>10</v>
      </c>
      <c r="B19" s="313">
        <v>44417</v>
      </c>
      <c r="C19" s="375"/>
      <c r="D19" s="343" t="s">
        <v>364</v>
      </c>
      <c r="E19" s="376" t="s">
        <v>617</v>
      </c>
      <c r="F19" s="302">
        <v>74</v>
      </c>
      <c r="G19" s="302">
        <v>69</v>
      </c>
      <c r="H19" s="376">
        <v>68.5</v>
      </c>
      <c r="I19" s="377" t="s">
        <v>941</v>
      </c>
      <c r="J19" s="303" t="s">
        <v>899</v>
      </c>
      <c r="K19" s="303">
        <f t="shared" ref="K19" si="13">H19-F19</f>
        <v>-5.5</v>
      </c>
      <c r="L19" s="304">
        <f>(F19*-0.8)/100</f>
        <v>-0.59200000000000008</v>
      </c>
      <c r="M19" s="305">
        <f t="shared" ref="M19" si="14">(K19+L19)/F19</f>
        <v>-8.2324324324324336E-2</v>
      </c>
      <c r="N19" s="303" t="s">
        <v>631</v>
      </c>
      <c r="O19" s="318">
        <v>44431</v>
      </c>
      <c r="P19" s="103"/>
      <c r="Q19" s="1"/>
      <c r="R19" s="1" t="s">
        <v>616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8">
        <v>11</v>
      </c>
      <c r="B20" s="110">
        <v>44421</v>
      </c>
      <c r="C20" s="119"/>
      <c r="D20" s="111" t="s">
        <v>471</v>
      </c>
      <c r="E20" s="112" t="s">
        <v>617</v>
      </c>
      <c r="F20" s="109" t="s">
        <v>991</v>
      </c>
      <c r="G20" s="109">
        <v>1415</v>
      </c>
      <c r="H20" s="112"/>
      <c r="I20" s="113" t="s">
        <v>992</v>
      </c>
      <c r="J20" s="114" t="s">
        <v>618</v>
      </c>
      <c r="K20" s="118"/>
      <c r="L20" s="110"/>
      <c r="M20" s="119"/>
      <c r="N20" s="111"/>
      <c r="O20" s="112"/>
      <c r="P20" s="103"/>
      <c r="Q20" s="1"/>
      <c r="R20" s="1" t="s">
        <v>616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522">
        <v>12</v>
      </c>
      <c r="B21" s="297">
        <v>44428</v>
      </c>
      <c r="C21" s="523"/>
      <c r="D21" s="346" t="s">
        <v>273</v>
      </c>
      <c r="E21" s="379" t="s">
        <v>617</v>
      </c>
      <c r="F21" s="298">
        <v>1865</v>
      </c>
      <c r="G21" s="298">
        <v>1740</v>
      </c>
      <c r="H21" s="379">
        <v>1975</v>
      </c>
      <c r="I21" s="380" t="s">
        <v>1037</v>
      </c>
      <c r="J21" s="104" t="s">
        <v>1114</v>
      </c>
      <c r="K21" s="104">
        <f t="shared" ref="K21" si="15">H21-F21</f>
        <v>110</v>
      </c>
      <c r="L21" s="106">
        <f>(F21*-0.8)/100</f>
        <v>-14.92</v>
      </c>
      <c r="M21" s="107">
        <f t="shared" ref="M21" si="16">(K21+L21)/F21</f>
        <v>5.0981233243967826E-2</v>
      </c>
      <c r="N21" s="104" t="s">
        <v>615</v>
      </c>
      <c r="O21" s="108">
        <v>44438</v>
      </c>
      <c r="P21" s="103"/>
      <c r="Q21" s="1"/>
      <c r="R21" s="1" t="s">
        <v>616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8"/>
      <c r="B22" s="110"/>
      <c r="C22" s="119"/>
      <c r="D22" s="111"/>
      <c r="E22" s="112"/>
      <c r="F22" s="109"/>
      <c r="G22" s="109"/>
      <c r="H22" s="112"/>
      <c r="I22" s="113"/>
      <c r="J22" s="114"/>
      <c r="K22" s="118"/>
      <c r="L22" s="110"/>
      <c r="M22" s="119"/>
      <c r="N22" s="111"/>
      <c r="O22" s="112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8"/>
      <c r="B23" s="110"/>
      <c r="C23" s="119"/>
      <c r="D23" s="111"/>
      <c r="E23" s="112"/>
      <c r="F23" s="109"/>
      <c r="G23" s="109"/>
      <c r="H23" s="112"/>
      <c r="I23" s="113"/>
      <c r="J23" s="114"/>
      <c r="K23" s="118"/>
      <c r="L23" s="110"/>
      <c r="M23" s="119"/>
      <c r="N23" s="111"/>
      <c r="O23" s="112"/>
      <c r="P23" s="10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18"/>
      <c r="B24" s="110"/>
      <c r="C24" s="119"/>
      <c r="D24" s="111"/>
      <c r="E24" s="112"/>
      <c r="F24" s="109"/>
      <c r="G24" s="109"/>
      <c r="H24" s="112"/>
      <c r="I24" s="113"/>
      <c r="J24" s="114"/>
      <c r="K24" s="118"/>
      <c r="L24" s="110"/>
      <c r="M24" s="119"/>
      <c r="N24" s="111"/>
      <c r="O24" s="112"/>
      <c r="P24" s="10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5"/>
      <c r="B25" s="126"/>
      <c r="C25" s="127"/>
      <c r="D25" s="128"/>
      <c r="E25" s="129"/>
      <c r="F25" s="129"/>
      <c r="H25" s="129"/>
      <c r="I25" s="130"/>
      <c r="J25" s="131"/>
      <c r="K25" s="131"/>
      <c r="L25" s="132"/>
      <c r="M25" s="133"/>
      <c r="N25" s="134"/>
      <c r="O25" s="135"/>
      <c r="P25" s="13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5"/>
      <c r="B26" s="126"/>
      <c r="C26" s="127"/>
      <c r="D26" s="128"/>
      <c r="E26" s="129"/>
      <c r="F26" s="129"/>
      <c r="G26" s="125"/>
      <c r="H26" s="129"/>
      <c r="I26" s="130"/>
      <c r="J26" s="131"/>
      <c r="K26" s="131"/>
      <c r="L26" s="132"/>
      <c r="M26" s="133"/>
      <c r="N26" s="134"/>
      <c r="O26" s="135"/>
      <c r="P26" s="13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7" t="s">
        <v>623</v>
      </c>
      <c r="B27" s="138"/>
      <c r="C27" s="139"/>
      <c r="D27" s="140"/>
      <c r="E27" s="141"/>
      <c r="F27" s="141"/>
      <c r="G27" s="141"/>
      <c r="H27" s="141"/>
      <c r="I27" s="141"/>
      <c r="J27" s="142"/>
      <c r="K27" s="141"/>
      <c r="L27" s="143"/>
      <c r="M27" s="59"/>
      <c r="N27" s="142"/>
      <c r="O27" s="139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4" t="s">
        <v>624</v>
      </c>
      <c r="B28" s="137"/>
      <c r="C28" s="137"/>
      <c r="D28" s="137"/>
      <c r="E28" s="44"/>
      <c r="F28" s="145" t="s">
        <v>625</v>
      </c>
      <c r="G28" s="6"/>
      <c r="H28" s="6"/>
      <c r="I28" s="6"/>
      <c r="J28" s="146"/>
      <c r="K28" s="147"/>
      <c r="L28" s="147"/>
      <c r="M28" s="148"/>
      <c r="N28" s="1"/>
      <c r="O28" s="149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7" t="s">
        <v>626</v>
      </c>
      <c r="B29" s="137"/>
      <c r="C29" s="137"/>
      <c r="D29" s="137"/>
      <c r="E29" s="6"/>
      <c r="F29" s="145" t="s">
        <v>627</v>
      </c>
      <c r="G29" s="6"/>
      <c r="H29" s="6"/>
      <c r="I29" s="6"/>
      <c r="J29" s="146"/>
      <c r="K29" s="147"/>
      <c r="L29" s="147"/>
      <c r="M29" s="148"/>
      <c r="N29" s="1"/>
      <c r="O29" s="149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7"/>
      <c r="B30" s="137"/>
      <c r="C30" s="137"/>
      <c r="D30" s="137"/>
      <c r="E30" s="6"/>
      <c r="F30" s="6"/>
      <c r="G30" s="6"/>
      <c r="H30" s="6"/>
      <c r="I30" s="6"/>
      <c r="J30" s="150"/>
      <c r="K30" s="147"/>
      <c r="L30" s="147"/>
      <c r="M30" s="6"/>
      <c r="N30" s="151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2" t="s">
        <v>628</v>
      </c>
      <c r="C31" s="152"/>
      <c r="D31" s="152"/>
      <c r="E31" s="152"/>
      <c r="F31" s="153"/>
      <c r="G31" s="6"/>
      <c r="H31" s="6"/>
      <c r="I31" s="154"/>
      <c r="J31" s="155"/>
      <c r="K31" s="156"/>
      <c r="L31" s="155"/>
      <c r="M31" s="6"/>
      <c r="N31" s="1"/>
      <c r="O31" s="1"/>
      <c r="P31" s="1"/>
      <c r="R31" s="59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9" t="s">
        <v>16</v>
      </c>
      <c r="B32" s="157" t="s">
        <v>590</v>
      </c>
      <c r="C32" s="102"/>
      <c r="D32" s="101" t="s">
        <v>602</v>
      </c>
      <c r="E32" s="100" t="s">
        <v>603</v>
      </c>
      <c r="F32" s="100" t="s">
        <v>604</v>
      </c>
      <c r="G32" s="100" t="s">
        <v>629</v>
      </c>
      <c r="H32" s="100" t="s">
        <v>606</v>
      </c>
      <c r="I32" s="100" t="s">
        <v>607</v>
      </c>
      <c r="J32" s="100" t="s">
        <v>608</v>
      </c>
      <c r="K32" s="157" t="s">
        <v>630</v>
      </c>
      <c r="L32" s="158" t="s">
        <v>610</v>
      </c>
      <c r="M32" s="102" t="s">
        <v>611</v>
      </c>
      <c r="N32" s="100" t="s">
        <v>612</v>
      </c>
      <c r="O32" s="101" t="s">
        <v>613</v>
      </c>
      <c r="P32" s="1"/>
      <c r="Q32" s="1"/>
      <c r="R32" s="59"/>
      <c r="S32" s="59"/>
      <c r="T32" s="59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299">
        <v>1</v>
      </c>
      <c r="B33" s="313">
        <v>44397</v>
      </c>
      <c r="C33" s="300"/>
      <c r="D33" s="301" t="s">
        <v>329</v>
      </c>
      <c r="E33" s="302" t="s">
        <v>617</v>
      </c>
      <c r="F33" s="302">
        <v>846</v>
      </c>
      <c r="G33" s="302">
        <v>821</v>
      </c>
      <c r="H33" s="302">
        <v>832.5</v>
      </c>
      <c r="I33" s="302">
        <v>895</v>
      </c>
      <c r="J33" s="303" t="s">
        <v>900</v>
      </c>
      <c r="K33" s="303">
        <f t="shared" ref="K33" si="17">H33-F33</f>
        <v>-13.5</v>
      </c>
      <c r="L33" s="304">
        <f>(F33*-0.7)/100</f>
        <v>-5.9219999999999997</v>
      </c>
      <c r="M33" s="305">
        <f t="shared" ref="M33" si="18">(K33+L33)/F33</f>
        <v>-2.295744680851064E-2</v>
      </c>
      <c r="N33" s="303" t="s">
        <v>631</v>
      </c>
      <c r="O33" s="318">
        <v>44412</v>
      </c>
      <c r="P33" s="1"/>
      <c r="Q33" s="1"/>
      <c r="R33" s="6" t="s">
        <v>616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1">
        <v>2</v>
      </c>
      <c r="B34" s="297">
        <v>44399</v>
      </c>
      <c r="C34" s="306"/>
      <c r="D34" s="312" t="s">
        <v>540</v>
      </c>
      <c r="E34" s="298" t="s">
        <v>617</v>
      </c>
      <c r="F34" s="298">
        <v>2097</v>
      </c>
      <c r="G34" s="298">
        <v>2040</v>
      </c>
      <c r="H34" s="298">
        <v>2147.5</v>
      </c>
      <c r="I34" s="298" t="s">
        <v>858</v>
      </c>
      <c r="J34" s="104" t="s">
        <v>874</v>
      </c>
      <c r="K34" s="104">
        <f t="shared" ref="K34" si="19">H34-F34</f>
        <v>50.5</v>
      </c>
      <c r="L34" s="106">
        <f t="shared" ref="L34" si="20">(F34*-0.7)/100</f>
        <v>-14.678999999999998</v>
      </c>
      <c r="M34" s="107">
        <f t="shared" ref="M34" si="21">(K34+L34)/F34</f>
        <v>1.7082021936099187E-2</v>
      </c>
      <c r="N34" s="104" t="s">
        <v>615</v>
      </c>
      <c r="O34" s="108">
        <v>44410</v>
      </c>
      <c r="P34" s="1"/>
      <c r="Q34" s="1"/>
      <c r="R34" s="6" t="s">
        <v>616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1">
        <v>2</v>
      </c>
      <c r="B35" s="297">
        <v>44406</v>
      </c>
      <c r="C35" s="306"/>
      <c r="D35" s="312" t="s">
        <v>317</v>
      </c>
      <c r="E35" s="298" t="s">
        <v>617</v>
      </c>
      <c r="F35" s="298">
        <v>1147.5</v>
      </c>
      <c r="G35" s="298">
        <v>1115</v>
      </c>
      <c r="H35" s="298">
        <v>1182.5</v>
      </c>
      <c r="I35" s="298" t="s">
        <v>864</v>
      </c>
      <c r="J35" s="104" t="s">
        <v>859</v>
      </c>
      <c r="K35" s="104">
        <f t="shared" ref="K35:K36" si="22">H35-F35</f>
        <v>35</v>
      </c>
      <c r="L35" s="106">
        <f t="shared" ref="L35" si="23">(F35*-0.7)/100</f>
        <v>-8.0325000000000006</v>
      </c>
      <c r="M35" s="107">
        <f t="shared" ref="M35:M36" si="24">(K35+L35)/F35</f>
        <v>2.3501089324618737E-2</v>
      </c>
      <c r="N35" s="104" t="s">
        <v>615</v>
      </c>
      <c r="O35" s="108">
        <v>44410</v>
      </c>
      <c r="P35" s="1"/>
      <c r="Q35" s="1"/>
      <c r="R35" s="6" t="s">
        <v>620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299">
        <v>4</v>
      </c>
      <c r="B36" s="313">
        <v>44407</v>
      </c>
      <c r="C36" s="300"/>
      <c r="D36" s="301" t="s">
        <v>354</v>
      </c>
      <c r="E36" s="302" t="s">
        <v>617</v>
      </c>
      <c r="F36" s="302">
        <v>184.5</v>
      </c>
      <c r="G36" s="302">
        <v>179</v>
      </c>
      <c r="H36" s="302">
        <v>179</v>
      </c>
      <c r="I36" s="302" t="s">
        <v>868</v>
      </c>
      <c r="J36" s="303" t="s">
        <v>899</v>
      </c>
      <c r="K36" s="303">
        <f t="shared" si="22"/>
        <v>-5.5</v>
      </c>
      <c r="L36" s="304">
        <f>(F36*-0.7)/100</f>
        <v>-1.2915000000000001</v>
      </c>
      <c r="M36" s="305">
        <f t="shared" si="24"/>
        <v>-3.6810298102981032E-2</v>
      </c>
      <c r="N36" s="303" t="s">
        <v>631</v>
      </c>
      <c r="O36" s="318">
        <v>44411</v>
      </c>
      <c r="P36" s="1"/>
      <c r="Q36" s="1"/>
      <c r="R36" s="6" t="s">
        <v>620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299">
        <v>5</v>
      </c>
      <c r="B37" s="313">
        <v>44410</v>
      </c>
      <c r="C37" s="300"/>
      <c r="D37" s="301" t="s">
        <v>154</v>
      </c>
      <c r="E37" s="302" t="s">
        <v>617</v>
      </c>
      <c r="F37" s="302">
        <v>551</v>
      </c>
      <c r="G37" s="302">
        <v>534</v>
      </c>
      <c r="H37" s="302">
        <v>534.5</v>
      </c>
      <c r="I37" s="302">
        <v>580</v>
      </c>
      <c r="J37" s="303" t="s">
        <v>877</v>
      </c>
      <c r="K37" s="303">
        <f t="shared" ref="K37" si="25">H37-F37</f>
        <v>-16.5</v>
      </c>
      <c r="L37" s="304">
        <f>(F37*-0.07)/100</f>
        <v>-0.38569999999999999</v>
      </c>
      <c r="M37" s="305">
        <f t="shared" ref="M37" si="26">(K37+L37)/F37</f>
        <v>-3.0645553539019963E-2</v>
      </c>
      <c r="N37" s="303" t="s">
        <v>631</v>
      </c>
      <c r="O37" s="318">
        <v>44410</v>
      </c>
      <c r="P37" s="1"/>
      <c r="Q37" s="1"/>
      <c r="R37" s="6" t="s">
        <v>620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3">
        <v>6</v>
      </c>
      <c r="B38" s="354">
        <v>44410</v>
      </c>
      <c r="C38" s="355"/>
      <c r="D38" s="356" t="s">
        <v>197</v>
      </c>
      <c r="E38" s="357" t="s">
        <v>617</v>
      </c>
      <c r="F38" s="357">
        <v>569.5</v>
      </c>
      <c r="G38" s="357">
        <v>554</v>
      </c>
      <c r="H38" s="357">
        <v>554</v>
      </c>
      <c r="I38" s="357" t="s">
        <v>878</v>
      </c>
      <c r="J38" s="303" t="s">
        <v>877</v>
      </c>
      <c r="K38" s="303">
        <f t="shared" ref="K38" si="27">H38-F38</f>
        <v>-15.5</v>
      </c>
      <c r="L38" s="304">
        <f>(F38*-0.7)/100</f>
        <v>-3.9864999999999999</v>
      </c>
      <c r="M38" s="305">
        <f t="shared" ref="M38" si="28">(K38+L38)/F38</f>
        <v>-3.4216856892010532E-2</v>
      </c>
      <c r="N38" s="303" t="s">
        <v>631</v>
      </c>
      <c r="O38" s="318">
        <v>44413</v>
      </c>
      <c r="P38" s="1"/>
      <c r="Q38" s="1"/>
      <c r="R38" s="6" t="s">
        <v>616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299">
        <v>7</v>
      </c>
      <c r="B39" s="313">
        <v>44410</v>
      </c>
      <c r="C39" s="300"/>
      <c r="D39" s="301" t="s">
        <v>880</v>
      </c>
      <c r="E39" s="302" t="s">
        <v>617</v>
      </c>
      <c r="F39" s="302">
        <v>305.5</v>
      </c>
      <c r="G39" s="302">
        <v>297</v>
      </c>
      <c r="H39" s="302">
        <v>297</v>
      </c>
      <c r="I39" s="302" t="s">
        <v>879</v>
      </c>
      <c r="J39" s="303" t="s">
        <v>901</v>
      </c>
      <c r="K39" s="303">
        <f t="shared" ref="K39" si="29">H39-F39</f>
        <v>-8.5</v>
      </c>
      <c r="L39" s="304">
        <f>(F39*-0.7)/100</f>
        <v>-2.1385000000000001</v>
      </c>
      <c r="M39" s="305">
        <f t="shared" ref="M39" si="30">(K39+L39)/F39</f>
        <v>-3.4823240589198036E-2</v>
      </c>
      <c r="N39" s="303" t="s">
        <v>631</v>
      </c>
      <c r="O39" s="318">
        <v>44412</v>
      </c>
      <c r="P39" s="1"/>
      <c r="Q39" s="1"/>
      <c r="R39" s="6" t="s">
        <v>616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2">
        <v>8</v>
      </c>
      <c r="B40" s="333">
        <v>44411</v>
      </c>
      <c r="C40" s="334"/>
      <c r="D40" s="335" t="s">
        <v>882</v>
      </c>
      <c r="E40" s="336" t="s">
        <v>617</v>
      </c>
      <c r="F40" s="336">
        <v>178.25</v>
      </c>
      <c r="G40" s="336">
        <v>173</v>
      </c>
      <c r="H40" s="336">
        <v>182.5</v>
      </c>
      <c r="I40" s="336" t="s">
        <v>883</v>
      </c>
      <c r="J40" s="104" t="s">
        <v>884</v>
      </c>
      <c r="K40" s="104">
        <f t="shared" ref="K40:K42" si="31">H40-F40</f>
        <v>4.25</v>
      </c>
      <c r="L40" s="106">
        <f>(F40*-0.07)/100</f>
        <v>-0.12477500000000001</v>
      </c>
      <c r="M40" s="107">
        <f t="shared" ref="M40:M42" si="32">(K40+L40)/F40</f>
        <v>2.3142917251051897E-2</v>
      </c>
      <c r="N40" s="104" t="s">
        <v>615</v>
      </c>
      <c r="O40" s="383">
        <v>44411</v>
      </c>
      <c r="P40" s="1"/>
      <c r="Q40" s="1"/>
      <c r="R40" s="6" t="s">
        <v>616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0">
        <v>9</v>
      </c>
      <c r="B41" s="324">
        <v>44412</v>
      </c>
      <c r="C41" s="351"/>
      <c r="D41" s="352" t="s">
        <v>503</v>
      </c>
      <c r="E41" s="323" t="s">
        <v>617</v>
      </c>
      <c r="F41" s="323">
        <v>2159</v>
      </c>
      <c r="G41" s="323">
        <v>2085</v>
      </c>
      <c r="H41" s="323">
        <v>2085</v>
      </c>
      <c r="I41" s="323" t="s">
        <v>905</v>
      </c>
      <c r="J41" s="303" t="s">
        <v>915</v>
      </c>
      <c r="K41" s="303">
        <f t="shared" si="31"/>
        <v>-74</v>
      </c>
      <c r="L41" s="304">
        <f>(F41*-0.7)/100</f>
        <v>-15.113</v>
      </c>
      <c r="M41" s="305">
        <f t="shared" si="32"/>
        <v>-4.1275127373784158E-2</v>
      </c>
      <c r="N41" s="303" t="s">
        <v>631</v>
      </c>
      <c r="O41" s="318">
        <v>44413</v>
      </c>
      <c r="P41" s="1"/>
      <c r="Q41" s="1"/>
      <c r="R41" s="6" t="s">
        <v>616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0">
        <v>10</v>
      </c>
      <c r="B42" s="324">
        <v>44412</v>
      </c>
      <c r="C42" s="351"/>
      <c r="D42" s="352" t="s">
        <v>465</v>
      </c>
      <c r="E42" s="323" t="s">
        <v>617</v>
      </c>
      <c r="F42" s="323">
        <v>284</v>
      </c>
      <c r="G42" s="323">
        <v>274</v>
      </c>
      <c r="H42" s="323">
        <v>275</v>
      </c>
      <c r="I42" s="323" t="s">
        <v>910</v>
      </c>
      <c r="J42" s="303" t="s">
        <v>923</v>
      </c>
      <c r="K42" s="303">
        <f t="shared" si="31"/>
        <v>-9</v>
      </c>
      <c r="L42" s="304">
        <f>(F42*-0.7)/100</f>
        <v>-1.9879999999999998</v>
      </c>
      <c r="M42" s="305">
        <f t="shared" si="32"/>
        <v>-3.8690140845070421E-2</v>
      </c>
      <c r="N42" s="303" t="s">
        <v>631</v>
      </c>
      <c r="O42" s="318">
        <v>44413</v>
      </c>
      <c r="P42" s="1"/>
      <c r="Q42" s="1"/>
      <c r="R42" s="6" t="s">
        <v>616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2">
        <v>11</v>
      </c>
      <c r="B43" s="333">
        <v>44413</v>
      </c>
      <c r="C43" s="334"/>
      <c r="D43" s="335" t="s">
        <v>189</v>
      </c>
      <c r="E43" s="336" t="s">
        <v>617</v>
      </c>
      <c r="F43" s="336">
        <v>135.5</v>
      </c>
      <c r="G43" s="336">
        <v>131.80000000000001</v>
      </c>
      <c r="H43" s="336">
        <v>138.5</v>
      </c>
      <c r="I43" s="336" t="s">
        <v>916</v>
      </c>
      <c r="J43" s="104" t="s">
        <v>917</v>
      </c>
      <c r="K43" s="104">
        <f t="shared" ref="K43" si="33">H43-F43</f>
        <v>3</v>
      </c>
      <c r="L43" s="106">
        <f>(F43*-0.07)/100</f>
        <v>-9.4850000000000018E-2</v>
      </c>
      <c r="M43" s="107">
        <f t="shared" ref="M43" si="34">(K43+L43)/F43</f>
        <v>2.1440221402214021E-2</v>
      </c>
      <c r="N43" s="104" t="s">
        <v>615</v>
      </c>
      <c r="O43" s="383">
        <v>44413</v>
      </c>
      <c r="P43" s="1"/>
      <c r="Q43" s="1"/>
      <c r="R43" s="6" t="s">
        <v>616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2">
        <v>12</v>
      </c>
      <c r="B44" s="333">
        <v>44414</v>
      </c>
      <c r="C44" s="334"/>
      <c r="D44" s="335" t="s">
        <v>164</v>
      </c>
      <c r="E44" s="336" t="s">
        <v>617</v>
      </c>
      <c r="F44" s="336">
        <v>1515</v>
      </c>
      <c r="G44" s="336">
        <v>1470</v>
      </c>
      <c r="H44" s="336">
        <v>1550</v>
      </c>
      <c r="I44" s="336" t="s">
        <v>924</v>
      </c>
      <c r="J44" s="104" t="s">
        <v>859</v>
      </c>
      <c r="K44" s="104">
        <f t="shared" ref="K44:K45" si="35">H44-F44</f>
        <v>35</v>
      </c>
      <c r="L44" s="106">
        <f>(F44*-0.07)/100</f>
        <v>-1.0605000000000002</v>
      </c>
      <c r="M44" s="107">
        <f t="shared" ref="M44:M45" si="36">(K44+L44)/F44</f>
        <v>2.2402310231023105E-2</v>
      </c>
      <c r="N44" s="104" t="s">
        <v>615</v>
      </c>
      <c r="O44" s="383">
        <v>44414</v>
      </c>
      <c r="P44" s="1"/>
      <c r="Q44" s="1"/>
      <c r="R44" s="6" t="s">
        <v>616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1" customFormat="1" ht="15" customHeight="1">
      <c r="A45" s="350">
        <v>13</v>
      </c>
      <c r="B45" s="324">
        <v>44417</v>
      </c>
      <c r="C45" s="351"/>
      <c r="D45" s="352" t="s">
        <v>134</v>
      </c>
      <c r="E45" s="323" t="s">
        <v>617</v>
      </c>
      <c r="F45" s="323">
        <v>1035</v>
      </c>
      <c r="G45" s="323">
        <v>1005</v>
      </c>
      <c r="H45" s="323">
        <v>1005</v>
      </c>
      <c r="I45" s="323">
        <v>1100</v>
      </c>
      <c r="J45" s="303" t="s">
        <v>1014</v>
      </c>
      <c r="K45" s="303">
        <f t="shared" si="35"/>
        <v>-30</v>
      </c>
      <c r="L45" s="304">
        <f>(F45*-0.7)/100</f>
        <v>-7.2450000000000001</v>
      </c>
      <c r="M45" s="305">
        <f t="shared" si="36"/>
        <v>-3.5985507246376808E-2</v>
      </c>
      <c r="N45" s="303" t="s">
        <v>631</v>
      </c>
      <c r="O45" s="318">
        <v>44425</v>
      </c>
      <c r="P45" s="359"/>
      <c r="Q45" s="359"/>
      <c r="R45" s="360" t="s">
        <v>620</v>
      </c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</row>
    <row r="46" spans="1:38" s="361" customFormat="1" ht="15" customHeight="1">
      <c r="A46" s="350">
        <v>14</v>
      </c>
      <c r="B46" s="324">
        <v>44417</v>
      </c>
      <c r="C46" s="351"/>
      <c r="D46" s="352" t="s">
        <v>170</v>
      </c>
      <c r="E46" s="323" t="s">
        <v>617</v>
      </c>
      <c r="F46" s="323">
        <v>178</v>
      </c>
      <c r="G46" s="323">
        <v>173</v>
      </c>
      <c r="H46" s="323">
        <v>172.5</v>
      </c>
      <c r="I46" s="323" t="s">
        <v>930</v>
      </c>
      <c r="J46" s="303" t="s">
        <v>899</v>
      </c>
      <c r="K46" s="303">
        <f t="shared" ref="K46:K47" si="37">H46-F46</f>
        <v>-5.5</v>
      </c>
      <c r="L46" s="304">
        <f>(F46*-0.7)/100</f>
        <v>-1.246</v>
      </c>
      <c r="M46" s="305">
        <f t="shared" ref="M46:M47" si="38">(K46+L46)/F46</f>
        <v>-3.7898876404494387E-2</v>
      </c>
      <c r="N46" s="303" t="s">
        <v>631</v>
      </c>
      <c r="O46" s="318">
        <v>44418</v>
      </c>
      <c r="P46" s="359"/>
      <c r="Q46" s="359"/>
      <c r="R46" s="360" t="s">
        <v>616</v>
      </c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</row>
    <row r="47" spans="1:38" s="361" customFormat="1" ht="15" customHeight="1">
      <c r="A47" s="332">
        <v>15</v>
      </c>
      <c r="B47" s="333">
        <v>44417</v>
      </c>
      <c r="C47" s="334"/>
      <c r="D47" s="335" t="s">
        <v>269</v>
      </c>
      <c r="E47" s="336" t="s">
        <v>617</v>
      </c>
      <c r="F47" s="336">
        <v>701</v>
      </c>
      <c r="G47" s="336">
        <v>685</v>
      </c>
      <c r="H47" s="336">
        <v>715</v>
      </c>
      <c r="I47" s="336" t="s">
        <v>931</v>
      </c>
      <c r="J47" s="104" t="s">
        <v>943</v>
      </c>
      <c r="K47" s="104">
        <f t="shared" si="37"/>
        <v>14</v>
      </c>
      <c r="L47" s="106">
        <f t="shared" ref="L47" si="39">(F47*-0.7)/100</f>
        <v>-4.907</v>
      </c>
      <c r="M47" s="107">
        <f t="shared" si="38"/>
        <v>1.2971469329529244E-2</v>
      </c>
      <c r="N47" s="104" t="s">
        <v>615</v>
      </c>
      <c r="O47" s="108">
        <v>44418</v>
      </c>
      <c r="P47" s="359"/>
      <c r="Q47" s="359"/>
      <c r="R47" s="360" t="s">
        <v>616</v>
      </c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</row>
    <row r="48" spans="1:38" s="361" customFormat="1" ht="15" customHeight="1">
      <c r="A48" s="332">
        <v>16</v>
      </c>
      <c r="B48" s="333">
        <v>44418</v>
      </c>
      <c r="C48" s="334"/>
      <c r="D48" s="335" t="s">
        <v>198</v>
      </c>
      <c r="E48" s="336" t="s">
        <v>617</v>
      </c>
      <c r="F48" s="336">
        <v>854.5</v>
      </c>
      <c r="G48" s="336">
        <v>832</v>
      </c>
      <c r="H48" s="336">
        <v>876</v>
      </c>
      <c r="I48" s="336" t="s">
        <v>946</v>
      </c>
      <c r="J48" s="104" t="s">
        <v>967</v>
      </c>
      <c r="K48" s="104">
        <f t="shared" ref="K48" si="40">H48-F48</f>
        <v>21.5</v>
      </c>
      <c r="L48" s="106">
        <f t="shared" ref="L48" si="41">(F48*-0.7)/100</f>
        <v>-5.9814999999999996</v>
      </c>
      <c r="M48" s="107">
        <f t="shared" ref="M48" si="42">(K48+L48)/F48</f>
        <v>1.8160912814511411E-2</v>
      </c>
      <c r="N48" s="104" t="s">
        <v>615</v>
      </c>
      <c r="O48" s="108">
        <v>44420</v>
      </c>
      <c r="P48" s="359"/>
      <c r="Q48" s="359"/>
      <c r="R48" s="360" t="s">
        <v>620</v>
      </c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</row>
    <row r="49" spans="1:38" s="361" customFormat="1" ht="15" customHeight="1">
      <c r="A49" s="350">
        <v>17</v>
      </c>
      <c r="B49" s="324">
        <v>44419</v>
      </c>
      <c r="C49" s="351"/>
      <c r="D49" s="352" t="s">
        <v>417</v>
      </c>
      <c r="E49" s="323" t="s">
        <v>617</v>
      </c>
      <c r="F49" s="323">
        <v>401</v>
      </c>
      <c r="G49" s="323">
        <v>388</v>
      </c>
      <c r="H49" s="323">
        <v>388</v>
      </c>
      <c r="I49" s="323" t="s">
        <v>955</v>
      </c>
      <c r="J49" s="303" t="s">
        <v>956</v>
      </c>
      <c r="K49" s="303">
        <f t="shared" ref="K49:K51" si="43">H49-F49</f>
        <v>-13</v>
      </c>
      <c r="L49" s="304">
        <f>(F49*-0.07)/100</f>
        <v>-0.28070000000000006</v>
      </c>
      <c r="M49" s="305">
        <f t="shared" ref="M49:M51" si="44">(K49+L49)/F49</f>
        <v>-3.3118952618453865E-2</v>
      </c>
      <c r="N49" s="303" t="s">
        <v>631</v>
      </c>
      <c r="O49" s="318">
        <v>44419</v>
      </c>
      <c r="P49" s="359"/>
      <c r="Q49" s="359"/>
      <c r="R49" s="360" t="s">
        <v>616</v>
      </c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59"/>
      <c r="AJ49" s="359"/>
      <c r="AK49" s="359"/>
      <c r="AL49" s="359"/>
    </row>
    <row r="50" spans="1:38" s="361" customFormat="1" ht="15" customHeight="1">
      <c r="A50" s="332">
        <v>18</v>
      </c>
      <c r="B50" s="333">
        <v>44419</v>
      </c>
      <c r="C50" s="334"/>
      <c r="D50" s="335" t="s">
        <v>425</v>
      </c>
      <c r="E50" s="336" t="s">
        <v>617</v>
      </c>
      <c r="F50" s="336">
        <v>1695</v>
      </c>
      <c r="G50" s="336">
        <v>1645</v>
      </c>
      <c r="H50" s="336">
        <v>1730</v>
      </c>
      <c r="I50" s="336" t="s">
        <v>957</v>
      </c>
      <c r="J50" s="104" t="s">
        <v>859</v>
      </c>
      <c r="K50" s="104">
        <f t="shared" si="43"/>
        <v>35</v>
      </c>
      <c r="L50" s="106">
        <f>(F50*-0.07)/100</f>
        <v>-1.1865000000000001</v>
      </c>
      <c r="M50" s="107">
        <f t="shared" si="44"/>
        <v>1.9948967551622416E-2</v>
      </c>
      <c r="N50" s="104" t="s">
        <v>615</v>
      </c>
      <c r="O50" s="383">
        <v>44419</v>
      </c>
      <c r="P50" s="359"/>
      <c r="Q50" s="359"/>
      <c r="R50" s="360" t="s">
        <v>616</v>
      </c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59"/>
      <c r="AL50" s="359"/>
    </row>
    <row r="51" spans="1:38" s="361" customFormat="1" ht="15" customHeight="1">
      <c r="A51" s="332">
        <v>19</v>
      </c>
      <c r="B51" s="333">
        <v>44421</v>
      </c>
      <c r="C51" s="334"/>
      <c r="D51" s="335" t="s">
        <v>133</v>
      </c>
      <c r="E51" s="336" t="s">
        <v>617</v>
      </c>
      <c r="F51" s="336">
        <v>1672</v>
      </c>
      <c r="G51" s="336">
        <v>1615</v>
      </c>
      <c r="H51" s="336">
        <v>1717.5</v>
      </c>
      <c r="I51" s="336" t="s">
        <v>990</v>
      </c>
      <c r="J51" s="104" t="s">
        <v>1002</v>
      </c>
      <c r="K51" s="104">
        <f t="shared" si="43"/>
        <v>45.5</v>
      </c>
      <c r="L51" s="106">
        <f t="shared" ref="L51" si="45">(F51*-0.7)/100</f>
        <v>-11.703999999999999</v>
      </c>
      <c r="M51" s="107">
        <f t="shared" si="44"/>
        <v>2.0212918660287082E-2</v>
      </c>
      <c r="N51" s="104" t="s">
        <v>615</v>
      </c>
      <c r="O51" s="108">
        <v>44425</v>
      </c>
      <c r="P51" s="359"/>
      <c r="Q51" s="359"/>
      <c r="R51" s="360" t="s">
        <v>616</v>
      </c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59"/>
      <c r="AJ51" s="359"/>
      <c r="AK51" s="359"/>
      <c r="AL51" s="359"/>
    </row>
    <row r="52" spans="1:38" s="361" customFormat="1" ht="15" customHeight="1">
      <c r="A52" s="332">
        <v>20</v>
      </c>
      <c r="B52" s="333">
        <v>44421</v>
      </c>
      <c r="C52" s="334"/>
      <c r="D52" s="335" t="s">
        <v>127</v>
      </c>
      <c r="E52" s="336" t="s">
        <v>617</v>
      </c>
      <c r="F52" s="336">
        <v>1446</v>
      </c>
      <c r="G52" s="336">
        <v>1395</v>
      </c>
      <c r="H52" s="336">
        <v>1486.5</v>
      </c>
      <c r="I52" s="336">
        <v>1550</v>
      </c>
      <c r="J52" s="104" t="s">
        <v>1044</v>
      </c>
      <c r="K52" s="104">
        <f t="shared" ref="K52:K55" si="46">H52-F52</f>
        <v>40.5</v>
      </c>
      <c r="L52" s="106">
        <f t="shared" ref="L52:L55" si="47">(F52*-0.7)/100</f>
        <v>-10.122</v>
      </c>
      <c r="M52" s="107">
        <f t="shared" ref="M52:M55" si="48">(K52+L52)/F52</f>
        <v>2.100829875518672E-2</v>
      </c>
      <c r="N52" s="104" t="s">
        <v>615</v>
      </c>
      <c r="O52" s="108">
        <v>44428</v>
      </c>
      <c r="P52" s="359"/>
      <c r="Q52" s="359"/>
      <c r="R52" s="360" t="s">
        <v>616</v>
      </c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</row>
    <row r="53" spans="1:38" s="361" customFormat="1" ht="15" customHeight="1">
      <c r="A53" s="350">
        <v>21</v>
      </c>
      <c r="B53" s="324">
        <v>44424</v>
      </c>
      <c r="C53" s="351"/>
      <c r="D53" s="352" t="s">
        <v>438</v>
      </c>
      <c r="E53" s="323" t="s">
        <v>617</v>
      </c>
      <c r="F53" s="323">
        <v>168.5</v>
      </c>
      <c r="G53" s="323">
        <v>163</v>
      </c>
      <c r="H53" s="323">
        <v>163</v>
      </c>
      <c r="I53" s="323">
        <v>180</v>
      </c>
      <c r="J53" s="303" t="s">
        <v>899</v>
      </c>
      <c r="K53" s="303">
        <f t="shared" si="46"/>
        <v>-5.5</v>
      </c>
      <c r="L53" s="304">
        <f t="shared" si="47"/>
        <v>-1.1795</v>
      </c>
      <c r="M53" s="305">
        <f t="shared" si="48"/>
        <v>-3.9640949554896145E-2</v>
      </c>
      <c r="N53" s="303" t="s">
        <v>631</v>
      </c>
      <c r="O53" s="318">
        <v>44428</v>
      </c>
      <c r="P53" s="359"/>
      <c r="Q53" s="359"/>
      <c r="R53" s="360" t="s">
        <v>616</v>
      </c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  <c r="AH53" s="359"/>
      <c r="AI53" s="359"/>
      <c r="AJ53" s="359"/>
      <c r="AK53" s="359"/>
      <c r="AL53" s="359"/>
    </row>
    <row r="54" spans="1:38" s="361" customFormat="1" ht="15" customHeight="1">
      <c r="A54" s="350">
        <v>22</v>
      </c>
      <c r="B54" s="324">
        <v>44425</v>
      </c>
      <c r="C54" s="351"/>
      <c r="D54" s="352" t="s">
        <v>585</v>
      </c>
      <c r="E54" s="323" t="s">
        <v>617</v>
      </c>
      <c r="F54" s="323">
        <v>2215</v>
      </c>
      <c r="G54" s="323">
        <v>2170</v>
      </c>
      <c r="H54" s="323">
        <v>2170</v>
      </c>
      <c r="I54" s="323" t="s">
        <v>1003</v>
      </c>
      <c r="J54" s="303" t="s">
        <v>1007</v>
      </c>
      <c r="K54" s="303">
        <f t="shared" si="46"/>
        <v>-45</v>
      </c>
      <c r="L54" s="304">
        <f t="shared" si="47"/>
        <v>-15.505000000000001</v>
      </c>
      <c r="M54" s="305">
        <f t="shared" si="48"/>
        <v>-2.731602708803612E-2</v>
      </c>
      <c r="N54" s="303" t="s">
        <v>631</v>
      </c>
      <c r="O54" s="318">
        <v>44428</v>
      </c>
      <c r="P54" s="359"/>
      <c r="Q54" s="359"/>
      <c r="R54" s="360" t="s">
        <v>620</v>
      </c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</row>
    <row r="55" spans="1:38" s="361" customFormat="1" ht="15" customHeight="1">
      <c r="A55" s="350">
        <v>23</v>
      </c>
      <c r="B55" s="324">
        <v>44426</v>
      </c>
      <c r="C55" s="351"/>
      <c r="D55" s="352" t="s">
        <v>111</v>
      </c>
      <c r="E55" s="323" t="s">
        <v>617</v>
      </c>
      <c r="F55" s="323">
        <v>347.5</v>
      </c>
      <c r="G55" s="323">
        <v>337</v>
      </c>
      <c r="H55" s="323">
        <v>337</v>
      </c>
      <c r="I55" s="323" t="s">
        <v>1021</v>
      </c>
      <c r="J55" s="303" t="s">
        <v>928</v>
      </c>
      <c r="K55" s="303">
        <f t="shared" si="46"/>
        <v>-10.5</v>
      </c>
      <c r="L55" s="304">
        <f t="shared" si="47"/>
        <v>-2.4324999999999997</v>
      </c>
      <c r="M55" s="305">
        <f t="shared" si="48"/>
        <v>-3.7215827338129497E-2</v>
      </c>
      <c r="N55" s="303" t="s">
        <v>631</v>
      </c>
      <c r="O55" s="318">
        <v>44428</v>
      </c>
      <c r="P55" s="359"/>
      <c r="Q55" s="359"/>
      <c r="R55" s="360" t="s">
        <v>616</v>
      </c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59"/>
    </row>
    <row r="56" spans="1:38" s="361" customFormat="1" ht="15" customHeight="1">
      <c r="A56" s="430">
        <v>24</v>
      </c>
      <c r="B56" s="431">
        <v>44428</v>
      </c>
      <c r="C56" s="432"/>
      <c r="D56" s="433" t="s">
        <v>40</v>
      </c>
      <c r="E56" s="434" t="s">
        <v>617</v>
      </c>
      <c r="F56" s="434" t="s">
        <v>1035</v>
      </c>
      <c r="G56" s="434">
        <v>899</v>
      </c>
      <c r="H56" s="434"/>
      <c r="I56" s="434" t="s">
        <v>1036</v>
      </c>
      <c r="J56" s="435" t="s">
        <v>618</v>
      </c>
      <c r="K56" s="436"/>
      <c r="L56" s="437"/>
      <c r="M56" s="438"/>
      <c r="N56" s="439"/>
      <c r="O56" s="440"/>
      <c r="P56" s="359"/>
      <c r="Q56" s="359"/>
      <c r="R56" s="360" t="s">
        <v>616</v>
      </c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  <c r="AJ56" s="359"/>
      <c r="AK56" s="359"/>
      <c r="AL56" s="359"/>
    </row>
    <row r="57" spans="1:38" s="361" customFormat="1" ht="15" customHeight="1">
      <c r="A57" s="332">
        <v>25</v>
      </c>
      <c r="B57" s="333">
        <v>44431</v>
      </c>
      <c r="C57" s="334"/>
      <c r="D57" s="335" t="s">
        <v>69</v>
      </c>
      <c r="E57" s="336" t="s">
        <v>951</v>
      </c>
      <c r="F57" s="336">
        <v>75.25</v>
      </c>
      <c r="G57" s="336">
        <v>77.5</v>
      </c>
      <c r="H57" s="336">
        <v>73.900000000000006</v>
      </c>
      <c r="I57" s="336" t="s">
        <v>1043</v>
      </c>
      <c r="J57" s="104" t="s">
        <v>1045</v>
      </c>
      <c r="K57" s="104">
        <f>F57-H57</f>
        <v>1.3499999999999943</v>
      </c>
      <c r="L57" s="106">
        <f>(F57*-0.07)/100</f>
        <v>-5.2675E-2</v>
      </c>
      <c r="M57" s="107">
        <f t="shared" ref="M57:M58" si="49">(K57+L57)/F57</f>
        <v>1.7240199335548097E-2</v>
      </c>
      <c r="N57" s="104" t="s">
        <v>615</v>
      </c>
      <c r="O57" s="383">
        <v>44431</v>
      </c>
      <c r="R57" s="471" t="s">
        <v>616</v>
      </c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59"/>
      <c r="AJ57" s="359"/>
      <c r="AK57" s="359"/>
      <c r="AL57" s="359"/>
    </row>
    <row r="58" spans="1:38" s="361" customFormat="1" ht="15" customHeight="1">
      <c r="A58" s="332">
        <v>26</v>
      </c>
      <c r="B58" s="333">
        <v>44431</v>
      </c>
      <c r="C58" s="334"/>
      <c r="D58" s="335" t="s">
        <v>156</v>
      </c>
      <c r="E58" s="336" t="s">
        <v>617</v>
      </c>
      <c r="F58" s="336">
        <v>701.5</v>
      </c>
      <c r="G58" s="336">
        <v>680</v>
      </c>
      <c r="H58" s="336">
        <v>720</v>
      </c>
      <c r="I58" s="336" t="s">
        <v>1046</v>
      </c>
      <c r="J58" s="104" t="s">
        <v>1015</v>
      </c>
      <c r="K58" s="104">
        <f t="shared" ref="K58" si="50">H58-F58</f>
        <v>18.5</v>
      </c>
      <c r="L58" s="106">
        <f t="shared" ref="L58" si="51">(F58*-0.7)/100</f>
        <v>-4.9104999999999999</v>
      </c>
      <c r="M58" s="107">
        <f t="shared" si="49"/>
        <v>1.9372059871703495E-2</v>
      </c>
      <c r="N58" s="104" t="s">
        <v>615</v>
      </c>
      <c r="O58" s="108">
        <v>44439</v>
      </c>
      <c r="R58" s="471" t="s">
        <v>616</v>
      </c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59"/>
      <c r="AL58" s="359"/>
    </row>
    <row r="59" spans="1:38" s="361" customFormat="1" ht="15" customHeight="1">
      <c r="A59" s="477">
        <v>27</v>
      </c>
      <c r="B59" s="448">
        <v>44432</v>
      </c>
      <c r="C59" s="478"/>
      <c r="D59" s="479" t="s">
        <v>200</v>
      </c>
      <c r="E59" s="336" t="s">
        <v>951</v>
      </c>
      <c r="F59" s="336">
        <v>278</v>
      </c>
      <c r="G59" s="336">
        <v>285.5</v>
      </c>
      <c r="H59" s="336">
        <v>273</v>
      </c>
      <c r="I59" s="336" t="s">
        <v>1058</v>
      </c>
      <c r="J59" s="104" t="s">
        <v>1008</v>
      </c>
      <c r="K59" s="104">
        <f>F59-H59</f>
        <v>5</v>
      </c>
      <c r="L59" s="106">
        <f>(F59*-0.07)/100</f>
        <v>-0.1946</v>
      </c>
      <c r="M59" s="107">
        <f t="shared" ref="M59:M60" si="52">(K59+L59)/F59</f>
        <v>1.7285611510791367E-2</v>
      </c>
      <c r="N59" s="104" t="s">
        <v>615</v>
      </c>
      <c r="O59" s="383">
        <v>44432</v>
      </c>
      <c r="R59" s="447" t="s">
        <v>616</v>
      </c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</row>
    <row r="60" spans="1:38" s="361" customFormat="1" ht="15" customHeight="1">
      <c r="A60" s="477">
        <v>28</v>
      </c>
      <c r="B60" s="448">
        <v>44432</v>
      </c>
      <c r="C60" s="478"/>
      <c r="D60" s="479" t="s">
        <v>278</v>
      </c>
      <c r="E60" s="494" t="s">
        <v>617</v>
      </c>
      <c r="F60" s="494">
        <v>598</v>
      </c>
      <c r="G60" s="494">
        <v>580</v>
      </c>
      <c r="H60" s="494">
        <v>615</v>
      </c>
      <c r="I60" s="494" t="s">
        <v>1061</v>
      </c>
      <c r="J60" s="104" t="s">
        <v>1015</v>
      </c>
      <c r="K60" s="104">
        <f t="shared" ref="K60" si="53">H60-F60</f>
        <v>17</v>
      </c>
      <c r="L60" s="106">
        <f t="shared" ref="L60" si="54">(F60*-0.7)/100</f>
        <v>-4.1859999999999999</v>
      </c>
      <c r="M60" s="107">
        <f t="shared" si="52"/>
        <v>2.1428093645484949E-2</v>
      </c>
      <c r="N60" s="104" t="s">
        <v>615</v>
      </c>
      <c r="O60" s="108">
        <v>44428</v>
      </c>
      <c r="R60" s="447" t="s">
        <v>616</v>
      </c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59"/>
      <c r="AJ60" s="359"/>
      <c r="AK60" s="359"/>
      <c r="AL60" s="359"/>
    </row>
    <row r="61" spans="1:38" s="361" customFormat="1" ht="15" customHeight="1">
      <c r="A61" s="477">
        <v>29</v>
      </c>
      <c r="B61" s="448">
        <v>44433</v>
      </c>
      <c r="C61" s="478"/>
      <c r="D61" s="335" t="s">
        <v>69</v>
      </c>
      <c r="E61" s="336" t="s">
        <v>951</v>
      </c>
      <c r="F61" s="336">
        <v>75.5</v>
      </c>
      <c r="G61" s="336">
        <v>77.5</v>
      </c>
      <c r="H61" s="336">
        <v>75</v>
      </c>
      <c r="I61" s="336" t="s">
        <v>1043</v>
      </c>
      <c r="J61" s="104" t="s">
        <v>1047</v>
      </c>
      <c r="K61" s="104">
        <f>F61-H61</f>
        <v>0.5</v>
      </c>
      <c r="L61" s="106">
        <f>(F61*-0.07)/100</f>
        <v>-5.2850000000000001E-2</v>
      </c>
      <c r="M61" s="107">
        <f t="shared" ref="M61" si="55">(K61+L61)/F61</f>
        <v>5.9225165562913906E-3</v>
      </c>
      <c r="N61" s="104" t="s">
        <v>615</v>
      </c>
      <c r="O61" s="383">
        <v>44433</v>
      </c>
      <c r="R61" s="447" t="s">
        <v>616</v>
      </c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59"/>
      <c r="AJ61" s="359"/>
      <c r="AK61" s="359"/>
      <c r="AL61" s="359"/>
    </row>
    <row r="62" spans="1:38" s="361" customFormat="1" ht="15" customHeight="1">
      <c r="A62" s="477">
        <v>30</v>
      </c>
      <c r="B62" s="448">
        <v>44434</v>
      </c>
      <c r="C62" s="478"/>
      <c r="D62" s="335" t="s">
        <v>69</v>
      </c>
      <c r="E62" s="336" t="s">
        <v>951</v>
      </c>
      <c r="F62" s="336">
        <v>75.650000000000006</v>
      </c>
      <c r="G62" s="336">
        <v>78</v>
      </c>
      <c r="H62" s="336">
        <v>74.599999999999994</v>
      </c>
      <c r="I62" s="336" t="s">
        <v>1043</v>
      </c>
      <c r="J62" s="104" t="s">
        <v>1090</v>
      </c>
      <c r="K62" s="104">
        <f>F62-H62</f>
        <v>1.0500000000000114</v>
      </c>
      <c r="L62" s="106">
        <f>(F62*-0.07)/100</f>
        <v>-5.2955000000000002E-2</v>
      </c>
      <c r="M62" s="107">
        <f t="shared" ref="M62:M63" si="56">(K62+L62)/F62</f>
        <v>1.3179709187045755E-2</v>
      </c>
      <c r="N62" s="104" t="s">
        <v>615</v>
      </c>
      <c r="O62" s="383">
        <v>44434</v>
      </c>
      <c r="R62" s="447" t="s">
        <v>616</v>
      </c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59"/>
      <c r="AJ62" s="359"/>
      <c r="AK62" s="359"/>
      <c r="AL62" s="359"/>
    </row>
    <row r="63" spans="1:38" s="361" customFormat="1" ht="15" customHeight="1">
      <c r="A63" s="477">
        <v>31</v>
      </c>
      <c r="B63" s="448">
        <v>44434</v>
      </c>
      <c r="C63" s="478"/>
      <c r="D63" s="479" t="s">
        <v>266</v>
      </c>
      <c r="E63" s="494" t="s">
        <v>617</v>
      </c>
      <c r="F63" s="494">
        <v>7055</v>
      </c>
      <c r="G63" s="494">
        <v>6900</v>
      </c>
      <c r="H63" s="494">
        <v>7235</v>
      </c>
      <c r="I63" s="494" t="s">
        <v>1088</v>
      </c>
      <c r="J63" s="104" t="s">
        <v>1092</v>
      </c>
      <c r="K63" s="104">
        <f t="shared" ref="K63" si="57">H63-F63</f>
        <v>180</v>
      </c>
      <c r="L63" s="106">
        <f t="shared" ref="L63" si="58">(F63*-0.7)/100</f>
        <v>-49.384999999999998</v>
      </c>
      <c r="M63" s="107">
        <f t="shared" si="56"/>
        <v>1.8513819985825658E-2</v>
      </c>
      <c r="N63" s="104" t="s">
        <v>615</v>
      </c>
      <c r="O63" s="108">
        <v>44438</v>
      </c>
      <c r="R63" s="447" t="s">
        <v>616</v>
      </c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59"/>
      <c r="AJ63" s="359"/>
      <c r="AK63" s="359"/>
      <c r="AL63" s="359"/>
    </row>
    <row r="64" spans="1:38" s="361" customFormat="1" ht="15" customHeight="1">
      <c r="A64" s="477">
        <v>32</v>
      </c>
      <c r="B64" s="448">
        <v>44434</v>
      </c>
      <c r="C64" s="478"/>
      <c r="D64" s="479" t="s">
        <v>267</v>
      </c>
      <c r="E64" s="494" t="s">
        <v>617</v>
      </c>
      <c r="F64" s="494">
        <v>2505</v>
      </c>
      <c r="G64" s="494">
        <v>2430</v>
      </c>
      <c r="H64" s="494">
        <v>2542.5</v>
      </c>
      <c r="I64" s="494" t="s">
        <v>1089</v>
      </c>
      <c r="J64" s="104" t="s">
        <v>1091</v>
      </c>
      <c r="K64" s="104">
        <f t="shared" ref="K64:K65" si="59">H64-F64</f>
        <v>37.5</v>
      </c>
      <c r="L64" s="106">
        <f>(F64*-0.07)/100</f>
        <v>-1.7535000000000003</v>
      </c>
      <c r="M64" s="107">
        <f t="shared" ref="M64:M65" si="60">(K64+L64)/F64</f>
        <v>1.427005988023952E-2</v>
      </c>
      <c r="N64" s="104" t="s">
        <v>615</v>
      </c>
      <c r="O64" s="383">
        <v>44434</v>
      </c>
      <c r="R64" s="447" t="s">
        <v>616</v>
      </c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59"/>
      <c r="AL64" s="359"/>
    </row>
    <row r="65" spans="1:38" s="361" customFormat="1" ht="15" customHeight="1">
      <c r="A65" s="477">
        <v>33</v>
      </c>
      <c r="B65" s="448">
        <v>44434</v>
      </c>
      <c r="C65" s="478"/>
      <c r="D65" s="479" t="s">
        <v>482</v>
      </c>
      <c r="E65" s="494" t="s">
        <v>617</v>
      </c>
      <c r="F65" s="494">
        <v>4720</v>
      </c>
      <c r="G65" s="494">
        <v>4610</v>
      </c>
      <c r="H65" s="494">
        <v>4840</v>
      </c>
      <c r="I65" s="494">
        <v>4900</v>
      </c>
      <c r="J65" s="104" t="s">
        <v>1122</v>
      </c>
      <c r="K65" s="104">
        <f t="shared" si="59"/>
        <v>120</v>
      </c>
      <c r="L65" s="106">
        <f t="shared" ref="L65" si="61">(F65*-0.7)/100</f>
        <v>-33.04</v>
      </c>
      <c r="M65" s="107">
        <f t="shared" si="60"/>
        <v>1.8423728813559324E-2</v>
      </c>
      <c r="N65" s="104" t="s">
        <v>615</v>
      </c>
      <c r="O65" s="108">
        <v>44438</v>
      </c>
      <c r="R65" s="447" t="s">
        <v>620</v>
      </c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</row>
    <row r="66" spans="1:38" s="361" customFormat="1" ht="15" customHeight="1">
      <c r="A66" s="477">
        <v>34</v>
      </c>
      <c r="B66" s="448">
        <v>44435</v>
      </c>
      <c r="C66" s="478"/>
      <c r="D66" s="479" t="s">
        <v>1106</v>
      </c>
      <c r="E66" s="494" t="s">
        <v>617</v>
      </c>
      <c r="F66" s="494">
        <v>779.5</v>
      </c>
      <c r="G66" s="494">
        <v>759</v>
      </c>
      <c r="H66" s="494">
        <v>797.5</v>
      </c>
      <c r="I66" s="494" t="s">
        <v>1107</v>
      </c>
      <c r="J66" s="524" t="s">
        <v>952</v>
      </c>
      <c r="K66" s="524">
        <f t="shared" ref="K66" si="62">H66-F66</f>
        <v>18</v>
      </c>
      <c r="L66" s="381">
        <f t="shared" ref="L66" si="63">(F66*-0.7)/100</f>
        <v>-5.4565000000000001</v>
      </c>
      <c r="M66" s="525">
        <f t="shared" ref="M66" si="64">(K66+L66)/F66</f>
        <v>1.6091725465041694E-2</v>
      </c>
      <c r="N66" s="104" t="s">
        <v>615</v>
      </c>
      <c r="O66" s="108">
        <v>44438</v>
      </c>
      <c r="R66" s="471" t="s">
        <v>616</v>
      </c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</row>
    <row r="67" spans="1:38" s="361" customFormat="1" ht="15" customHeight="1">
      <c r="A67" s="430">
        <v>35</v>
      </c>
      <c r="B67" s="431">
        <v>44435</v>
      </c>
      <c r="C67" s="432"/>
      <c r="D67" s="526" t="s">
        <v>585</v>
      </c>
      <c r="E67" s="527" t="s">
        <v>617</v>
      </c>
      <c r="F67" s="527" t="s">
        <v>1101</v>
      </c>
      <c r="G67" s="527">
        <v>2240</v>
      </c>
      <c r="H67" s="527"/>
      <c r="I67" s="527" t="s">
        <v>1108</v>
      </c>
      <c r="J67" s="528" t="s">
        <v>618</v>
      </c>
      <c r="K67" s="362"/>
      <c r="L67" s="529"/>
      <c r="M67" s="526"/>
      <c r="N67" s="434"/>
      <c r="O67" s="434"/>
      <c r="R67" s="471" t="s">
        <v>620</v>
      </c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59"/>
    </row>
    <row r="68" spans="1:38" s="361" customFormat="1" ht="15" customHeight="1">
      <c r="A68" s="430">
        <v>36</v>
      </c>
      <c r="B68" s="431">
        <v>44438</v>
      </c>
      <c r="C68" s="432"/>
      <c r="D68" s="530" t="s">
        <v>175</v>
      </c>
      <c r="E68" s="527" t="s">
        <v>617</v>
      </c>
      <c r="F68" s="527" t="s">
        <v>1112</v>
      </c>
      <c r="G68" s="527">
        <v>2550</v>
      </c>
      <c r="H68" s="527"/>
      <c r="I68" s="527" t="s">
        <v>1113</v>
      </c>
      <c r="J68" s="528" t="s">
        <v>618</v>
      </c>
      <c r="K68" s="362"/>
      <c r="L68" s="529"/>
      <c r="M68" s="526"/>
      <c r="N68" s="434"/>
      <c r="O68" s="434"/>
      <c r="R68" s="471" t="s">
        <v>620</v>
      </c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</row>
    <row r="69" spans="1:38" s="361" customFormat="1" ht="15" customHeight="1">
      <c r="A69" s="539">
        <v>37</v>
      </c>
      <c r="B69" s="540">
        <v>44438</v>
      </c>
      <c r="C69" s="541"/>
      <c r="D69" s="542" t="s">
        <v>69</v>
      </c>
      <c r="E69" s="323" t="s">
        <v>951</v>
      </c>
      <c r="F69" s="323">
        <v>75.7</v>
      </c>
      <c r="G69" s="323">
        <v>78</v>
      </c>
      <c r="H69" s="323">
        <v>78</v>
      </c>
      <c r="I69" s="323" t="s">
        <v>1121</v>
      </c>
      <c r="J69" s="303" t="s">
        <v>1146</v>
      </c>
      <c r="K69" s="303">
        <f>F69-H69</f>
        <v>-2.2999999999999972</v>
      </c>
      <c r="L69" s="304">
        <f>(F69*-0.07)/100</f>
        <v>-5.2990000000000002E-2</v>
      </c>
      <c r="M69" s="305">
        <f t="shared" ref="M69" si="65">(K69+L69)/F69</f>
        <v>-3.1083091149273406E-2</v>
      </c>
      <c r="N69" s="303" t="s">
        <v>615</v>
      </c>
      <c r="O69" s="318">
        <v>44439</v>
      </c>
      <c r="R69" s="471" t="s">
        <v>616</v>
      </c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59"/>
      <c r="AK69" s="359"/>
      <c r="AL69" s="359"/>
    </row>
    <row r="70" spans="1:38" s="361" customFormat="1" ht="15" customHeight="1">
      <c r="A70" s="430"/>
      <c r="B70" s="431"/>
      <c r="C70" s="432"/>
      <c r="D70" s="530"/>
      <c r="E70" s="527"/>
      <c r="F70" s="527"/>
      <c r="G70" s="527"/>
      <c r="H70" s="527"/>
      <c r="I70" s="527"/>
      <c r="J70" s="528"/>
      <c r="K70" s="362"/>
      <c r="L70" s="529"/>
      <c r="M70" s="526"/>
      <c r="N70" s="434"/>
      <c r="O70" s="434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</row>
    <row r="71" spans="1:38" s="361" customFormat="1" ht="15" customHeight="1">
      <c r="A71" s="430"/>
      <c r="B71" s="431"/>
      <c r="C71" s="432"/>
      <c r="D71" s="433"/>
      <c r="E71" s="434"/>
      <c r="F71" s="434"/>
      <c r="G71" s="434"/>
      <c r="H71" s="434"/>
      <c r="I71" s="434"/>
      <c r="J71" s="430"/>
      <c r="K71" s="431"/>
      <c r="L71" s="432"/>
      <c r="M71" s="433"/>
      <c r="N71" s="434"/>
      <c r="O71" s="434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</row>
    <row r="72" spans="1:38" ht="15" customHeight="1">
      <c r="A72" s="363"/>
      <c r="B72" s="364"/>
      <c r="C72" s="365"/>
      <c r="D72" s="366"/>
      <c r="E72" s="367"/>
      <c r="F72" s="367"/>
      <c r="G72" s="367"/>
      <c r="H72" s="367"/>
      <c r="I72" s="367"/>
      <c r="J72" s="441"/>
      <c r="K72" s="441"/>
      <c r="L72" s="368"/>
      <c r="M72" s="442"/>
      <c r="N72" s="441"/>
      <c r="O72" s="443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>
      <c r="A74" s="162"/>
      <c r="B74" s="126"/>
      <c r="C74" s="163"/>
      <c r="D74" s="164"/>
      <c r="E74" s="125"/>
      <c r="F74" s="125"/>
      <c r="G74" s="125"/>
      <c r="H74" s="125"/>
      <c r="I74" s="125"/>
      <c r="J74" s="165"/>
      <c r="K74" s="165"/>
      <c r="L74" s="166"/>
      <c r="M74" s="167"/>
      <c r="N74" s="131"/>
      <c r="O74" s="168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44.25" customHeight="1">
      <c r="A75" s="137" t="s">
        <v>623</v>
      </c>
      <c r="B75" s="163"/>
      <c r="C75" s="163"/>
      <c r="D75" s="1"/>
      <c r="E75" s="6"/>
      <c r="F75" s="6"/>
      <c r="G75" s="6"/>
      <c r="H75" s="6" t="s">
        <v>636</v>
      </c>
      <c r="I75" s="6"/>
      <c r="J75" s="6"/>
      <c r="K75" s="133"/>
      <c r="L75" s="167"/>
      <c r="M75" s="133"/>
      <c r="N75" s="134"/>
      <c r="O75" s="133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38" ht="12.75" customHeight="1">
      <c r="A76" s="144" t="s">
        <v>624</v>
      </c>
      <c r="B76" s="137"/>
      <c r="C76" s="137"/>
      <c r="D76" s="137"/>
      <c r="E76" s="44"/>
      <c r="F76" s="145" t="s">
        <v>625</v>
      </c>
      <c r="G76" s="59"/>
      <c r="H76" s="44"/>
      <c r="I76" s="59"/>
      <c r="J76" s="6"/>
      <c r="K76" s="169"/>
      <c r="L76" s="170"/>
      <c r="M76" s="6"/>
      <c r="N76" s="127"/>
      <c r="O76" s="171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4.25" customHeight="1">
      <c r="A77" s="144"/>
      <c r="B77" s="137"/>
      <c r="C77" s="137"/>
      <c r="D77" s="137"/>
      <c r="E77" s="6"/>
      <c r="F77" s="145" t="s">
        <v>627</v>
      </c>
      <c r="G77" s="59"/>
      <c r="H77" s="44"/>
      <c r="I77" s="59"/>
      <c r="J77" s="6"/>
      <c r="K77" s="169"/>
      <c r="L77" s="170"/>
      <c r="M77" s="6"/>
      <c r="N77" s="127"/>
      <c r="O77" s="171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4.25" customHeight="1">
      <c r="A78" s="137"/>
      <c r="B78" s="137"/>
      <c r="C78" s="137"/>
      <c r="D78" s="137"/>
      <c r="E78" s="6"/>
      <c r="F78" s="6"/>
      <c r="G78" s="6"/>
      <c r="H78" s="6"/>
      <c r="I78" s="6"/>
      <c r="J78" s="150"/>
      <c r="K78" s="147"/>
      <c r="L78" s="148"/>
      <c r="M78" s="6"/>
      <c r="N78" s="151"/>
      <c r="O78" s="1"/>
      <c r="P78" s="4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2.75" customHeight="1">
      <c r="A79" s="172" t="s">
        <v>637</v>
      </c>
      <c r="B79" s="172"/>
      <c r="C79" s="172"/>
      <c r="D79" s="172"/>
      <c r="E79" s="6"/>
      <c r="F79" s="6"/>
      <c r="G79" s="6"/>
      <c r="H79" s="6"/>
      <c r="I79" s="6"/>
      <c r="J79" s="6"/>
      <c r="K79" s="6"/>
      <c r="L79" s="6"/>
      <c r="M79" s="6"/>
      <c r="N79" s="6"/>
      <c r="O79" s="24"/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38.25" customHeight="1">
      <c r="A80" s="100" t="s">
        <v>16</v>
      </c>
      <c r="B80" s="100" t="s">
        <v>590</v>
      </c>
      <c r="C80" s="100"/>
      <c r="D80" s="101" t="s">
        <v>602</v>
      </c>
      <c r="E80" s="100" t="s">
        <v>603</v>
      </c>
      <c r="F80" s="100" t="s">
        <v>604</v>
      </c>
      <c r="G80" s="100" t="s">
        <v>629</v>
      </c>
      <c r="H80" s="100" t="s">
        <v>606</v>
      </c>
      <c r="I80" s="100" t="s">
        <v>607</v>
      </c>
      <c r="J80" s="99" t="s">
        <v>608</v>
      </c>
      <c r="K80" s="173" t="s">
        <v>638</v>
      </c>
      <c r="L80" s="102" t="s">
        <v>610</v>
      </c>
      <c r="M80" s="173" t="s">
        <v>639</v>
      </c>
      <c r="N80" s="100" t="s">
        <v>640</v>
      </c>
      <c r="O80" s="99" t="s">
        <v>612</v>
      </c>
      <c r="P80" s="101" t="s">
        <v>613</v>
      </c>
      <c r="Q80" s="44"/>
      <c r="R80" s="6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13.5" customHeight="1">
      <c r="A81" s="323">
        <v>1</v>
      </c>
      <c r="B81" s="324">
        <v>44405</v>
      </c>
      <c r="C81" s="325"/>
      <c r="D81" s="325" t="s">
        <v>862</v>
      </c>
      <c r="E81" s="323" t="s">
        <v>617</v>
      </c>
      <c r="F81" s="323">
        <v>1501</v>
      </c>
      <c r="G81" s="323">
        <v>1470</v>
      </c>
      <c r="H81" s="326">
        <v>1470</v>
      </c>
      <c r="I81" s="326" t="s">
        <v>863</v>
      </c>
      <c r="J81" s="327" t="s">
        <v>881</v>
      </c>
      <c r="K81" s="326">
        <f t="shared" ref="K81:K82" si="66">H81-F81</f>
        <v>-31</v>
      </c>
      <c r="L81" s="328">
        <f t="shared" ref="L81:L82" si="67">(H81*N81)*0.07%</f>
        <v>437.32500000000005</v>
      </c>
      <c r="M81" s="329">
        <f t="shared" ref="M81:M82" si="68">(K81*N81)-L81</f>
        <v>-13612.325000000001</v>
      </c>
      <c r="N81" s="326">
        <v>425</v>
      </c>
      <c r="O81" s="330" t="s">
        <v>631</v>
      </c>
      <c r="P81" s="331">
        <v>44410</v>
      </c>
      <c r="Q81" s="174"/>
      <c r="R81" s="6" t="s">
        <v>620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08">
        <v>2</v>
      </c>
      <c r="B82" s="337">
        <v>44406</v>
      </c>
      <c r="C82" s="338"/>
      <c r="D82" s="338" t="s">
        <v>865</v>
      </c>
      <c r="E82" s="308" t="s">
        <v>617</v>
      </c>
      <c r="F82" s="308">
        <v>2340</v>
      </c>
      <c r="G82" s="308">
        <v>2295</v>
      </c>
      <c r="H82" s="310">
        <v>2366.5</v>
      </c>
      <c r="I82" s="310" t="s">
        <v>866</v>
      </c>
      <c r="J82" s="104" t="s">
        <v>892</v>
      </c>
      <c r="K82" s="314">
        <f t="shared" si="66"/>
        <v>26.5</v>
      </c>
      <c r="L82" s="315">
        <f t="shared" si="67"/>
        <v>496.96500000000009</v>
      </c>
      <c r="M82" s="316">
        <f t="shared" si="68"/>
        <v>7453.0349999999999</v>
      </c>
      <c r="N82" s="310">
        <v>300</v>
      </c>
      <c r="O82" s="105" t="s">
        <v>615</v>
      </c>
      <c r="P82" s="317">
        <v>44411</v>
      </c>
      <c r="Q82" s="174"/>
      <c r="R82" s="6" t="s">
        <v>616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08">
        <v>3</v>
      </c>
      <c r="B83" s="297">
        <v>44407</v>
      </c>
      <c r="C83" s="309"/>
      <c r="D83" s="309" t="s">
        <v>870</v>
      </c>
      <c r="E83" s="298" t="s">
        <v>617</v>
      </c>
      <c r="F83" s="298">
        <v>433</v>
      </c>
      <c r="G83" s="298">
        <v>425</v>
      </c>
      <c r="H83" s="307">
        <v>438.5</v>
      </c>
      <c r="I83" s="310">
        <v>445</v>
      </c>
      <c r="J83" s="104" t="s">
        <v>633</v>
      </c>
      <c r="K83" s="314">
        <f t="shared" ref="K83:K84" si="69">H83-F83</f>
        <v>5.5</v>
      </c>
      <c r="L83" s="315">
        <f t="shared" ref="L83:L84" si="70">(H83*N83)*0.07%</f>
        <v>460.42500000000007</v>
      </c>
      <c r="M83" s="316">
        <f t="shared" ref="M83:M84" si="71">(K83*N83)-L83</f>
        <v>7789.5749999999998</v>
      </c>
      <c r="N83" s="310">
        <v>1500</v>
      </c>
      <c r="O83" s="105" t="s">
        <v>615</v>
      </c>
      <c r="P83" s="317">
        <v>44410</v>
      </c>
      <c r="Q83" s="174"/>
      <c r="R83" s="6" t="s">
        <v>616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08">
        <v>4</v>
      </c>
      <c r="B84" s="297">
        <v>44407</v>
      </c>
      <c r="C84" s="309"/>
      <c r="D84" s="309" t="s">
        <v>871</v>
      </c>
      <c r="E84" s="298" t="s">
        <v>617</v>
      </c>
      <c r="F84" s="298">
        <v>1616.5</v>
      </c>
      <c r="G84" s="298">
        <v>1595</v>
      </c>
      <c r="H84" s="307">
        <v>1639</v>
      </c>
      <c r="I84" s="310" t="s">
        <v>872</v>
      </c>
      <c r="J84" s="104" t="s">
        <v>893</v>
      </c>
      <c r="K84" s="314">
        <f t="shared" si="69"/>
        <v>22.5</v>
      </c>
      <c r="L84" s="315">
        <f t="shared" si="70"/>
        <v>659.6975000000001</v>
      </c>
      <c r="M84" s="316">
        <f t="shared" si="71"/>
        <v>12277.8025</v>
      </c>
      <c r="N84" s="310">
        <v>575</v>
      </c>
      <c r="O84" s="105" t="s">
        <v>615</v>
      </c>
      <c r="P84" s="317">
        <v>44411</v>
      </c>
      <c r="Q84" s="174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08">
        <v>5</v>
      </c>
      <c r="B85" s="297">
        <v>44407</v>
      </c>
      <c r="C85" s="309"/>
      <c r="D85" s="309" t="s">
        <v>873</v>
      </c>
      <c r="E85" s="298" t="s">
        <v>617</v>
      </c>
      <c r="F85" s="298">
        <v>849</v>
      </c>
      <c r="G85" s="298">
        <v>836</v>
      </c>
      <c r="H85" s="307">
        <v>856</v>
      </c>
      <c r="I85" s="310">
        <v>870</v>
      </c>
      <c r="J85" s="104" t="s">
        <v>902</v>
      </c>
      <c r="K85" s="314">
        <f t="shared" ref="K85:K86" si="72">H85-F85</f>
        <v>7</v>
      </c>
      <c r="L85" s="315">
        <f t="shared" ref="L85:L86" si="73">(H85*N85)*0.07%</f>
        <v>659.12000000000012</v>
      </c>
      <c r="M85" s="316">
        <f t="shared" ref="M85:M86" si="74">(K85*N85)-L85</f>
        <v>7040.88</v>
      </c>
      <c r="N85" s="310">
        <v>1100</v>
      </c>
      <c r="O85" s="105" t="s">
        <v>615</v>
      </c>
      <c r="P85" s="317">
        <v>44411</v>
      </c>
      <c r="Q85" s="174"/>
      <c r="R85" s="6" t="s">
        <v>620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23">
        <v>6</v>
      </c>
      <c r="B86" s="324">
        <v>44411</v>
      </c>
      <c r="C86" s="325"/>
      <c r="D86" s="325" t="s">
        <v>889</v>
      </c>
      <c r="E86" s="323" t="s">
        <v>617</v>
      </c>
      <c r="F86" s="323">
        <v>1692</v>
      </c>
      <c r="G86" s="323">
        <v>1655</v>
      </c>
      <c r="H86" s="326">
        <v>1655</v>
      </c>
      <c r="I86" s="326" t="s">
        <v>890</v>
      </c>
      <c r="J86" s="327" t="s">
        <v>925</v>
      </c>
      <c r="K86" s="326">
        <f t="shared" si="72"/>
        <v>-37</v>
      </c>
      <c r="L86" s="328">
        <f t="shared" si="73"/>
        <v>405.47500000000008</v>
      </c>
      <c r="M86" s="329">
        <f t="shared" si="74"/>
        <v>-13355.475</v>
      </c>
      <c r="N86" s="326">
        <v>350</v>
      </c>
      <c r="O86" s="330" t="s">
        <v>631</v>
      </c>
      <c r="P86" s="331">
        <v>44414</v>
      </c>
      <c r="Q86" s="174"/>
      <c r="R86" s="6" t="s">
        <v>620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08">
        <v>7</v>
      </c>
      <c r="B87" s="337">
        <v>44411</v>
      </c>
      <c r="C87" s="309"/>
      <c r="D87" s="309" t="s">
        <v>891</v>
      </c>
      <c r="E87" s="298" t="s">
        <v>617</v>
      </c>
      <c r="F87" s="298">
        <v>571</v>
      </c>
      <c r="G87" s="298">
        <v>560</v>
      </c>
      <c r="H87" s="307">
        <v>577</v>
      </c>
      <c r="I87" s="310">
        <v>590</v>
      </c>
      <c r="J87" s="104" t="s">
        <v>903</v>
      </c>
      <c r="K87" s="314">
        <f t="shared" ref="K87:K88" si="75">H87-F87</f>
        <v>6</v>
      </c>
      <c r="L87" s="315">
        <f t="shared" ref="L87:L88" si="76">(H87*N87)*0.07%</f>
        <v>565.46</v>
      </c>
      <c r="M87" s="316">
        <f t="shared" ref="M87:M88" si="77">(K87*N87)-L87</f>
        <v>7834.54</v>
      </c>
      <c r="N87" s="310">
        <v>1400</v>
      </c>
      <c r="O87" s="105" t="s">
        <v>615</v>
      </c>
      <c r="P87" s="317">
        <v>44412</v>
      </c>
      <c r="Q87" s="174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08">
        <v>8</v>
      </c>
      <c r="B88" s="337">
        <v>44411</v>
      </c>
      <c r="C88" s="309"/>
      <c r="D88" s="309" t="s">
        <v>894</v>
      </c>
      <c r="E88" s="298" t="s">
        <v>617</v>
      </c>
      <c r="F88" s="298">
        <v>2534</v>
      </c>
      <c r="G88" s="298">
        <v>2490</v>
      </c>
      <c r="H88" s="307">
        <v>2567.5</v>
      </c>
      <c r="I88" s="310" t="s">
        <v>895</v>
      </c>
      <c r="J88" s="104" t="s">
        <v>906</v>
      </c>
      <c r="K88" s="314">
        <f t="shared" si="75"/>
        <v>33.5</v>
      </c>
      <c r="L88" s="315">
        <f t="shared" si="76"/>
        <v>494.24375000000009</v>
      </c>
      <c r="M88" s="316">
        <f t="shared" si="77"/>
        <v>8718.2562500000004</v>
      </c>
      <c r="N88" s="310">
        <v>275</v>
      </c>
      <c r="O88" s="105" t="s">
        <v>615</v>
      </c>
      <c r="P88" s="317">
        <v>44412</v>
      </c>
      <c r="Q88" s="174"/>
      <c r="R88" s="6" t="s">
        <v>620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08">
        <v>9</v>
      </c>
      <c r="B89" s="337">
        <v>44411</v>
      </c>
      <c r="C89" s="346"/>
      <c r="D89" s="309" t="s">
        <v>896</v>
      </c>
      <c r="E89" s="298" t="s">
        <v>617</v>
      </c>
      <c r="F89" s="298">
        <v>1438</v>
      </c>
      <c r="G89" s="298">
        <v>1414</v>
      </c>
      <c r="H89" s="298">
        <v>1454</v>
      </c>
      <c r="I89" s="307" t="s">
        <v>897</v>
      </c>
      <c r="J89" s="104" t="s">
        <v>904</v>
      </c>
      <c r="K89" s="314">
        <f t="shared" ref="K89:K90" si="78">H89-F89</f>
        <v>16</v>
      </c>
      <c r="L89" s="315">
        <f t="shared" ref="L89:L90" si="79">(H89*N89)*0.07%</f>
        <v>559.79000000000008</v>
      </c>
      <c r="M89" s="316">
        <f t="shared" ref="M89:M90" si="80">(K89*N89)-L89</f>
        <v>8240.2099999999991</v>
      </c>
      <c r="N89" s="310">
        <v>550</v>
      </c>
      <c r="O89" s="105" t="s">
        <v>615</v>
      </c>
      <c r="P89" s="317">
        <v>44412</v>
      </c>
      <c r="Q89" s="174"/>
      <c r="R89" s="6" t="s">
        <v>616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47">
        <v>10</v>
      </c>
      <c r="B90" s="342">
        <v>44412</v>
      </c>
      <c r="C90" s="348"/>
      <c r="D90" s="348" t="s">
        <v>907</v>
      </c>
      <c r="E90" s="302" t="s">
        <v>617</v>
      </c>
      <c r="F90" s="302">
        <v>2441</v>
      </c>
      <c r="G90" s="302">
        <v>2416</v>
      </c>
      <c r="H90" s="344">
        <v>2416</v>
      </c>
      <c r="I90" s="349" t="s">
        <v>908</v>
      </c>
      <c r="J90" s="327" t="s">
        <v>909</v>
      </c>
      <c r="K90" s="326">
        <f t="shared" si="78"/>
        <v>-25</v>
      </c>
      <c r="L90" s="328">
        <f t="shared" si="79"/>
        <v>845.60000000000014</v>
      </c>
      <c r="M90" s="329">
        <f t="shared" si="80"/>
        <v>-13345.6</v>
      </c>
      <c r="N90" s="326">
        <v>500</v>
      </c>
      <c r="O90" s="330" t="s">
        <v>631</v>
      </c>
      <c r="P90" s="331">
        <v>44412</v>
      </c>
      <c r="Q90" s="174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347">
        <v>11</v>
      </c>
      <c r="B91" s="342">
        <v>44413</v>
      </c>
      <c r="C91" s="348"/>
      <c r="D91" s="348" t="s">
        <v>919</v>
      </c>
      <c r="E91" s="302" t="s">
        <v>617</v>
      </c>
      <c r="F91" s="302">
        <v>407</v>
      </c>
      <c r="G91" s="302">
        <v>397</v>
      </c>
      <c r="H91" s="344">
        <v>397</v>
      </c>
      <c r="I91" s="349" t="s">
        <v>920</v>
      </c>
      <c r="J91" s="327" t="s">
        <v>933</v>
      </c>
      <c r="K91" s="326">
        <f t="shared" ref="K91:K92" si="81">H91-F91</f>
        <v>-10</v>
      </c>
      <c r="L91" s="328">
        <f t="shared" ref="L91:L92" si="82">(H91*N91)*0.07%</f>
        <v>444.64000000000004</v>
      </c>
      <c r="M91" s="329">
        <f t="shared" ref="M91:M92" si="83">(K91*N91)-L91</f>
        <v>-16444.64</v>
      </c>
      <c r="N91" s="326">
        <v>1600</v>
      </c>
      <c r="O91" s="330" t="s">
        <v>631</v>
      </c>
      <c r="P91" s="331">
        <v>44417</v>
      </c>
      <c r="Q91" s="174"/>
      <c r="R91" s="6" t="s">
        <v>620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308">
        <v>12</v>
      </c>
      <c r="B92" s="337">
        <v>44413</v>
      </c>
      <c r="C92" s="309"/>
      <c r="D92" s="309" t="s">
        <v>921</v>
      </c>
      <c r="E92" s="298" t="s">
        <v>617</v>
      </c>
      <c r="F92" s="298">
        <v>671.5</v>
      </c>
      <c r="G92" s="298">
        <v>660</v>
      </c>
      <c r="H92" s="307">
        <v>679</v>
      </c>
      <c r="I92" s="310" t="s">
        <v>922</v>
      </c>
      <c r="J92" s="104" t="s">
        <v>934</v>
      </c>
      <c r="K92" s="314">
        <f t="shared" si="81"/>
        <v>7.5</v>
      </c>
      <c r="L92" s="315">
        <f t="shared" si="82"/>
        <v>522.83000000000004</v>
      </c>
      <c r="M92" s="316">
        <f t="shared" si="83"/>
        <v>7727.17</v>
      </c>
      <c r="N92" s="310">
        <v>1100</v>
      </c>
      <c r="O92" s="105" t="s">
        <v>615</v>
      </c>
      <c r="P92" s="317">
        <v>44417</v>
      </c>
      <c r="Q92" s="174"/>
      <c r="R92" s="6" t="s">
        <v>616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308">
        <v>13</v>
      </c>
      <c r="B93" s="337">
        <v>44414</v>
      </c>
      <c r="C93" s="309"/>
      <c r="D93" s="309" t="s">
        <v>891</v>
      </c>
      <c r="E93" s="298" t="s">
        <v>617</v>
      </c>
      <c r="F93" s="298">
        <v>569.5</v>
      </c>
      <c r="G93" s="298">
        <v>560</v>
      </c>
      <c r="H93" s="307">
        <v>575.5</v>
      </c>
      <c r="I93" s="310">
        <v>590</v>
      </c>
      <c r="J93" s="104" t="s">
        <v>903</v>
      </c>
      <c r="K93" s="314">
        <f t="shared" ref="K93:K94" si="84">H93-F93</f>
        <v>6</v>
      </c>
      <c r="L93" s="315">
        <f t="shared" ref="L93:L94" si="85">(H93*N93)*0.07%</f>
        <v>563.99000000000012</v>
      </c>
      <c r="M93" s="316">
        <f t="shared" ref="M93:M94" si="86">(K93*N93)-L93</f>
        <v>7836.01</v>
      </c>
      <c r="N93" s="310">
        <v>1400</v>
      </c>
      <c r="O93" s="105" t="s">
        <v>615</v>
      </c>
      <c r="P93" s="384">
        <v>44414</v>
      </c>
      <c r="Q93" s="174"/>
      <c r="R93" s="6" t="s">
        <v>620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308">
        <v>14</v>
      </c>
      <c r="B94" s="337">
        <v>44414</v>
      </c>
      <c r="C94" s="309"/>
      <c r="D94" s="309" t="s">
        <v>926</v>
      </c>
      <c r="E94" s="298" t="s">
        <v>617</v>
      </c>
      <c r="F94" s="298">
        <v>214.5</v>
      </c>
      <c r="G94" s="298">
        <v>210</v>
      </c>
      <c r="H94" s="307">
        <v>217.75</v>
      </c>
      <c r="I94" s="310">
        <v>222</v>
      </c>
      <c r="J94" s="104" t="s">
        <v>932</v>
      </c>
      <c r="K94" s="314">
        <f t="shared" si="84"/>
        <v>3.25</v>
      </c>
      <c r="L94" s="315">
        <f t="shared" si="85"/>
        <v>487.76000000000005</v>
      </c>
      <c r="M94" s="316">
        <f t="shared" si="86"/>
        <v>9912.24</v>
      </c>
      <c r="N94" s="310">
        <v>3200</v>
      </c>
      <c r="O94" s="105" t="s">
        <v>615</v>
      </c>
      <c r="P94" s="317">
        <v>44417</v>
      </c>
      <c r="Q94" s="174"/>
      <c r="R94" s="6" t="s">
        <v>616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347">
        <v>15</v>
      </c>
      <c r="B95" s="342">
        <v>44414</v>
      </c>
      <c r="C95" s="348"/>
      <c r="D95" s="348" t="s">
        <v>927</v>
      </c>
      <c r="E95" s="302" t="s">
        <v>617</v>
      </c>
      <c r="F95" s="302">
        <v>538.5</v>
      </c>
      <c r="G95" s="302">
        <v>528</v>
      </c>
      <c r="H95" s="344">
        <v>528</v>
      </c>
      <c r="I95" s="349">
        <v>560</v>
      </c>
      <c r="J95" s="327" t="s">
        <v>928</v>
      </c>
      <c r="K95" s="326">
        <f t="shared" ref="K95" si="87">H95-F95</f>
        <v>-10.5</v>
      </c>
      <c r="L95" s="328">
        <f t="shared" ref="L95" si="88">(H95*N95)*0.07%</f>
        <v>462.00000000000006</v>
      </c>
      <c r="M95" s="329">
        <f t="shared" ref="M95" si="89">(K95*N95)-L95</f>
        <v>-13587</v>
      </c>
      <c r="N95" s="326">
        <v>1250</v>
      </c>
      <c r="O95" s="330" t="s">
        <v>631</v>
      </c>
      <c r="P95" s="331">
        <v>44414</v>
      </c>
      <c r="Q95" s="174"/>
      <c r="R95" s="6" t="s">
        <v>620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347">
        <v>16</v>
      </c>
      <c r="B96" s="342">
        <v>44417</v>
      </c>
      <c r="C96" s="348"/>
      <c r="D96" s="348" t="s">
        <v>935</v>
      </c>
      <c r="E96" s="302" t="s">
        <v>617</v>
      </c>
      <c r="F96" s="302">
        <v>1143</v>
      </c>
      <c r="G96" s="302">
        <v>1127</v>
      </c>
      <c r="H96" s="344">
        <v>1127</v>
      </c>
      <c r="I96" s="349">
        <v>1175</v>
      </c>
      <c r="J96" s="327" t="s">
        <v>936</v>
      </c>
      <c r="K96" s="326">
        <f t="shared" ref="K96:K98" si="90">H96-F96</f>
        <v>-16</v>
      </c>
      <c r="L96" s="328">
        <f t="shared" ref="L96:L98" si="91">(H96*N96)*0.07%</f>
        <v>670.56500000000005</v>
      </c>
      <c r="M96" s="329">
        <f t="shared" ref="M96:M98" si="92">(K96*N96)-L96</f>
        <v>-14270.565000000001</v>
      </c>
      <c r="N96" s="326">
        <v>850</v>
      </c>
      <c r="O96" s="330" t="s">
        <v>631</v>
      </c>
      <c r="P96" s="331">
        <v>44417</v>
      </c>
      <c r="Q96" s="174"/>
      <c r="R96" s="6" t="s">
        <v>620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308">
        <v>17</v>
      </c>
      <c r="B97" s="333">
        <v>44417</v>
      </c>
      <c r="C97" s="309"/>
      <c r="D97" s="309" t="s">
        <v>937</v>
      </c>
      <c r="E97" s="298" t="s">
        <v>617</v>
      </c>
      <c r="F97" s="298">
        <v>2632</v>
      </c>
      <c r="G97" s="298">
        <v>2595</v>
      </c>
      <c r="H97" s="307">
        <v>2664</v>
      </c>
      <c r="I97" s="310" t="s">
        <v>938</v>
      </c>
      <c r="J97" s="104" t="s">
        <v>945</v>
      </c>
      <c r="K97" s="314">
        <f t="shared" si="90"/>
        <v>32</v>
      </c>
      <c r="L97" s="315">
        <f t="shared" si="91"/>
        <v>559.44000000000005</v>
      </c>
      <c r="M97" s="316">
        <f t="shared" si="92"/>
        <v>9040.56</v>
      </c>
      <c r="N97" s="310">
        <v>300</v>
      </c>
      <c r="O97" s="105" t="s">
        <v>615</v>
      </c>
      <c r="P97" s="317">
        <v>44418</v>
      </c>
      <c r="Q97" s="174"/>
      <c r="R97" s="6" t="s">
        <v>616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308">
        <v>18</v>
      </c>
      <c r="B98" s="333">
        <v>44417</v>
      </c>
      <c r="C98" s="309"/>
      <c r="D98" s="309" t="s">
        <v>921</v>
      </c>
      <c r="E98" s="298" t="s">
        <v>617</v>
      </c>
      <c r="F98" s="298">
        <v>669</v>
      </c>
      <c r="G98" s="298">
        <v>658</v>
      </c>
      <c r="H98" s="307">
        <v>676</v>
      </c>
      <c r="I98" s="310" t="s">
        <v>939</v>
      </c>
      <c r="J98" s="104" t="s">
        <v>964</v>
      </c>
      <c r="K98" s="314">
        <f t="shared" si="90"/>
        <v>7</v>
      </c>
      <c r="L98" s="315">
        <f t="shared" si="91"/>
        <v>520.5200000000001</v>
      </c>
      <c r="M98" s="316">
        <f t="shared" si="92"/>
        <v>7179.48</v>
      </c>
      <c r="N98" s="310">
        <v>1100</v>
      </c>
      <c r="O98" s="105" t="s">
        <v>615</v>
      </c>
      <c r="P98" s="317">
        <v>44420</v>
      </c>
      <c r="Q98" s="174"/>
      <c r="R98" s="6" t="s">
        <v>616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308">
        <v>19</v>
      </c>
      <c r="B99" s="333">
        <v>44417</v>
      </c>
      <c r="C99" s="309"/>
      <c r="D99" s="309" t="s">
        <v>940</v>
      </c>
      <c r="E99" s="298" t="s">
        <v>617</v>
      </c>
      <c r="F99" s="298">
        <v>941</v>
      </c>
      <c r="G99" s="298">
        <v>926</v>
      </c>
      <c r="H99" s="307">
        <v>952</v>
      </c>
      <c r="I99" s="310">
        <v>975</v>
      </c>
      <c r="J99" s="104" t="s">
        <v>944</v>
      </c>
      <c r="K99" s="314">
        <f t="shared" ref="K99" si="93">H99-F99</f>
        <v>11</v>
      </c>
      <c r="L99" s="315">
        <f t="shared" ref="L99" si="94">(H99*N99)*0.07%</f>
        <v>566.44000000000005</v>
      </c>
      <c r="M99" s="316">
        <f t="shared" ref="M99" si="95">(K99*N99)-L99</f>
        <v>8783.56</v>
      </c>
      <c r="N99" s="310">
        <v>850</v>
      </c>
      <c r="O99" s="105" t="s">
        <v>615</v>
      </c>
      <c r="P99" s="384">
        <v>44417</v>
      </c>
      <c r="Q99" s="174"/>
      <c r="R99" s="6" t="s">
        <v>620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373" customFormat="1" ht="13.5" customHeight="1">
      <c r="A100" s="308">
        <v>20</v>
      </c>
      <c r="B100" s="333">
        <v>44418</v>
      </c>
      <c r="C100" s="309"/>
      <c r="D100" s="309" t="s">
        <v>940</v>
      </c>
      <c r="E100" s="298" t="s">
        <v>617</v>
      </c>
      <c r="F100" s="298">
        <v>941</v>
      </c>
      <c r="G100" s="298">
        <v>926</v>
      </c>
      <c r="H100" s="307">
        <v>954</v>
      </c>
      <c r="I100" s="310">
        <v>975</v>
      </c>
      <c r="J100" s="104" t="s">
        <v>945</v>
      </c>
      <c r="K100" s="314">
        <f t="shared" ref="K100:K101" si="96">H100-F100</f>
        <v>13</v>
      </c>
      <c r="L100" s="315">
        <f t="shared" ref="L100:L101" si="97">(H100*N100)*0.07%</f>
        <v>567.63000000000011</v>
      </c>
      <c r="M100" s="316">
        <f t="shared" ref="M100:M101" si="98">(K100*N100)-L100</f>
        <v>10482.369999999999</v>
      </c>
      <c r="N100" s="310">
        <v>850</v>
      </c>
      <c r="O100" s="105" t="s">
        <v>615</v>
      </c>
      <c r="P100" s="384">
        <v>44418</v>
      </c>
      <c r="Q100" s="370"/>
      <c r="R100" s="371" t="s">
        <v>620</v>
      </c>
      <c r="S100" s="1"/>
      <c r="T100" s="1"/>
      <c r="U100" s="1"/>
      <c r="V100" s="1"/>
      <c r="W100" s="1"/>
      <c r="X100" s="1"/>
      <c r="Y100" s="1"/>
      <c r="Z100" s="1"/>
      <c r="AA100" s="1"/>
      <c r="AB100" s="372"/>
      <c r="AC100" s="372"/>
      <c r="AD100" s="372"/>
      <c r="AE100" s="372"/>
      <c r="AF100" s="372"/>
      <c r="AG100" s="372"/>
      <c r="AH100" s="372"/>
      <c r="AI100" s="372"/>
      <c r="AJ100" s="372"/>
      <c r="AK100" s="372"/>
      <c r="AL100" s="372"/>
    </row>
    <row r="101" spans="1:38" s="373" customFormat="1" ht="13.5" customHeight="1">
      <c r="A101" s="347">
        <v>21</v>
      </c>
      <c r="B101" s="324">
        <v>44418</v>
      </c>
      <c r="C101" s="348"/>
      <c r="D101" s="348" t="s">
        <v>947</v>
      </c>
      <c r="E101" s="302" t="s">
        <v>617</v>
      </c>
      <c r="F101" s="302">
        <v>212.75</v>
      </c>
      <c r="G101" s="302">
        <v>208.5</v>
      </c>
      <c r="H101" s="344">
        <v>209.25</v>
      </c>
      <c r="I101" s="349">
        <v>220</v>
      </c>
      <c r="J101" s="327" t="s">
        <v>958</v>
      </c>
      <c r="K101" s="326">
        <f t="shared" si="96"/>
        <v>-3.5</v>
      </c>
      <c r="L101" s="328">
        <f t="shared" si="97"/>
        <v>468.72000000000008</v>
      </c>
      <c r="M101" s="329">
        <f t="shared" si="98"/>
        <v>-11668.72</v>
      </c>
      <c r="N101" s="326">
        <v>3200</v>
      </c>
      <c r="O101" s="330" t="s">
        <v>631</v>
      </c>
      <c r="P101" s="331">
        <v>44418</v>
      </c>
      <c r="Q101" s="174"/>
      <c r="R101" s="6" t="s">
        <v>616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77"/>
      <c r="AG101" s="362"/>
      <c r="AH101" s="178"/>
      <c r="AI101" s="178"/>
      <c r="AJ101" s="109"/>
      <c r="AK101" s="109"/>
      <c r="AL101" s="109"/>
    </row>
    <row r="102" spans="1:38" s="373" customFormat="1" ht="13.5" customHeight="1">
      <c r="A102" s="308">
        <v>22</v>
      </c>
      <c r="B102" s="333">
        <v>44419</v>
      </c>
      <c r="C102" s="309"/>
      <c r="D102" s="309" t="s">
        <v>959</v>
      </c>
      <c r="E102" s="298" t="s">
        <v>617</v>
      </c>
      <c r="F102" s="298">
        <v>519</v>
      </c>
      <c r="G102" s="298">
        <v>509.5</v>
      </c>
      <c r="H102" s="307">
        <v>527</v>
      </c>
      <c r="I102" s="310">
        <v>535</v>
      </c>
      <c r="J102" s="104" t="s">
        <v>964</v>
      </c>
      <c r="K102" s="314">
        <f t="shared" ref="K102" si="99">H102-F102</f>
        <v>8</v>
      </c>
      <c r="L102" s="315">
        <f t="shared" ref="L102" si="100">(H102*N102)*0.07%</f>
        <v>516.46</v>
      </c>
      <c r="M102" s="316">
        <f t="shared" ref="M102" si="101">(K102*N102)-L102</f>
        <v>10683.54</v>
      </c>
      <c r="N102" s="310">
        <v>1400</v>
      </c>
      <c r="O102" s="105" t="s">
        <v>615</v>
      </c>
      <c r="P102" s="317">
        <v>44420</v>
      </c>
      <c r="Q102" s="174"/>
      <c r="R102" s="6" t="s">
        <v>616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77"/>
      <c r="AG102" s="362"/>
      <c r="AH102" s="178"/>
      <c r="AI102" s="178"/>
      <c r="AJ102" s="109"/>
      <c r="AK102" s="109"/>
      <c r="AL102" s="109"/>
    </row>
    <row r="103" spans="1:38" s="373" customFormat="1" ht="13.5" customHeight="1">
      <c r="A103" s="308">
        <v>23</v>
      </c>
      <c r="B103" s="333">
        <v>44419</v>
      </c>
      <c r="C103" s="309"/>
      <c r="D103" s="309" t="s">
        <v>940</v>
      </c>
      <c r="E103" s="298" t="s">
        <v>617</v>
      </c>
      <c r="F103" s="298">
        <v>911</v>
      </c>
      <c r="G103" s="298">
        <v>896</v>
      </c>
      <c r="H103" s="307">
        <v>921</v>
      </c>
      <c r="I103" s="310" t="s">
        <v>960</v>
      </c>
      <c r="J103" s="104" t="s">
        <v>963</v>
      </c>
      <c r="K103" s="314">
        <f t="shared" ref="K103:K104" si="102">H103-F103</f>
        <v>10</v>
      </c>
      <c r="L103" s="315">
        <f t="shared" ref="L103:L105" si="103">(H103*N103)*0.07%</f>
        <v>547.99500000000012</v>
      </c>
      <c r="M103" s="316">
        <f t="shared" ref="M103:M104" si="104">(K103*N103)-L103</f>
        <v>7952.0050000000001</v>
      </c>
      <c r="N103" s="310">
        <v>850</v>
      </c>
      <c r="O103" s="105" t="s">
        <v>615</v>
      </c>
      <c r="P103" s="384">
        <v>44419</v>
      </c>
      <c r="Q103" s="174"/>
      <c r="R103" s="6" t="s">
        <v>620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5"/>
      <c r="AG103" s="362"/>
      <c r="AH103" s="178"/>
      <c r="AI103" s="178"/>
      <c r="AJ103" s="109"/>
      <c r="AK103" s="109"/>
      <c r="AL103" s="109"/>
    </row>
    <row r="104" spans="1:38" s="373" customFormat="1" ht="13.5" customHeight="1">
      <c r="A104" s="347">
        <v>24</v>
      </c>
      <c r="B104" s="324">
        <v>44420</v>
      </c>
      <c r="C104" s="348"/>
      <c r="D104" s="348" t="s">
        <v>974</v>
      </c>
      <c r="E104" s="302" t="s">
        <v>617</v>
      </c>
      <c r="F104" s="302">
        <v>1440</v>
      </c>
      <c r="G104" s="302">
        <v>1424</v>
      </c>
      <c r="H104" s="344">
        <v>1424</v>
      </c>
      <c r="I104" s="349" t="s">
        <v>975</v>
      </c>
      <c r="J104" s="327" t="s">
        <v>936</v>
      </c>
      <c r="K104" s="326">
        <f t="shared" si="102"/>
        <v>-16</v>
      </c>
      <c r="L104" s="328">
        <f t="shared" si="103"/>
        <v>847.28000000000009</v>
      </c>
      <c r="M104" s="329">
        <f t="shared" si="104"/>
        <v>-14447.28</v>
      </c>
      <c r="N104" s="326">
        <v>850</v>
      </c>
      <c r="O104" s="330" t="s">
        <v>631</v>
      </c>
      <c r="P104" s="331">
        <v>44421</v>
      </c>
      <c r="Q104" s="174"/>
      <c r="R104" s="6" t="s">
        <v>616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5"/>
      <c r="AG104" s="362"/>
      <c r="AH104" s="178"/>
      <c r="AI104" s="178"/>
      <c r="AJ104" s="109"/>
      <c r="AK104" s="109"/>
      <c r="AL104" s="109"/>
    </row>
    <row r="105" spans="1:38" s="373" customFormat="1" ht="13.5" customHeight="1">
      <c r="A105" s="595">
        <v>25</v>
      </c>
      <c r="B105" s="597">
        <v>44421</v>
      </c>
      <c r="C105" s="343"/>
      <c r="D105" s="348" t="s">
        <v>921</v>
      </c>
      <c r="E105" s="302" t="s">
        <v>617</v>
      </c>
      <c r="F105" s="302">
        <v>672.5</v>
      </c>
      <c r="G105" s="302">
        <v>657</v>
      </c>
      <c r="H105" s="302">
        <v>657</v>
      </c>
      <c r="I105" s="344">
        <v>690</v>
      </c>
      <c r="J105" s="599" t="s">
        <v>1022</v>
      </c>
      <c r="K105" s="444">
        <v>-15.5</v>
      </c>
      <c r="L105" s="328">
        <f t="shared" si="103"/>
        <v>505.8900000000001</v>
      </c>
      <c r="M105" s="601">
        <f>(-1100*11.9)-606</f>
        <v>-13696</v>
      </c>
      <c r="N105" s="599">
        <v>1100</v>
      </c>
      <c r="O105" s="591" t="s">
        <v>631</v>
      </c>
      <c r="P105" s="593">
        <v>44428</v>
      </c>
      <c r="Q105" s="174"/>
      <c r="R105" s="6" t="s">
        <v>616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5"/>
      <c r="AG105" s="362"/>
      <c r="AH105" s="178"/>
      <c r="AI105" s="178"/>
      <c r="AJ105" s="109"/>
      <c r="AK105" s="109"/>
      <c r="AL105" s="109"/>
    </row>
    <row r="106" spans="1:38" s="373" customFormat="1" ht="13.5" customHeight="1">
      <c r="A106" s="596"/>
      <c r="B106" s="598"/>
      <c r="C106" s="343"/>
      <c r="D106" s="348" t="s">
        <v>989</v>
      </c>
      <c r="E106" s="302" t="s">
        <v>951</v>
      </c>
      <c r="F106" s="302">
        <v>4.5</v>
      </c>
      <c r="G106" s="302"/>
      <c r="H106" s="302">
        <v>0.9</v>
      </c>
      <c r="I106" s="344"/>
      <c r="J106" s="600"/>
      <c r="K106" s="445">
        <v>3.6</v>
      </c>
      <c r="L106" s="328"/>
      <c r="M106" s="602"/>
      <c r="N106" s="600"/>
      <c r="O106" s="592"/>
      <c r="P106" s="594"/>
      <c r="Q106" s="174"/>
      <c r="R106" s="6" t="s">
        <v>616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3"/>
      <c r="AG106" s="362"/>
      <c r="AH106" s="178"/>
      <c r="AI106" s="178"/>
      <c r="AJ106" s="109"/>
      <c r="AK106" s="109"/>
      <c r="AL106" s="109"/>
    </row>
    <row r="107" spans="1:38" s="373" customFormat="1" ht="13.5" customHeight="1">
      <c r="A107" s="308">
        <v>26</v>
      </c>
      <c r="B107" s="333">
        <v>44424</v>
      </c>
      <c r="C107" s="309"/>
      <c r="D107" s="309" t="s">
        <v>996</v>
      </c>
      <c r="E107" s="298" t="s">
        <v>617</v>
      </c>
      <c r="F107" s="298">
        <v>1115.5</v>
      </c>
      <c r="G107" s="298">
        <v>1100</v>
      </c>
      <c r="H107" s="307">
        <v>1128</v>
      </c>
      <c r="I107" s="310">
        <v>1150</v>
      </c>
      <c r="J107" s="104" t="s">
        <v>998</v>
      </c>
      <c r="K107" s="314">
        <f t="shared" ref="K107" si="105">H107-F107</f>
        <v>12.5</v>
      </c>
      <c r="L107" s="315">
        <f t="shared" ref="L107" si="106">(H107*N107)*0.07%</f>
        <v>552.72</v>
      </c>
      <c r="M107" s="316">
        <f t="shared" ref="M107" si="107">(K107*N107)-L107</f>
        <v>8197.2800000000007</v>
      </c>
      <c r="N107" s="310">
        <v>700</v>
      </c>
      <c r="O107" s="105" t="s">
        <v>615</v>
      </c>
      <c r="P107" s="384">
        <v>44424</v>
      </c>
      <c r="Q107" s="174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06"/>
      <c r="AG107" s="362"/>
      <c r="AH107" s="178"/>
      <c r="AI107" s="178"/>
      <c r="AJ107" s="109"/>
      <c r="AK107" s="109"/>
      <c r="AL107" s="109"/>
    </row>
    <row r="108" spans="1:38" s="373" customFormat="1" ht="13.5" customHeight="1">
      <c r="A108" s="308">
        <v>27</v>
      </c>
      <c r="B108" s="333">
        <v>44424</v>
      </c>
      <c r="C108" s="309"/>
      <c r="D108" s="309" t="s">
        <v>997</v>
      </c>
      <c r="E108" s="298" t="s">
        <v>617</v>
      </c>
      <c r="F108" s="298">
        <v>2925</v>
      </c>
      <c r="G108" s="298">
        <v>2885</v>
      </c>
      <c r="H108" s="307">
        <v>2960</v>
      </c>
      <c r="I108" s="310">
        <v>3000</v>
      </c>
      <c r="J108" s="104" t="s">
        <v>859</v>
      </c>
      <c r="K108" s="314">
        <f t="shared" ref="K108:K109" si="108">H108-F108</f>
        <v>35</v>
      </c>
      <c r="L108" s="315">
        <f t="shared" ref="L108:L109" si="109">(H108*N108)*0.07%</f>
        <v>414.40000000000003</v>
      </c>
      <c r="M108" s="316">
        <f t="shared" ref="M108:M109" si="110">(K108*N108)-L108</f>
        <v>6585.6</v>
      </c>
      <c r="N108" s="310">
        <v>200</v>
      </c>
      <c r="O108" s="105" t="s">
        <v>615</v>
      </c>
      <c r="P108" s="384">
        <v>44424</v>
      </c>
      <c r="Q108" s="174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06"/>
      <c r="AG108" s="362"/>
      <c r="AH108" s="178"/>
      <c r="AI108" s="178"/>
      <c r="AJ108" s="109"/>
      <c r="AK108" s="109"/>
      <c r="AL108" s="109"/>
    </row>
    <row r="109" spans="1:38" s="373" customFormat="1" ht="13.5" customHeight="1">
      <c r="A109" s="347">
        <v>28</v>
      </c>
      <c r="B109" s="324">
        <v>44424</v>
      </c>
      <c r="C109" s="348"/>
      <c r="D109" s="348" t="s">
        <v>870</v>
      </c>
      <c r="E109" s="302" t="s">
        <v>617</v>
      </c>
      <c r="F109" s="302">
        <v>429</v>
      </c>
      <c r="G109" s="302">
        <v>419.5</v>
      </c>
      <c r="H109" s="344">
        <v>421</v>
      </c>
      <c r="I109" s="349" t="s">
        <v>999</v>
      </c>
      <c r="J109" s="327" t="s">
        <v>1004</v>
      </c>
      <c r="K109" s="326">
        <f t="shared" si="108"/>
        <v>-8</v>
      </c>
      <c r="L109" s="328">
        <f t="shared" si="109"/>
        <v>442.05000000000007</v>
      </c>
      <c r="M109" s="329">
        <f t="shared" si="110"/>
        <v>-12442.05</v>
      </c>
      <c r="N109" s="326">
        <v>1500</v>
      </c>
      <c r="O109" s="330" t="s">
        <v>631</v>
      </c>
      <c r="P109" s="331">
        <v>44425</v>
      </c>
      <c r="Q109" s="174"/>
      <c r="R109" s="6" t="s">
        <v>616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06"/>
      <c r="AG109" s="362"/>
      <c r="AH109" s="178"/>
      <c r="AI109" s="178"/>
      <c r="AJ109" s="109"/>
      <c r="AK109" s="109"/>
      <c r="AL109" s="109"/>
    </row>
    <row r="110" spans="1:38" s="373" customFormat="1" ht="13.5" customHeight="1">
      <c r="A110" s="347">
        <v>29</v>
      </c>
      <c r="B110" s="324">
        <v>44425</v>
      </c>
      <c r="C110" s="348"/>
      <c r="D110" s="348" t="s">
        <v>1005</v>
      </c>
      <c r="E110" s="302" t="s">
        <v>617</v>
      </c>
      <c r="F110" s="302">
        <v>2775</v>
      </c>
      <c r="G110" s="302">
        <v>2730</v>
      </c>
      <c r="H110" s="344">
        <v>2730</v>
      </c>
      <c r="I110" s="349" t="s">
        <v>1006</v>
      </c>
      <c r="J110" s="327" t="s">
        <v>1007</v>
      </c>
      <c r="K110" s="326">
        <f t="shared" ref="K110:K111" si="111">H110-F110</f>
        <v>-45</v>
      </c>
      <c r="L110" s="328">
        <f t="shared" ref="L110:L111" si="112">(H110*N110)*0.07%</f>
        <v>525.52500000000009</v>
      </c>
      <c r="M110" s="329">
        <f t="shared" ref="M110:M111" si="113">(K110*N110)-L110</f>
        <v>-12900.525</v>
      </c>
      <c r="N110" s="326">
        <v>275</v>
      </c>
      <c r="O110" s="330" t="s">
        <v>631</v>
      </c>
      <c r="P110" s="331">
        <v>44425</v>
      </c>
      <c r="Q110" s="174"/>
      <c r="R110" s="6" t="s">
        <v>620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3"/>
      <c r="AG110" s="362"/>
      <c r="AH110" s="178"/>
      <c r="AI110" s="178"/>
      <c r="AJ110" s="109"/>
      <c r="AK110" s="109"/>
      <c r="AL110" s="109"/>
    </row>
    <row r="111" spans="1:38" s="373" customFormat="1" ht="13.5" customHeight="1">
      <c r="A111" s="308">
        <v>30</v>
      </c>
      <c r="B111" s="333">
        <v>44425</v>
      </c>
      <c r="C111" s="309"/>
      <c r="D111" s="309" t="s">
        <v>871</v>
      </c>
      <c r="E111" s="298" t="s">
        <v>617</v>
      </c>
      <c r="F111" s="298">
        <v>1642</v>
      </c>
      <c r="G111" s="298">
        <v>1618</v>
      </c>
      <c r="H111" s="307">
        <v>1659</v>
      </c>
      <c r="I111" s="310" t="s">
        <v>1011</v>
      </c>
      <c r="J111" s="104" t="s">
        <v>1015</v>
      </c>
      <c r="K111" s="314">
        <f t="shared" si="111"/>
        <v>17</v>
      </c>
      <c r="L111" s="315">
        <f t="shared" si="112"/>
        <v>667.74750000000006</v>
      </c>
      <c r="M111" s="316">
        <f t="shared" si="113"/>
        <v>9107.2525000000005</v>
      </c>
      <c r="N111" s="310">
        <v>575</v>
      </c>
      <c r="O111" s="105" t="s">
        <v>615</v>
      </c>
      <c r="P111" s="384">
        <v>44425</v>
      </c>
      <c r="Q111" s="174"/>
      <c r="R111" s="6" t="s">
        <v>616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8"/>
      <c r="AG111" s="362"/>
      <c r="AH111" s="178"/>
      <c r="AI111" s="178"/>
      <c r="AJ111" s="109"/>
      <c r="AK111" s="109"/>
      <c r="AL111" s="109"/>
    </row>
    <row r="112" spans="1:38" s="373" customFormat="1" ht="13.5" customHeight="1">
      <c r="A112" s="456">
        <v>31</v>
      </c>
      <c r="B112" s="420">
        <v>44425</v>
      </c>
      <c r="C112" s="457"/>
      <c r="D112" s="457" t="s">
        <v>1012</v>
      </c>
      <c r="E112" s="419" t="s">
        <v>617</v>
      </c>
      <c r="F112" s="419">
        <v>789</v>
      </c>
      <c r="G112" s="419">
        <v>770</v>
      </c>
      <c r="H112" s="423">
        <v>789.5</v>
      </c>
      <c r="I112" s="458" t="s">
        <v>1013</v>
      </c>
      <c r="J112" s="459" t="s">
        <v>1047</v>
      </c>
      <c r="K112" s="460">
        <f t="shared" ref="K112:K113" si="114">H112-F112</f>
        <v>0.5</v>
      </c>
      <c r="L112" s="461">
        <f t="shared" ref="L112:L113" si="115">(H112*N112)*0.07%</f>
        <v>386.85500000000008</v>
      </c>
      <c r="M112" s="462">
        <f t="shared" ref="M112:M113" si="116">(K112*N112)-L112</f>
        <v>-36.855000000000075</v>
      </c>
      <c r="N112" s="458">
        <v>700</v>
      </c>
      <c r="O112" s="463" t="s">
        <v>743</v>
      </c>
      <c r="P112" s="464">
        <v>44431</v>
      </c>
      <c r="Q112" s="174"/>
      <c r="R112" s="6" t="s">
        <v>616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8"/>
      <c r="AG112" s="362"/>
      <c r="AH112" s="178"/>
      <c r="AI112" s="178"/>
      <c r="AJ112" s="109"/>
      <c r="AK112" s="109"/>
      <c r="AL112" s="109"/>
    </row>
    <row r="113" spans="1:38" s="373" customFormat="1" ht="13.5" customHeight="1">
      <c r="A113" s="450">
        <v>32</v>
      </c>
      <c r="B113" s="324">
        <v>44426</v>
      </c>
      <c r="C113" s="348"/>
      <c r="D113" s="348" t="s">
        <v>1019</v>
      </c>
      <c r="E113" s="302" t="s">
        <v>617</v>
      </c>
      <c r="F113" s="302">
        <v>1236</v>
      </c>
      <c r="G113" s="302">
        <v>1214</v>
      </c>
      <c r="H113" s="344">
        <v>1216</v>
      </c>
      <c r="I113" s="452" t="s">
        <v>1020</v>
      </c>
      <c r="J113" s="327" t="s">
        <v>1048</v>
      </c>
      <c r="K113" s="326">
        <f t="shared" si="114"/>
        <v>-20</v>
      </c>
      <c r="L113" s="328">
        <f t="shared" si="115"/>
        <v>468.16000000000008</v>
      </c>
      <c r="M113" s="329">
        <f t="shared" si="116"/>
        <v>-11468.16</v>
      </c>
      <c r="N113" s="326">
        <v>550</v>
      </c>
      <c r="O113" s="330" t="s">
        <v>631</v>
      </c>
      <c r="P113" s="331">
        <v>44431</v>
      </c>
      <c r="Q113" s="174"/>
      <c r="R113" s="6" t="s">
        <v>616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8"/>
      <c r="AG113" s="362"/>
      <c r="AH113" s="178"/>
      <c r="AI113" s="178"/>
      <c r="AJ113" s="109"/>
      <c r="AK113" s="109"/>
      <c r="AL113" s="109"/>
    </row>
    <row r="114" spans="1:38" s="373" customFormat="1" ht="13.5" customHeight="1">
      <c r="A114" s="308">
        <v>33</v>
      </c>
      <c r="B114" s="448">
        <v>44428</v>
      </c>
      <c r="C114" s="468"/>
      <c r="D114" s="468" t="s">
        <v>1038</v>
      </c>
      <c r="E114" s="298" t="s">
        <v>617</v>
      </c>
      <c r="F114" s="298">
        <v>1037</v>
      </c>
      <c r="G114" s="298">
        <v>1025</v>
      </c>
      <c r="H114" s="307">
        <v>1045.5</v>
      </c>
      <c r="I114" s="310" t="s">
        <v>1039</v>
      </c>
      <c r="J114" s="104" t="s">
        <v>1042</v>
      </c>
      <c r="K114" s="314">
        <f t="shared" ref="K114:K115" si="117">H114-F114</f>
        <v>8.5</v>
      </c>
      <c r="L114" s="315">
        <f t="shared" ref="L114:L115" si="118">(H114*N114)*0.07%</f>
        <v>731.85000000000014</v>
      </c>
      <c r="M114" s="316">
        <f t="shared" ref="M114:M115" si="119">(K114*N114)-L114</f>
        <v>7768.15</v>
      </c>
      <c r="N114" s="310">
        <v>1000</v>
      </c>
      <c r="O114" s="105" t="s">
        <v>615</v>
      </c>
      <c r="P114" s="384">
        <v>44428</v>
      </c>
      <c r="Q114" s="174"/>
      <c r="R114" s="6" t="s">
        <v>620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29"/>
      <c r="AG114" s="362"/>
      <c r="AH114" s="178"/>
      <c r="AI114" s="178"/>
      <c r="AJ114" s="109"/>
      <c r="AK114" s="109"/>
      <c r="AL114" s="109"/>
    </row>
    <row r="115" spans="1:38" s="373" customFormat="1" ht="13.5" customHeight="1">
      <c r="A115" s="466">
        <v>34</v>
      </c>
      <c r="B115" s="333">
        <v>44428</v>
      </c>
      <c r="C115" s="470"/>
      <c r="D115" s="470" t="s">
        <v>1040</v>
      </c>
      <c r="E115" s="467" t="s">
        <v>617</v>
      </c>
      <c r="F115" s="298">
        <v>2652</v>
      </c>
      <c r="G115" s="298">
        <v>2610</v>
      </c>
      <c r="H115" s="307">
        <v>2680</v>
      </c>
      <c r="I115" s="310" t="s">
        <v>1041</v>
      </c>
      <c r="J115" s="104" t="s">
        <v>1049</v>
      </c>
      <c r="K115" s="314">
        <f t="shared" si="117"/>
        <v>28</v>
      </c>
      <c r="L115" s="315">
        <f t="shared" si="118"/>
        <v>609.70000000000005</v>
      </c>
      <c r="M115" s="316">
        <f t="shared" si="119"/>
        <v>8490.2999999999993</v>
      </c>
      <c r="N115" s="310">
        <v>325</v>
      </c>
      <c r="O115" s="105" t="s">
        <v>615</v>
      </c>
      <c r="P115" s="317">
        <v>44431</v>
      </c>
      <c r="Q115" s="174"/>
      <c r="R115" s="6" t="s">
        <v>620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29"/>
      <c r="AG115" s="362"/>
      <c r="AH115" s="178"/>
      <c r="AI115" s="178"/>
      <c r="AJ115" s="109"/>
      <c r="AK115" s="109"/>
      <c r="AL115" s="109"/>
    </row>
    <row r="116" spans="1:38" s="373" customFormat="1" ht="13.5" customHeight="1">
      <c r="A116" s="308">
        <v>35</v>
      </c>
      <c r="B116" s="337">
        <v>44431</v>
      </c>
      <c r="C116" s="338"/>
      <c r="D116" s="338" t="s">
        <v>997</v>
      </c>
      <c r="E116" s="298" t="s">
        <v>617</v>
      </c>
      <c r="F116" s="298">
        <v>2895</v>
      </c>
      <c r="G116" s="298">
        <v>2835</v>
      </c>
      <c r="H116" s="307">
        <v>2937.5</v>
      </c>
      <c r="I116" s="310" t="s">
        <v>1051</v>
      </c>
      <c r="J116" s="104" t="s">
        <v>1069</v>
      </c>
      <c r="K116" s="314">
        <f t="shared" ref="K116:K117" si="120">H116-F116</f>
        <v>42.5</v>
      </c>
      <c r="L116" s="315">
        <f t="shared" ref="L116:L117" si="121">(H116*N116)*0.07%</f>
        <v>411.25000000000006</v>
      </c>
      <c r="M116" s="316">
        <f t="shared" ref="M116:M117" si="122">(K116*N116)-L116</f>
        <v>8088.75</v>
      </c>
      <c r="N116" s="310">
        <v>200</v>
      </c>
      <c r="O116" s="105" t="s">
        <v>615</v>
      </c>
      <c r="P116" s="317">
        <v>44433</v>
      </c>
      <c r="Q116" s="174"/>
      <c r="R116" s="6" t="s">
        <v>620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49"/>
      <c r="AG116" s="362"/>
      <c r="AH116" s="178"/>
      <c r="AI116" s="178"/>
      <c r="AJ116" s="109"/>
      <c r="AK116" s="109"/>
      <c r="AL116" s="109"/>
    </row>
    <row r="117" spans="1:38" s="373" customFormat="1" ht="13.5" customHeight="1">
      <c r="A117" s="501">
        <v>36</v>
      </c>
      <c r="B117" s="502">
        <v>44431</v>
      </c>
      <c r="C117" s="338"/>
      <c r="D117" s="338" t="s">
        <v>1052</v>
      </c>
      <c r="E117" s="298" t="s">
        <v>617</v>
      </c>
      <c r="F117" s="298">
        <v>1682</v>
      </c>
      <c r="G117" s="298">
        <v>1645</v>
      </c>
      <c r="H117" s="307">
        <v>1704</v>
      </c>
      <c r="I117" s="504" t="s">
        <v>1053</v>
      </c>
      <c r="J117" s="104" t="s">
        <v>1126</v>
      </c>
      <c r="K117" s="503">
        <f t="shared" si="120"/>
        <v>22</v>
      </c>
      <c r="L117" s="315">
        <f t="shared" si="121"/>
        <v>417.48000000000008</v>
      </c>
      <c r="M117" s="316">
        <f t="shared" si="122"/>
        <v>7282.5199999999995</v>
      </c>
      <c r="N117" s="504">
        <v>350</v>
      </c>
      <c r="O117" s="105" t="s">
        <v>615</v>
      </c>
      <c r="P117" s="505">
        <v>44438</v>
      </c>
      <c r="Q117" s="174"/>
      <c r="R117" s="6" t="s">
        <v>620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72"/>
      <c r="AG117" s="431"/>
      <c r="AH117" s="473"/>
      <c r="AI117" s="473"/>
      <c r="AJ117" s="454"/>
      <c r="AK117" s="454"/>
      <c r="AL117" s="454"/>
    </row>
    <row r="118" spans="1:38" s="476" customFormat="1" ht="13.5" customHeight="1">
      <c r="A118" s="619">
        <v>37</v>
      </c>
      <c r="B118" s="621">
        <v>44432</v>
      </c>
      <c r="C118" s="506"/>
      <c r="D118" s="506" t="s">
        <v>1062</v>
      </c>
      <c r="E118" s="507" t="s">
        <v>951</v>
      </c>
      <c r="F118" s="507">
        <v>1736.5</v>
      </c>
      <c r="G118" s="507">
        <v>1770</v>
      </c>
      <c r="H118" s="507">
        <v>1712</v>
      </c>
      <c r="I118" s="507">
        <v>1690</v>
      </c>
      <c r="J118" s="619" t="s">
        <v>1099</v>
      </c>
      <c r="K118" s="508">
        <f>F118-H118</f>
        <v>24.5</v>
      </c>
      <c r="L118" s="509">
        <f t="shared" ref="L118" si="123">(H118*N118)*0.07%</f>
        <v>719.04000000000008</v>
      </c>
      <c r="M118" s="623">
        <f>(34.5*600)-819</f>
        <v>19881</v>
      </c>
      <c r="N118" s="619">
        <v>600</v>
      </c>
      <c r="O118" s="603" t="s">
        <v>615</v>
      </c>
      <c r="P118" s="605">
        <v>44435</v>
      </c>
      <c r="Q118" s="174"/>
      <c r="R118" s="6" t="s">
        <v>616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67"/>
      <c r="AG118" s="362"/>
      <c r="AH118" s="475"/>
      <c r="AI118" s="475"/>
      <c r="AJ118" s="367"/>
      <c r="AK118" s="367"/>
      <c r="AL118" s="367"/>
    </row>
    <row r="119" spans="1:38" s="476" customFormat="1" ht="13.5" customHeight="1">
      <c r="A119" s="620"/>
      <c r="B119" s="622"/>
      <c r="C119" s="506"/>
      <c r="D119" s="506" t="s">
        <v>1063</v>
      </c>
      <c r="E119" s="507" t="s">
        <v>951</v>
      </c>
      <c r="F119" s="507">
        <v>10</v>
      </c>
      <c r="G119" s="507"/>
      <c r="H119" s="507">
        <v>0</v>
      </c>
      <c r="I119" s="507"/>
      <c r="J119" s="620"/>
      <c r="K119" s="510">
        <f>F119-H119</f>
        <v>10</v>
      </c>
      <c r="L119" s="509">
        <v>100</v>
      </c>
      <c r="M119" s="624"/>
      <c r="N119" s="620"/>
      <c r="O119" s="604"/>
      <c r="P119" s="606"/>
      <c r="Q119" s="174"/>
      <c r="R119" s="6" t="s">
        <v>616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67"/>
      <c r="AG119" s="362"/>
      <c r="AH119" s="475"/>
      <c r="AI119" s="475"/>
      <c r="AJ119" s="367"/>
      <c r="AK119" s="367"/>
      <c r="AL119" s="367"/>
    </row>
    <row r="120" spans="1:38" s="476" customFormat="1" ht="13.5" customHeight="1">
      <c r="A120" s="607">
        <v>38</v>
      </c>
      <c r="B120" s="609">
        <v>44432</v>
      </c>
      <c r="C120" s="346"/>
      <c r="D120" s="309" t="s">
        <v>1064</v>
      </c>
      <c r="E120" s="298" t="s">
        <v>617</v>
      </c>
      <c r="F120" s="298">
        <v>369.5</v>
      </c>
      <c r="G120" s="298">
        <v>359.75</v>
      </c>
      <c r="H120" s="298">
        <v>374.5</v>
      </c>
      <c r="I120" s="307">
        <v>385</v>
      </c>
      <c r="J120" s="611" t="s">
        <v>1068</v>
      </c>
      <c r="K120" s="315">
        <f>H120-F120</f>
        <v>5</v>
      </c>
      <c r="L120" s="482">
        <f t="shared" ref="L120" si="124">(H120*N120)*0.07%</f>
        <v>524.30000000000007</v>
      </c>
      <c r="M120" s="613">
        <f>(2000*4.7)-625</f>
        <v>8775</v>
      </c>
      <c r="N120" s="611">
        <v>2000</v>
      </c>
      <c r="O120" s="615" t="s">
        <v>615</v>
      </c>
      <c r="P120" s="617">
        <v>44433</v>
      </c>
      <c r="Q120" s="174"/>
      <c r="R120" s="6" t="s">
        <v>616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67"/>
      <c r="AG120" s="362"/>
      <c r="AH120" s="475"/>
      <c r="AI120" s="475"/>
      <c r="AJ120" s="367"/>
      <c r="AK120" s="367"/>
      <c r="AL120" s="367"/>
    </row>
    <row r="121" spans="1:38" s="476" customFormat="1" ht="13.5" customHeight="1">
      <c r="A121" s="608"/>
      <c r="B121" s="610"/>
      <c r="C121" s="346"/>
      <c r="D121" s="309" t="s">
        <v>1065</v>
      </c>
      <c r="E121" s="298" t="s">
        <v>951</v>
      </c>
      <c r="F121" s="298">
        <v>3.5</v>
      </c>
      <c r="G121" s="298"/>
      <c r="H121" s="298">
        <v>3.8</v>
      </c>
      <c r="I121" s="307"/>
      <c r="J121" s="612"/>
      <c r="K121" s="485">
        <f>F121-H121</f>
        <v>-0.29999999999999982</v>
      </c>
      <c r="L121" s="486">
        <v>100</v>
      </c>
      <c r="M121" s="614"/>
      <c r="N121" s="612"/>
      <c r="O121" s="616"/>
      <c r="P121" s="618"/>
      <c r="Q121" s="174"/>
      <c r="R121" s="6" t="s">
        <v>616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67"/>
      <c r="AG121" s="362"/>
      <c r="AH121" s="475"/>
      <c r="AI121" s="475"/>
      <c r="AJ121" s="367"/>
      <c r="AK121" s="367"/>
      <c r="AL121" s="367"/>
    </row>
    <row r="122" spans="1:38" s="373" customFormat="1" ht="13.5" customHeight="1">
      <c r="A122" s="308">
        <v>39</v>
      </c>
      <c r="B122" s="488">
        <v>44433</v>
      </c>
      <c r="C122" s="338"/>
      <c r="D122" s="338" t="s">
        <v>1070</v>
      </c>
      <c r="E122" s="308" t="s">
        <v>617</v>
      </c>
      <c r="F122" s="308">
        <v>2595</v>
      </c>
      <c r="G122" s="308">
        <v>2555</v>
      </c>
      <c r="H122" s="310">
        <v>2627.5</v>
      </c>
      <c r="I122" s="310">
        <v>2680</v>
      </c>
      <c r="J122" s="104" t="s">
        <v>787</v>
      </c>
      <c r="K122" s="314">
        <f t="shared" ref="K122:K123" si="125">H122-F122</f>
        <v>32.5</v>
      </c>
      <c r="L122" s="315">
        <f t="shared" ref="L122:L123" si="126">(H122*N122)*0.07%</f>
        <v>597.75625000000014</v>
      </c>
      <c r="M122" s="316">
        <f t="shared" ref="M122:M123" si="127">(K122*N122)-L122</f>
        <v>9964.7437499999996</v>
      </c>
      <c r="N122" s="310">
        <v>325</v>
      </c>
      <c r="O122" s="105" t="s">
        <v>615</v>
      </c>
      <c r="P122" s="317">
        <v>44433</v>
      </c>
      <c r="Q122" s="174"/>
      <c r="R122" s="6" t="s">
        <v>620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29"/>
      <c r="AG122" s="474"/>
      <c r="AH122" s="469"/>
      <c r="AI122" s="469"/>
      <c r="AJ122" s="455"/>
      <c r="AK122" s="455"/>
      <c r="AL122" s="455"/>
    </row>
    <row r="123" spans="1:38" s="373" customFormat="1" ht="13.5" customHeight="1">
      <c r="A123" s="489">
        <v>40</v>
      </c>
      <c r="B123" s="488">
        <v>44433</v>
      </c>
      <c r="C123" s="338"/>
      <c r="D123" s="338" t="s">
        <v>1071</v>
      </c>
      <c r="E123" s="489" t="s">
        <v>617</v>
      </c>
      <c r="F123" s="489">
        <v>1551.5</v>
      </c>
      <c r="G123" s="489">
        <v>1525</v>
      </c>
      <c r="H123" s="491">
        <v>1569</v>
      </c>
      <c r="I123" s="491">
        <v>1600</v>
      </c>
      <c r="J123" s="104" t="s">
        <v>1087</v>
      </c>
      <c r="K123" s="490">
        <f t="shared" si="125"/>
        <v>17.5</v>
      </c>
      <c r="L123" s="315">
        <f t="shared" si="126"/>
        <v>604.06500000000005</v>
      </c>
      <c r="M123" s="316">
        <f t="shared" si="127"/>
        <v>9020.9349999999995</v>
      </c>
      <c r="N123" s="491">
        <v>550</v>
      </c>
      <c r="O123" s="105" t="s">
        <v>615</v>
      </c>
      <c r="P123" s="492">
        <v>44434</v>
      </c>
      <c r="Q123" s="174"/>
      <c r="R123" s="6" t="s">
        <v>616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480"/>
      <c r="AG123" s="474"/>
      <c r="AH123" s="469"/>
      <c r="AI123" s="469"/>
      <c r="AJ123" s="480"/>
      <c r="AK123" s="480"/>
      <c r="AL123" s="480"/>
    </row>
    <row r="124" spans="1:38" s="373" customFormat="1" ht="13.5" customHeight="1">
      <c r="A124" s="489">
        <v>41</v>
      </c>
      <c r="B124" s="488">
        <v>44433</v>
      </c>
      <c r="C124" s="338"/>
      <c r="D124" s="338" t="s">
        <v>1080</v>
      </c>
      <c r="E124" s="489" t="s">
        <v>617</v>
      </c>
      <c r="F124" s="489">
        <v>2217.5</v>
      </c>
      <c r="G124" s="489">
        <v>2175</v>
      </c>
      <c r="H124" s="491">
        <v>2248.5</v>
      </c>
      <c r="I124" s="491" t="s">
        <v>1081</v>
      </c>
      <c r="J124" s="104" t="s">
        <v>1087</v>
      </c>
      <c r="K124" s="490">
        <f t="shared" ref="K124" si="128">H124-F124</f>
        <v>31</v>
      </c>
      <c r="L124" s="315">
        <f t="shared" ref="L124" si="129">(H124*N124)*0.07%</f>
        <v>393.48750000000007</v>
      </c>
      <c r="M124" s="316">
        <f t="shared" ref="M124" si="130">(K124*N124)-L124</f>
        <v>7356.5124999999998</v>
      </c>
      <c r="N124" s="491">
        <v>250</v>
      </c>
      <c r="O124" s="105" t="s">
        <v>615</v>
      </c>
      <c r="P124" s="492">
        <v>44434</v>
      </c>
      <c r="Q124" s="174"/>
      <c r="R124" s="6" t="s">
        <v>616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480"/>
      <c r="AG124" s="474"/>
      <c r="AH124" s="469"/>
      <c r="AI124" s="469"/>
      <c r="AJ124" s="480"/>
      <c r="AK124" s="480"/>
      <c r="AL124" s="480"/>
    </row>
    <row r="125" spans="1:38" s="373" customFormat="1" ht="13.5" customHeight="1">
      <c r="A125" s="489">
        <v>42</v>
      </c>
      <c r="B125" s="488">
        <v>44434</v>
      </c>
      <c r="C125" s="338"/>
      <c r="D125" s="338" t="s">
        <v>1084</v>
      </c>
      <c r="E125" s="489" t="s">
        <v>617</v>
      </c>
      <c r="F125" s="489">
        <v>1054</v>
      </c>
      <c r="G125" s="489">
        <v>1041</v>
      </c>
      <c r="H125" s="491">
        <v>1065</v>
      </c>
      <c r="I125" s="491">
        <v>1080</v>
      </c>
      <c r="J125" s="104" t="s">
        <v>944</v>
      </c>
      <c r="K125" s="490">
        <f t="shared" ref="K125:K126" si="131">H125-F125</f>
        <v>11</v>
      </c>
      <c r="L125" s="315">
        <f t="shared" ref="L125:L126" si="132">(H125*N125)*0.07%</f>
        <v>745.50000000000011</v>
      </c>
      <c r="M125" s="316">
        <f t="shared" ref="M125:M126" si="133">(K125*N125)-L125</f>
        <v>10254.5</v>
      </c>
      <c r="N125" s="491">
        <v>1000</v>
      </c>
      <c r="O125" s="105" t="s">
        <v>615</v>
      </c>
      <c r="P125" s="492">
        <v>44434</v>
      </c>
      <c r="Q125" s="174"/>
      <c r="R125" s="6" t="s">
        <v>620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493"/>
      <c r="AG125" s="474"/>
      <c r="AH125" s="469"/>
      <c r="AI125" s="469"/>
      <c r="AJ125" s="493"/>
      <c r="AK125" s="493"/>
      <c r="AL125" s="493"/>
    </row>
    <row r="126" spans="1:38" s="373" customFormat="1" ht="13.5" customHeight="1">
      <c r="A126" s="501">
        <v>43</v>
      </c>
      <c r="B126" s="488">
        <v>44434</v>
      </c>
      <c r="C126" s="338"/>
      <c r="D126" s="338" t="s">
        <v>1085</v>
      </c>
      <c r="E126" s="501" t="s">
        <v>617</v>
      </c>
      <c r="F126" s="501">
        <v>3060</v>
      </c>
      <c r="G126" s="501">
        <v>3020</v>
      </c>
      <c r="H126" s="504">
        <v>3087.5</v>
      </c>
      <c r="I126" s="504" t="s">
        <v>1086</v>
      </c>
      <c r="J126" s="104" t="s">
        <v>1116</v>
      </c>
      <c r="K126" s="503">
        <f t="shared" si="131"/>
        <v>27.5</v>
      </c>
      <c r="L126" s="315">
        <f t="shared" si="132"/>
        <v>648.37500000000011</v>
      </c>
      <c r="M126" s="316">
        <f t="shared" si="133"/>
        <v>7601.625</v>
      </c>
      <c r="N126" s="504">
        <v>300</v>
      </c>
      <c r="O126" s="105" t="s">
        <v>615</v>
      </c>
      <c r="P126" s="505">
        <v>44438</v>
      </c>
      <c r="Q126" s="174"/>
      <c r="R126" s="6" t="s">
        <v>620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493"/>
      <c r="AG126" s="474"/>
      <c r="AH126" s="469"/>
      <c r="AI126" s="469"/>
      <c r="AJ126" s="493"/>
      <c r="AK126" s="493"/>
      <c r="AL126" s="493"/>
    </row>
    <row r="127" spans="1:38" s="373" customFormat="1" ht="13.5" customHeight="1">
      <c r="A127" s="501">
        <v>44</v>
      </c>
      <c r="B127" s="333">
        <v>44435</v>
      </c>
      <c r="C127" s="338"/>
      <c r="D127" s="338" t="s">
        <v>1098</v>
      </c>
      <c r="E127" s="501" t="s">
        <v>617</v>
      </c>
      <c r="F127" s="501">
        <v>438.5</v>
      </c>
      <c r="G127" s="501">
        <v>428</v>
      </c>
      <c r="H127" s="504">
        <v>442</v>
      </c>
      <c r="I127" s="504">
        <v>460</v>
      </c>
      <c r="J127" s="104" t="s">
        <v>1117</v>
      </c>
      <c r="K127" s="503">
        <f t="shared" ref="K127" si="134">H127-F127</f>
        <v>3.5</v>
      </c>
      <c r="L127" s="315">
        <f t="shared" ref="L127" si="135">(H127*N127)*0.07%</f>
        <v>464.10000000000008</v>
      </c>
      <c r="M127" s="316">
        <f t="shared" ref="M127" si="136">(K127*N127)-L127</f>
        <v>4785.8999999999996</v>
      </c>
      <c r="N127" s="504">
        <v>1500</v>
      </c>
      <c r="O127" s="105" t="s">
        <v>615</v>
      </c>
      <c r="P127" s="505">
        <v>44438</v>
      </c>
      <c r="Q127" s="174"/>
      <c r="R127" s="6" t="s">
        <v>616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493"/>
      <c r="AG127" s="474"/>
      <c r="AH127" s="469"/>
      <c r="AI127" s="469"/>
      <c r="AJ127" s="493"/>
      <c r="AK127" s="493"/>
      <c r="AL127" s="493"/>
    </row>
    <row r="128" spans="1:38" s="373" customFormat="1" ht="13.5" customHeight="1">
      <c r="A128" s="501">
        <v>45</v>
      </c>
      <c r="B128" s="333">
        <v>44435</v>
      </c>
      <c r="C128" s="338"/>
      <c r="D128" s="532" t="s">
        <v>1100</v>
      </c>
      <c r="E128" s="533" t="s">
        <v>617</v>
      </c>
      <c r="F128" s="533">
        <v>2222</v>
      </c>
      <c r="G128" s="501">
        <v>2180</v>
      </c>
      <c r="H128" s="504">
        <v>2252.5</v>
      </c>
      <c r="I128" s="504" t="s">
        <v>1101</v>
      </c>
      <c r="J128" s="104" t="s">
        <v>1115</v>
      </c>
      <c r="K128" s="503">
        <f t="shared" ref="K128" si="137">H128-F128</f>
        <v>30.5</v>
      </c>
      <c r="L128" s="315">
        <f t="shared" ref="L128" si="138">(H128*N128)*0.07%</f>
        <v>433.60625000000005</v>
      </c>
      <c r="M128" s="316">
        <f t="shared" ref="M128" si="139">(K128*N128)-L128</f>
        <v>7953.8937500000002</v>
      </c>
      <c r="N128" s="504">
        <v>275</v>
      </c>
      <c r="O128" s="105" t="s">
        <v>615</v>
      </c>
      <c r="P128" s="505">
        <v>44438</v>
      </c>
      <c r="Q128" s="174"/>
      <c r="R128" s="6" t="s">
        <v>620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493"/>
      <c r="AG128" s="474"/>
      <c r="AH128" s="469"/>
      <c r="AI128" s="469"/>
      <c r="AJ128" s="493"/>
      <c r="AK128" s="493"/>
      <c r="AL128" s="493"/>
    </row>
    <row r="129" spans="1:38" s="373" customFormat="1" ht="13.5" customHeight="1">
      <c r="A129" s="501">
        <v>46</v>
      </c>
      <c r="B129" s="488">
        <v>44438</v>
      </c>
      <c r="C129" s="536"/>
      <c r="D129" s="537" t="s">
        <v>1119</v>
      </c>
      <c r="E129" s="336" t="s">
        <v>617</v>
      </c>
      <c r="F129" s="336">
        <v>667</v>
      </c>
      <c r="G129" s="538">
        <v>658</v>
      </c>
      <c r="H129" s="504">
        <v>673.5</v>
      </c>
      <c r="I129" s="504" t="s">
        <v>1120</v>
      </c>
      <c r="J129" s="104" t="s">
        <v>984</v>
      </c>
      <c r="K129" s="503">
        <f t="shared" ref="K129:K130" si="140">H129-F129</f>
        <v>6.5</v>
      </c>
      <c r="L129" s="315">
        <f t="shared" ref="L129:L130" si="141">(H129*N129)*0.07%</f>
        <v>736.87635000000012</v>
      </c>
      <c r="M129" s="316">
        <f t="shared" ref="M129:M130" si="142">(K129*N129)-L129</f>
        <v>9422.6236499999995</v>
      </c>
      <c r="N129" s="504">
        <v>1563</v>
      </c>
      <c r="O129" s="105" t="s">
        <v>615</v>
      </c>
      <c r="P129" s="384">
        <v>44438</v>
      </c>
      <c r="Q129" s="174"/>
      <c r="R129" s="6" t="s">
        <v>620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480"/>
      <c r="AG129" s="474"/>
      <c r="AH129" s="469"/>
      <c r="AI129" s="469"/>
      <c r="AJ129" s="480"/>
      <c r="AK129" s="480"/>
      <c r="AL129" s="480"/>
    </row>
    <row r="130" spans="1:38" s="373" customFormat="1" ht="13.5" customHeight="1">
      <c r="A130" s="518">
        <v>47</v>
      </c>
      <c r="B130" s="543">
        <v>44438</v>
      </c>
      <c r="C130" s="544"/>
      <c r="D130" s="542" t="s">
        <v>1123</v>
      </c>
      <c r="E130" s="323" t="s">
        <v>617</v>
      </c>
      <c r="F130" s="323">
        <v>1014</v>
      </c>
      <c r="G130" s="545">
        <v>999</v>
      </c>
      <c r="H130" s="519">
        <v>999</v>
      </c>
      <c r="I130" s="519" t="s">
        <v>1124</v>
      </c>
      <c r="J130" s="327" t="s">
        <v>1147</v>
      </c>
      <c r="K130" s="326">
        <f t="shared" si="140"/>
        <v>-15</v>
      </c>
      <c r="L130" s="328">
        <f t="shared" si="141"/>
        <v>629.37000000000012</v>
      </c>
      <c r="M130" s="329">
        <f t="shared" si="142"/>
        <v>-14129.37</v>
      </c>
      <c r="N130" s="326">
        <v>900</v>
      </c>
      <c r="O130" s="330" t="s">
        <v>631</v>
      </c>
      <c r="P130" s="331">
        <v>44439</v>
      </c>
      <c r="Q130" s="174"/>
      <c r="R130" s="6" t="s">
        <v>620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498"/>
      <c r="AG130" s="474"/>
      <c r="AH130" s="469"/>
      <c r="AI130" s="469"/>
      <c r="AJ130" s="498"/>
      <c r="AK130" s="498"/>
      <c r="AL130" s="498"/>
    </row>
    <row r="131" spans="1:38" s="373" customFormat="1" ht="13.5" customHeight="1">
      <c r="A131" s="513">
        <v>48</v>
      </c>
      <c r="B131" s="546">
        <v>44438</v>
      </c>
      <c r="C131" s="547"/>
      <c r="D131" s="548" t="s">
        <v>1125</v>
      </c>
      <c r="E131" s="494" t="s">
        <v>617</v>
      </c>
      <c r="F131" s="494">
        <v>422</v>
      </c>
      <c r="G131" s="549">
        <v>413</v>
      </c>
      <c r="H131" s="515">
        <v>427</v>
      </c>
      <c r="I131" s="515">
        <v>435</v>
      </c>
      <c r="J131" s="104" t="s">
        <v>1008</v>
      </c>
      <c r="K131" s="514">
        <f t="shared" ref="K131" si="143">H131-F131</f>
        <v>5</v>
      </c>
      <c r="L131" s="315">
        <f t="shared" ref="L131" si="144">(H131*N131)*0.07%</f>
        <v>448.35000000000008</v>
      </c>
      <c r="M131" s="316">
        <f t="shared" ref="M131" si="145">(K131*N131)-L131</f>
        <v>7051.65</v>
      </c>
      <c r="N131" s="515">
        <v>1500</v>
      </c>
      <c r="O131" s="105" t="s">
        <v>615</v>
      </c>
      <c r="P131" s="517">
        <v>44439</v>
      </c>
      <c r="Q131" s="174"/>
      <c r="R131" s="6" t="s">
        <v>616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498"/>
      <c r="AG131" s="474"/>
      <c r="AH131" s="469"/>
      <c r="AI131" s="469"/>
      <c r="AJ131" s="498"/>
      <c r="AK131" s="498"/>
      <c r="AL131" s="498"/>
    </row>
    <row r="132" spans="1:38" s="373" customFormat="1" ht="13.5" customHeight="1">
      <c r="A132" s="466">
        <v>49</v>
      </c>
      <c r="B132" s="333">
        <v>44439</v>
      </c>
      <c r="C132" s="470"/>
      <c r="D132" s="537" t="s">
        <v>1145</v>
      </c>
      <c r="E132" s="336" t="s">
        <v>617</v>
      </c>
      <c r="F132" s="336">
        <v>848</v>
      </c>
      <c r="G132" s="336">
        <v>835</v>
      </c>
      <c r="H132" s="516">
        <v>858</v>
      </c>
      <c r="I132" s="515">
        <v>870</v>
      </c>
      <c r="J132" s="104" t="s">
        <v>963</v>
      </c>
      <c r="K132" s="514">
        <f t="shared" ref="K132" si="146">H132-F132</f>
        <v>10</v>
      </c>
      <c r="L132" s="315">
        <f t="shared" ref="L132" si="147">(H132*N132)*0.07%</f>
        <v>600.60000000000014</v>
      </c>
      <c r="M132" s="316">
        <f t="shared" ref="M132" si="148">(K132*N132)-L132</f>
        <v>9399.4</v>
      </c>
      <c r="N132" s="515">
        <v>1000</v>
      </c>
      <c r="O132" s="105" t="s">
        <v>615</v>
      </c>
      <c r="P132" s="517">
        <v>44439</v>
      </c>
      <c r="Q132" s="174"/>
      <c r="R132" s="6" t="s">
        <v>620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98"/>
      <c r="AG132" s="474"/>
      <c r="AH132" s="469"/>
      <c r="AI132" s="469"/>
      <c r="AJ132" s="498"/>
      <c r="AK132" s="498"/>
      <c r="AL132" s="498"/>
    </row>
    <row r="133" spans="1:38" s="373" customFormat="1" ht="13.5" customHeight="1">
      <c r="A133" s="472">
        <v>50</v>
      </c>
      <c r="B133" s="431">
        <v>44439</v>
      </c>
      <c r="C133" s="469"/>
      <c r="D133" s="521" t="s">
        <v>1145</v>
      </c>
      <c r="E133" s="520" t="s">
        <v>617</v>
      </c>
      <c r="F133" s="520" t="s">
        <v>1152</v>
      </c>
      <c r="G133" s="498">
        <v>834</v>
      </c>
      <c r="H133" s="499"/>
      <c r="I133" s="499">
        <v>870</v>
      </c>
      <c r="J133" s="483" t="s">
        <v>618</v>
      </c>
      <c r="K133" s="441"/>
      <c r="L133" s="368"/>
      <c r="M133" s="484"/>
      <c r="N133" s="499"/>
      <c r="O133" s="497"/>
      <c r="P133" s="180"/>
      <c r="Q133" s="174"/>
      <c r="R133" s="6" t="s">
        <v>620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498"/>
      <c r="AG133" s="474"/>
      <c r="AH133" s="469"/>
      <c r="AI133" s="469"/>
      <c r="AJ133" s="498"/>
      <c r="AK133" s="498"/>
      <c r="AL133" s="498"/>
    </row>
    <row r="134" spans="1:38" s="373" customFormat="1" ht="13.5" customHeight="1">
      <c r="A134" s="476"/>
      <c r="B134" s="476"/>
      <c r="C134" s="531"/>
      <c r="D134" s="362"/>
      <c r="E134" s="498"/>
      <c r="F134" s="498"/>
      <c r="G134" s="498"/>
      <c r="H134" s="499"/>
      <c r="I134" s="499"/>
      <c r="J134" s="483"/>
      <c r="K134" s="441"/>
      <c r="L134" s="368"/>
      <c r="M134" s="484"/>
      <c r="N134" s="499"/>
      <c r="O134" s="497"/>
      <c r="P134" s="180"/>
      <c r="Q134" s="174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498"/>
      <c r="AG134" s="474"/>
      <c r="AH134" s="469"/>
      <c r="AI134" s="469"/>
      <c r="AJ134" s="498"/>
      <c r="AK134" s="498"/>
      <c r="AL134" s="498"/>
    </row>
    <row r="135" spans="1:38" s="373" customFormat="1" ht="13.5" customHeight="1">
      <c r="A135" s="367"/>
      <c r="B135" s="362"/>
      <c r="C135" s="564"/>
      <c r="D135" s="178"/>
      <c r="E135" s="109"/>
      <c r="F135" s="109"/>
      <c r="G135" s="109"/>
      <c r="H135" s="114"/>
      <c r="I135" s="175"/>
      <c r="J135" s="483"/>
      <c r="K135" s="441"/>
      <c r="L135" s="368"/>
      <c r="M135" s="484"/>
      <c r="N135" s="175"/>
      <c r="O135" s="179"/>
      <c r="P135" s="180"/>
      <c r="Q135" s="174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77"/>
      <c r="AG135" s="362"/>
      <c r="AH135" s="178"/>
      <c r="AI135" s="178"/>
      <c r="AJ135" s="109"/>
      <c r="AK135" s="109"/>
      <c r="AL135" s="109"/>
    </row>
    <row r="136" spans="1:38" ht="13.5" customHeight="1">
      <c r="A136" s="582"/>
      <c r="B136" s="584"/>
      <c r="C136" s="111"/>
      <c r="D136" s="178"/>
      <c r="E136" s="109"/>
      <c r="F136" s="109"/>
      <c r="G136" s="109"/>
      <c r="H136" s="109"/>
      <c r="I136" s="114"/>
      <c r="J136" s="586"/>
      <c r="K136" s="368"/>
      <c r="L136" s="368"/>
      <c r="M136" s="588"/>
      <c r="N136" s="590"/>
      <c r="O136" s="578"/>
      <c r="P136" s="580"/>
      <c r="Q136" s="174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3.5" customHeight="1">
      <c r="A137" s="583"/>
      <c r="B137" s="585"/>
      <c r="C137" s="111"/>
      <c r="D137" s="178"/>
      <c r="E137" s="109"/>
      <c r="F137" s="109"/>
      <c r="G137" s="109"/>
      <c r="H137" s="109"/>
      <c r="I137" s="114"/>
      <c r="J137" s="587"/>
      <c r="K137" s="534"/>
      <c r="L137" s="535"/>
      <c r="M137" s="589"/>
      <c r="N137" s="587"/>
      <c r="O137" s="579"/>
      <c r="P137" s="581"/>
      <c r="Q137" s="1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3.5" customHeight="1">
      <c r="A138" s="125"/>
      <c r="B138" s="126"/>
      <c r="C138" s="163"/>
      <c r="D138" s="181"/>
      <c r="E138" s="182"/>
      <c r="F138" s="125"/>
      <c r="G138" s="125"/>
      <c r="H138" s="125"/>
      <c r="I138" s="165"/>
      <c r="J138" s="165"/>
      <c r="K138" s="165"/>
      <c r="L138" s="165"/>
      <c r="M138" s="165"/>
      <c r="N138" s="165"/>
      <c r="O138" s="165"/>
      <c r="P138" s="165"/>
      <c r="Q138" s="1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83"/>
      <c r="B139" s="126"/>
      <c r="C139" s="127"/>
      <c r="D139" s="184"/>
      <c r="E139" s="130"/>
      <c r="F139" s="130"/>
      <c r="G139" s="130"/>
      <c r="H139" s="130"/>
      <c r="I139" s="130"/>
      <c r="J139" s="6"/>
      <c r="K139" s="130"/>
      <c r="L139" s="130"/>
      <c r="M139" s="6"/>
      <c r="N139" s="1"/>
      <c r="O139" s="127"/>
      <c r="P139" s="44"/>
      <c r="Q139" s="44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44"/>
      <c r="AG139" s="44"/>
      <c r="AH139" s="44"/>
      <c r="AI139" s="44"/>
      <c r="AJ139" s="44"/>
      <c r="AK139" s="44"/>
      <c r="AL139" s="44"/>
    </row>
    <row r="140" spans="1:38" ht="12.75" customHeight="1">
      <c r="A140" s="185" t="s">
        <v>642</v>
      </c>
      <c r="B140" s="185"/>
      <c r="C140" s="185"/>
      <c r="D140" s="185"/>
      <c r="E140" s="186"/>
      <c r="F140" s="130"/>
      <c r="G140" s="130"/>
      <c r="H140" s="130"/>
      <c r="I140" s="130"/>
      <c r="J140" s="1"/>
      <c r="K140" s="6"/>
      <c r="L140" s="6"/>
      <c r="M140" s="6"/>
      <c r="N140" s="1"/>
      <c r="O140" s="1"/>
      <c r="P140" s="44"/>
      <c r="Q140" s="44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44"/>
      <c r="AG140" s="44"/>
      <c r="AH140" s="44"/>
      <c r="AI140" s="44"/>
      <c r="AJ140" s="44"/>
      <c r="AK140" s="44"/>
      <c r="AL140" s="44"/>
    </row>
    <row r="141" spans="1:38" ht="38.25" customHeight="1">
      <c r="A141" s="100" t="s">
        <v>16</v>
      </c>
      <c r="B141" s="100" t="s">
        <v>590</v>
      </c>
      <c r="C141" s="100"/>
      <c r="D141" s="101" t="s">
        <v>602</v>
      </c>
      <c r="E141" s="100" t="s">
        <v>603</v>
      </c>
      <c r="F141" s="100" t="s">
        <v>604</v>
      </c>
      <c r="G141" s="100" t="s">
        <v>629</v>
      </c>
      <c r="H141" s="100" t="s">
        <v>606</v>
      </c>
      <c r="I141" s="100" t="s">
        <v>607</v>
      </c>
      <c r="J141" s="99" t="s">
        <v>608</v>
      </c>
      <c r="K141" s="99" t="s">
        <v>643</v>
      </c>
      <c r="L141" s="102" t="s">
        <v>610</v>
      </c>
      <c r="M141" s="173" t="s">
        <v>639</v>
      </c>
      <c r="N141" s="100" t="s">
        <v>640</v>
      </c>
      <c r="O141" s="100" t="s">
        <v>612</v>
      </c>
      <c r="P141" s="101" t="s">
        <v>613</v>
      </c>
      <c r="Q141" s="44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44"/>
      <c r="AG141" s="44"/>
      <c r="AH141" s="44"/>
      <c r="AI141" s="44"/>
      <c r="AJ141" s="44"/>
      <c r="AK141" s="44"/>
      <c r="AL141" s="44"/>
    </row>
    <row r="142" spans="1:38" ht="12.75" customHeight="1">
      <c r="A142" s="401">
        <v>1</v>
      </c>
      <c r="B142" s="324">
        <v>44403</v>
      </c>
      <c r="C142" s="351"/>
      <c r="D142" s="402" t="s">
        <v>853</v>
      </c>
      <c r="E142" s="323" t="s">
        <v>617</v>
      </c>
      <c r="F142" s="323">
        <v>2.1</v>
      </c>
      <c r="G142" s="323">
        <v>0.75</v>
      </c>
      <c r="H142" s="323">
        <v>0.75</v>
      </c>
      <c r="I142" s="326" t="s">
        <v>860</v>
      </c>
      <c r="J142" s="327" t="s">
        <v>979</v>
      </c>
      <c r="K142" s="398">
        <f t="shared" ref="K142" si="149">H142-F142</f>
        <v>-1.35</v>
      </c>
      <c r="L142" s="398">
        <v>100</v>
      </c>
      <c r="M142" s="327">
        <f t="shared" ref="M142" si="150">(K142*N142)-100</f>
        <v>-4420</v>
      </c>
      <c r="N142" s="327">
        <v>3200</v>
      </c>
      <c r="O142" s="399" t="s">
        <v>631</v>
      </c>
      <c r="P142" s="400">
        <v>44421</v>
      </c>
      <c r="Q142" s="174"/>
      <c r="R142" s="187" t="s">
        <v>616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347">
        <v>2</v>
      </c>
      <c r="B143" s="342">
        <v>44411</v>
      </c>
      <c r="C143" s="394"/>
      <c r="D143" s="395" t="s">
        <v>885</v>
      </c>
      <c r="E143" s="347" t="s">
        <v>617</v>
      </c>
      <c r="F143" s="347">
        <v>66.5</v>
      </c>
      <c r="G143" s="347">
        <v>19</v>
      </c>
      <c r="H143" s="347">
        <v>26</v>
      </c>
      <c r="I143" s="349" t="s">
        <v>886</v>
      </c>
      <c r="J143" s="339" t="s">
        <v>898</v>
      </c>
      <c r="K143" s="396">
        <f t="shared" ref="K143" si="151">H143-F143</f>
        <v>-40.5</v>
      </c>
      <c r="L143" s="396">
        <v>100</v>
      </c>
      <c r="M143" s="339">
        <f t="shared" ref="M143" si="152">(K143*N143)-100</f>
        <v>-2125</v>
      </c>
      <c r="N143" s="339">
        <v>50</v>
      </c>
      <c r="O143" s="341" t="s">
        <v>631</v>
      </c>
      <c r="P143" s="397">
        <v>44411</v>
      </c>
      <c r="Q143" s="174"/>
      <c r="R143" s="187" t="s">
        <v>616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347">
        <v>3</v>
      </c>
      <c r="B144" s="342">
        <v>44411</v>
      </c>
      <c r="C144" s="394"/>
      <c r="D144" s="395" t="s">
        <v>887</v>
      </c>
      <c r="E144" s="347" t="s">
        <v>617</v>
      </c>
      <c r="F144" s="347">
        <v>150</v>
      </c>
      <c r="G144" s="347">
        <v>35</v>
      </c>
      <c r="H144" s="347">
        <v>35</v>
      </c>
      <c r="I144" s="349" t="s">
        <v>888</v>
      </c>
      <c r="J144" s="339" t="s">
        <v>978</v>
      </c>
      <c r="K144" s="340">
        <f t="shared" ref="K144:K145" si="153">H144-F144</f>
        <v>-115</v>
      </c>
      <c r="L144" s="340">
        <v>100</v>
      </c>
      <c r="M144" s="339">
        <f t="shared" ref="M144:M145" si="154">(K144*N144)-100</f>
        <v>-2975</v>
      </c>
      <c r="N144" s="303">
        <v>25</v>
      </c>
      <c r="O144" s="341" t="s">
        <v>631</v>
      </c>
      <c r="P144" s="318">
        <v>44412</v>
      </c>
      <c r="Q144" s="174"/>
      <c r="R144" s="187" t="s">
        <v>620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347">
        <v>4</v>
      </c>
      <c r="B145" s="342">
        <v>44412</v>
      </c>
      <c r="C145" s="394"/>
      <c r="D145" s="395" t="s">
        <v>911</v>
      </c>
      <c r="E145" s="347" t="s">
        <v>617</v>
      </c>
      <c r="F145" s="347">
        <v>26.5</v>
      </c>
      <c r="G145" s="347">
        <v>14</v>
      </c>
      <c r="H145" s="347">
        <v>14</v>
      </c>
      <c r="I145" s="349" t="s">
        <v>912</v>
      </c>
      <c r="J145" s="327" t="s">
        <v>981</v>
      </c>
      <c r="K145" s="398">
        <f t="shared" si="153"/>
        <v>-12.5</v>
      </c>
      <c r="L145" s="398">
        <v>100</v>
      </c>
      <c r="M145" s="327">
        <f t="shared" si="154"/>
        <v>-4475</v>
      </c>
      <c r="N145" s="327">
        <v>350</v>
      </c>
      <c r="O145" s="399" t="s">
        <v>631</v>
      </c>
      <c r="P145" s="400">
        <v>44421</v>
      </c>
      <c r="Q145" s="174"/>
      <c r="R145" s="187" t="s">
        <v>616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347">
        <v>5</v>
      </c>
      <c r="B146" s="342">
        <v>44412</v>
      </c>
      <c r="C146" s="394"/>
      <c r="D146" s="395" t="s">
        <v>913</v>
      </c>
      <c r="E146" s="347" t="s">
        <v>617</v>
      </c>
      <c r="F146" s="347">
        <v>51</v>
      </c>
      <c r="G146" s="347">
        <v>8</v>
      </c>
      <c r="H146" s="347">
        <v>8</v>
      </c>
      <c r="I146" s="349" t="s">
        <v>914</v>
      </c>
      <c r="J146" s="339" t="s">
        <v>918</v>
      </c>
      <c r="K146" s="340">
        <f t="shared" ref="K146:K147" si="155">H146-F146</f>
        <v>-43</v>
      </c>
      <c r="L146" s="340">
        <v>100</v>
      </c>
      <c r="M146" s="339">
        <f t="shared" ref="M146:M147" si="156">(K146*N146)-100</f>
        <v>-2250</v>
      </c>
      <c r="N146" s="303">
        <v>50</v>
      </c>
      <c r="O146" s="341" t="s">
        <v>631</v>
      </c>
      <c r="P146" s="318">
        <v>44413</v>
      </c>
      <c r="Q146" s="174"/>
      <c r="R146" s="187" t="s">
        <v>620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347">
        <v>6</v>
      </c>
      <c r="B147" s="342">
        <v>44418</v>
      </c>
      <c r="C147" s="394"/>
      <c r="D147" s="395" t="s">
        <v>948</v>
      </c>
      <c r="E147" s="347" t="s">
        <v>617</v>
      </c>
      <c r="F147" s="347">
        <v>2.75</v>
      </c>
      <c r="G147" s="347">
        <v>1.3</v>
      </c>
      <c r="H147" s="347">
        <v>1.3</v>
      </c>
      <c r="I147" s="349" t="s">
        <v>949</v>
      </c>
      <c r="J147" s="327" t="s">
        <v>980</v>
      </c>
      <c r="K147" s="398">
        <f t="shared" si="155"/>
        <v>-1.45</v>
      </c>
      <c r="L147" s="398">
        <v>100</v>
      </c>
      <c r="M147" s="327">
        <f t="shared" si="156"/>
        <v>-3870</v>
      </c>
      <c r="N147" s="327">
        <v>2600</v>
      </c>
      <c r="O147" s="399" t="s">
        <v>631</v>
      </c>
      <c r="P147" s="400">
        <v>44421</v>
      </c>
      <c r="Q147" s="174"/>
      <c r="R147" s="187" t="s">
        <v>616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298">
        <v>7</v>
      </c>
      <c r="B148" s="337">
        <v>44418</v>
      </c>
      <c r="C148" s="306"/>
      <c r="D148" s="346" t="s">
        <v>950</v>
      </c>
      <c r="E148" s="298" t="s">
        <v>951</v>
      </c>
      <c r="F148" s="298">
        <v>80</v>
      </c>
      <c r="G148" s="298">
        <v>140</v>
      </c>
      <c r="H148" s="298">
        <v>62</v>
      </c>
      <c r="I148" s="307">
        <v>0.1</v>
      </c>
      <c r="J148" s="369" t="s">
        <v>952</v>
      </c>
      <c r="K148" s="381">
        <f>F148-H148</f>
        <v>18</v>
      </c>
      <c r="L148" s="381">
        <v>100</v>
      </c>
      <c r="M148" s="369">
        <f t="shared" ref="M148:M149" si="157">(K148*N148)-100</f>
        <v>800</v>
      </c>
      <c r="N148" s="104">
        <v>50</v>
      </c>
      <c r="O148" s="382" t="s">
        <v>615</v>
      </c>
      <c r="P148" s="383">
        <v>44418</v>
      </c>
      <c r="Q148" s="174"/>
      <c r="R148" s="187" t="s">
        <v>616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361" customFormat="1" ht="12.75" customHeight="1">
      <c r="A149" s="298">
        <v>8</v>
      </c>
      <c r="B149" s="337">
        <v>44419</v>
      </c>
      <c r="C149" s="306"/>
      <c r="D149" s="346" t="s">
        <v>961</v>
      </c>
      <c r="E149" s="298" t="s">
        <v>617</v>
      </c>
      <c r="F149" s="298">
        <v>23</v>
      </c>
      <c r="G149" s="298">
        <v>10</v>
      </c>
      <c r="H149" s="298">
        <v>33.5</v>
      </c>
      <c r="I149" s="307" t="s">
        <v>912</v>
      </c>
      <c r="J149" s="369" t="s">
        <v>982</v>
      </c>
      <c r="K149" s="403">
        <f t="shared" ref="K149" si="158">H149-F149</f>
        <v>10.5</v>
      </c>
      <c r="L149" s="403">
        <v>100</v>
      </c>
      <c r="M149" s="404">
        <f t="shared" si="157"/>
        <v>3050</v>
      </c>
      <c r="N149" s="404">
        <v>300</v>
      </c>
      <c r="O149" s="382" t="s">
        <v>615</v>
      </c>
      <c r="P149" s="405">
        <v>44421</v>
      </c>
      <c r="Q149" s="391"/>
      <c r="R149" s="392" t="s">
        <v>620</v>
      </c>
      <c r="S149" s="359"/>
      <c r="T149" s="359"/>
      <c r="U149" s="359"/>
      <c r="V149" s="359"/>
      <c r="W149" s="359"/>
      <c r="X149" s="359"/>
      <c r="Y149" s="359"/>
      <c r="Z149" s="359"/>
      <c r="AA149" s="359"/>
      <c r="AB149" s="359"/>
      <c r="AC149" s="359"/>
      <c r="AD149" s="359"/>
      <c r="AE149" s="359"/>
      <c r="AF149" s="359"/>
      <c r="AG149" s="359"/>
      <c r="AH149" s="359"/>
      <c r="AI149" s="359"/>
      <c r="AJ149" s="359"/>
      <c r="AK149" s="359"/>
      <c r="AL149" s="359"/>
    </row>
    <row r="150" spans="1:38" s="361" customFormat="1" ht="12.75" customHeight="1">
      <c r="A150" s="298">
        <v>9</v>
      </c>
      <c r="B150" s="337">
        <v>44419</v>
      </c>
      <c r="C150" s="306"/>
      <c r="D150" s="346" t="s">
        <v>962</v>
      </c>
      <c r="E150" s="298" t="s">
        <v>617</v>
      </c>
      <c r="F150" s="298">
        <v>47</v>
      </c>
      <c r="G150" s="298">
        <v>34</v>
      </c>
      <c r="H150" s="298">
        <v>53.5</v>
      </c>
      <c r="I150" s="307">
        <v>80</v>
      </c>
      <c r="J150" s="369" t="s">
        <v>984</v>
      </c>
      <c r="K150" s="403">
        <f t="shared" ref="K150" si="159">H150-F150</f>
        <v>6.5</v>
      </c>
      <c r="L150" s="403">
        <v>100</v>
      </c>
      <c r="M150" s="404">
        <f t="shared" ref="M150" si="160">(K150*N150)-100</f>
        <v>1850</v>
      </c>
      <c r="N150" s="404">
        <v>300</v>
      </c>
      <c r="O150" s="382" t="s">
        <v>615</v>
      </c>
      <c r="P150" s="405">
        <v>44421</v>
      </c>
      <c r="Q150" s="391"/>
      <c r="R150" s="392" t="s">
        <v>620</v>
      </c>
      <c r="S150" s="359"/>
      <c r="T150" s="359"/>
      <c r="U150" s="359"/>
      <c r="V150" s="359"/>
      <c r="W150" s="359"/>
      <c r="X150" s="359"/>
      <c r="Y150" s="359"/>
      <c r="Z150" s="359"/>
      <c r="AA150" s="359"/>
      <c r="AB150" s="359"/>
      <c r="AC150" s="359"/>
      <c r="AD150" s="359"/>
      <c r="AE150" s="359"/>
      <c r="AF150" s="359"/>
      <c r="AG150" s="359"/>
      <c r="AH150" s="359"/>
      <c r="AI150" s="359"/>
      <c r="AJ150" s="359"/>
      <c r="AK150" s="359"/>
      <c r="AL150" s="359"/>
    </row>
    <row r="151" spans="1:38" s="361" customFormat="1" ht="12.75" customHeight="1">
      <c r="A151" s="298">
        <v>10</v>
      </c>
      <c r="B151" s="337">
        <v>44420</v>
      </c>
      <c r="C151" s="306"/>
      <c r="D151" s="346" t="s">
        <v>965</v>
      </c>
      <c r="E151" s="298" t="s">
        <v>951</v>
      </c>
      <c r="F151" s="298">
        <v>5.75</v>
      </c>
      <c r="G151" s="298">
        <v>9</v>
      </c>
      <c r="H151" s="298">
        <v>3.75</v>
      </c>
      <c r="I151" s="307">
        <v>0.1</v>
      </c>
      <c r="J151" s="369" t="s">
        <v>966</v>
      </c>
      <c r="K151" s="381">
        <f>F151-H151</f>
        <v>2</v>
      </c>
      <c r="L151" s="381">
        <v>100</v>
      </c>
      <c r="M151" s="369">
        <f t="shared" ref="M151:M153" si="161">(K151*N151)-100</f>
        <v>2700</v>
      </c>
      <c r="N151" s="104">
        <v>1400</v>
      </c>
      <c r="O151" s="382" t="s">
        <v>615</v>
      </c>
      <c r="P151" s="383">
        <v>44420</v>
      </c>
      <c r="Q151" s="391"/>
      <c r="R151" s="392" t="s">
        <v>616</v>
      </c>
      <c r="S151" s="359"/>
      <c r="T151" s="359"/>
      <c r="U151" s="359"/>
      <c r="V151" s="359"/>
      <c r="W151" s="359"/>
      <c r="X151" s="359"/>
      <c r="Y151" s="359"/>
      <c r="Z151" s="359"/>
      <c r="AA151" s="359"/>
      <c r="AB151" s="359"/>
      <c r="AC151" s="359"/>
      <c r="AD151" s="359"/>
      <c r="AE151" s="359"/>
      <c r="AF151" s="359"/>
      <c r="AG151" s="359"/>
      <c r="AH151" s="359"/>
      <c r="AI151" s="359"/>
      <c r="AJ151" s="359"/>
      <c r="AK151" s="359"/>
      <c r="AL151" s="359"/>
    </row>
    <row r="152" spans="1:38" s="361" customFormat="1" ht="12.75" customHeight="1">
      <c r="A152" s="302">
        <v>11</v>
      </c>
      <c r="B152" s="342">
        <v>44420</v>
      </c>
      <c r="C152" s="300"/>
      <c r="D152" s="343" t="s">
        <v>968</v>
      </c>
      <c r="E152" s="302" t="s">
        <v>617</v>
      </c>
      <c r="F152" s="302">
        <v>62</v>
      </c>
      <c r="G152" s="302"/>
      <c r="H152" s="302">
        <v>22.5</v>
      </c>
      <c r="I152" s="344" t="s">
        <v>969</v>
      </c>
      <c r="J152" s="339" t="s">
        <v>970</v>
      </c>
      <c r="K152" s="340">
        <f t="shared" ref="K152" si="162">H152-F152</f>
        <v>-39.5</v>
      </c>
      <c r="L152" s="340">
        <v>100</v>
      </c>
      <c r="M152" s="339">
        <f t="shared" si="161"/>
        <v>-1087.5</v>
      </c>
      <c r="N152" s="303">
        <v>25</v>
      </c>
      <c r="O152" s="341" t="s">
        <v>631</v>
      </c>
      <c r="P152" s="318">
        <v>44420</v>
      </c>
      <c r="Q152" s="391"/>
      <c r="R152" s="392" t="s">
        <v>620</v>
      </c>
      <c r="S152" s="359"/>
      <c r="T152" s="359"/>
      <c r="U152" s="359"/>
      <c r="V152" s="359"/>
      <c r="W152" s="359"/>
      <c r="X152" s="359"/>
      <c r="Y152" s="359"/>
      <c r="Z152" s="359"/>
      <c r="AA152" s="359"/>
      <c r="AB152" s="359"/>
      <c r="AC152" s="359"/>
      <c r="AD152" s="359"/>
      <c r="AE152" s="359"/>
      <c r="AF152" s="359"/>
      <c r="AG152" s="359"/>
      <c r="AH152" s="359"/>
      <c r="AI152" s="359"/>
      <c r="AJ152" s="359"/>
      <c r="AK152" s="359"/>
      <c r="AL152" s="359"/>
    </row>
    <row r="153" spans="1:38" s="361" customFormat="1" ht="12.75" customHeight="1">
      <c r="A153" s="302">
        <v>12</v>
      </c>
      <c r="B153" s="342">
        <v>44420</v>
      </c>
      <c r="C153" s="300"/>
      <c r="D153" s="343" t="s">
        <v>971</v>
      </c>
      <c r="E153" s="302" t="s">
        <v>951</v>
      </c>
      <c r="F153" s="302">
        <v>72</v>
      </c>
      <c r="G153" s="302">
        <v>130</v>
      </c>
      <c r="H153" s="302">
        <v>125</v>
      </c>
      <c r="I153" s="344">
        <v>0.1</v>
      </c>
      <c r="J153" s="339" t="s">
        <v>987</v>
      </c>
      <c r="K153" s="340">
        <f>F153-H153</f>
        <v>-53</v>
      </c>
      <c r="L153" s="340">
        <v>100</v>
      </c>
      <c r="M153" s="339">
        <f t="shared" si="161"/>
        <v>-2750</v>
      </c>
      <c r="N153" s="303">
        <v>50</v>
      </c>
      <c r="O153" s="341" t="s">
        <v>631</v>
      </c>
      <c r="P153" s="318">
        <v>44421</v>
      </c>
      <c r="Q153" s="391"/>
      <c r="R153" s="392" t="s">
        <v>616</v>
      </c>
      <c r="S153" s="359"/>
      <c r="T153" s="359"/>
      <c r="U153" s="359"/>
      <c r="V153" s="359"/>
      <c r="W153" s="359"/>
      <c r="X153" s="359"/>
      <c r="Y153" s="359"/>
      <c r="Z153" s="359"/>
      <c r="AA153" s="359"/>
      <c r="AB153" s="359"/>
      <c r="AC153" s="359"/>
      <c r="AD153" s="359"/>
      <c r="AE153" s="359"/>
      <c r="AF153" s="359"/>
      <c r="AG153" s="359"/>
      <c r="AH153" s="359"/>
      <c r="AI153" s="359"/>
      <c r="AJ153" s="359"/>
      <c r="AK153" s="359"/>
      <c r="AL153" s="359"/>
    </row>
    <row r="154" spans="1:38" s="361" customFormat="1" ht="12.75" customHeight="1">
      <c r="A154" s="298">
        <v>13</v>
      </c>
      <c r="B154" s="337">
        <v>44420</v>
      </c>
      <c r="C154" s="306"/>
      <c r="D154" s="346" t="s">
        <v>972</v>
      </c>
      <c r="E154" s="298" t="s">
        <v>617</v>
      </c>
      <c r="F154" s="298">
        <v>31</v>
      </c>
      <c r="G154" s="298">
        <v>15</v>
      </c>
      <c r="H154" s="298">
        <v>38</v>
      </c>
      <c r="I154" s="307" t="s">
        <v>973</v>
      </c>
      <c r="J154" s="369" t="s">
        <v>902</v>
      </c>
      <c r="K154" s="403">
        <f t="shared" ref="K154:K155" si="163">H154-F154</f>
        <v>7</v>
      </c>
      <c r="L154" s="403">
        <v>100</v>
      </c>
      <c r="M154" s="404">
        <f t="shared" ref="M154:M157" si="164">(K154*N154)-100</f>
        <v>2000</v>
      </c>
      <c r="N154" s="404">
        <v>300</v>
      </c>
      <c r="O154" s="382" t="s">
        <v>615</v>
      </c>
      <c r="P154" s="405">
        <v>44421</v>
      </c>
      <c r="Q154" s="391"/>
      <c r="R154" s="392" t="s">
        <v>620</v>
      </c>
      <c r="S154" s="359"/>
      <c r="T154" s="359"/>
      <c r="U154" s="359"/>
      <c r="V154" s="359"/>
      <c r="W154" s="359"/>
      <c r="X154" s="359"/>
      <c r="Y154" s="359"/>
      <c r="Z154" s="359"/>
      <c r="AA154" s="359"/>
      <c r="AB154" s="359"/>
      <c r="AC154" s="359"/>
      <c r="AD154" s="359"/>
      <c r="AE154" s="359"/>
      <c r="AF154" s="359"/>
      <c r="AG154" s="359"/>
      <c r="AH154" s="359"/>
      <c r="AI154" s="359"/>
      <c r="AJ154" s="359"/>
      <c r="AK154" s="359"/>
      <c r="AL154" s="359"/>
    </row>
    <row r="155" spans="1:38" s="361" customFormat="1" ht="12.75" customHeight="1">
      <c r="A155" s="298">
        <v>14</v>
      </c>
      <c r="B155" s="337">
        <v>44421</v>
      </c>
      <c r="C155" s="306"/>
      <c r="D155" s="346" t="s">
        <v>983</v>
      </c>
      <c r="E155" s="298" t="s">
        <v>617</v>
      </c>
      <c r="F155" s="298">
        <v>26.5</v>
      </c>
      <c r="G155" s="298">
        <v>18</v>
      </c>
      <c r="H155" s="298">
        <v>31.5</v>
      </c>
      <c r="I155" s="307" t="s">
        <v>912</v>
      </c>
      <c r="J155" s="369" t="s">
        <v>1008</v>
      </c>
      <c r="K155" s="403">
        <f t="shared" si="163"/>
        <v>5</v>
      </c>
      <c r="L155" s="403">
        <v>100</v>
      </c>
      <c r="M155" s="404">
        <f t="shared" si="164"/>
        <v>2775</v>
      </c>
      <c r="N155" s="404">
        <v>575</v>
      </c>
      <c r="O155" s="382" t="s">
        <v>615</v>
      </c>
      <c r="P155" s="405">
        <v>44421</v>
      </c>
      <c r="Q155" s="391"/>
      <c r="R155" s="392" t="s">
        <v>620</v>
      </c>
      <c r="S155" s="359"/>
      <c r="T155" s="359"/>
      <c r="U155" s="359"/>
      <c r="V155" s="359"/>
      <c r="W155" s="359"/>
      <c r="X155" s="359"/>
      <c r="Y155" s="359"/>
      <c r="Z155" s="359"/>
      <c r="AA155" s="359"/>
      <c r="AB155" s="359"/>
      <c r="AC155" s="359"/>
      <c r="AD155" s="359"/>
      <c r="AE155" s="359"/>
      <c r="AF155" s="359"/>
      <c r="AG155" s="359"/>
      <c r="AH155" s="359"/>
      <c r="AI155" s="359"/>
      <c r="AJ155" s="359"/>
      <c r="AK155" s="359"/>
      <c r="AL155" s="359"/>
    </row>
    <row r="156" spans="1:38" s="361" customFormat="1" ht="12.75" customHeight="1">
      <c r="A156" s="302">
        <v>15</v>
      </c>
      <c r="B156" s="342">
        <v>44421</v>
      </c>
      <c r="C156" s="300"/>
      <c r="D156" s="343" t="s">
        <v>985</v>
      </c>
      <c r="E156" s="302" t="s">
        <v>951</v>
      </c>
      <c r="F156" s="302">
        <v>6.1</v>
      </c>
      <c r="G156" s="302">
        <v>10.1</v>
      </c>
      <c r="H156" s="302">
        <v>10.1</v>
      </c>
      <c r="I156" s="344">
        <v>0.1</v>
      </c>
      <c r="J156" s="339" t="s">
        <v>986</v>
      </c>
      <c r="K156" s="340">
        <f>F156-H156</f>
        <v>-4</v>
      </c>
      <c r="L156" s="340">
        <v>100</v>
      </c>
      <c r="M156" s="339">
        <f t="shared" si="164"/>
        <v>-3300</v>
      </c>
      <c r="N156" s="303">
        <v>800</v>
      </c>
      <c r="O156" s="341" t="s">
        <v>631</v>
      </c>
      <c r="P156" s="345">
        <v>44421</v>
      </c>
      <c r="Q156" s="391"/>
      <c r="R156" s="392" t="s">
        <v>620</v>
      </c>
      <c r="S156" s="359"/>
      <c r="T156" s="359"/>
      <c r="U156" s="359"/>
      <c r="V156" s="359"/>
      <c r="W156" s="359"/>
      <c r="X156" s="359"/>
      <c r="Y156" s="359"/>
      <c r="Z156" s="359"/>
      <c r="AA156" s="359"/>
      <c r="AB156" s="359"/>
      <c r="AC156" s="359"/>
      <c r="AD156" s="359"/>
      <c r="AE156" s="359"/>
      <c r="AF156" s="359"/>
      <c r="AG156" s="359"/>
      <c r="AH156" s="359"/>
      <c r="AI156" s="359"/>
      <c r="AJ156" s="359"/>
      <c r="AK156" s="359"/>
      <c r="AL156" s="359"/>
    </row>
    <row r="157" spans="1:38" s="361" customFormat="1" ht="12.75" customHeight="1">
      <c r="A157" s="298">
        <v>16</v>
      </c>
      <c r="B157" s="337">
        <v>44421</v>
      </c>
      <c r="C157" s="306"/>
      <c r="D157" s="346" t="s">
        <v>962</v>
      </c>
      <c r="E157" s="298" t="s">
        <v>617</v>
      </c>
      <c r="F157" s="298">
        <v>44.5</v>
      </c>
      <c r="G157" s="298">
        <v>30</v>
      </c>
      <c r="H157" s="298">
        <v>53.5</v>
      </c>
      <c r="I157" s="307" t="s">
        <v>988</v>
      </c>
      <c r="J157" s="369" t="s">
        <v>831</v>
      </c>
      <c r="K157" s="403">
        <f t="shared" ref="K157" si="165">H157-F157</f>
        <v>9</v>
      </c>
      <c r="L157" s="403">
        <v>100</v>
      </c>
      <c r="M157" s="404">
        <f t="shared" si="164"/>
        <v>2600</v>
      </c>
      <c r="N157" s="404">
        <v>300</v>
      </c>
      <c r="O157" s="382" t="s">
        <v>615</v>
      </c>
      <c r="P157" s="405">
        <v>44425</v>
      </c>
      <c r="Q157" s="391"/>
      <c r="R157" s="392" t="s">
        <v>620</v>
      </c>
      <c r="S157" s="359"/>
      <c r="T157" s="359"/>
      <c r="U157" s="359"/>
      <c r="V157" s="359"/>
      <c r="W157" s="359"/>
      <c r="X157" s="359"/>
      <c r="Y157" s="359"/>
      <c r="Z157" s="359"/>
      <c r="AA157" s="359"/>
      <c r="AB157" s="359"/>
      <c r="AC157" s="359"/>
      <c r="AD157" s="359"/>
      <c r="AE157" s="359"/>
      <c r="AF157" s="359"/>
      <c r="AG157" s="359"/>
      <c r="AH157" s="359"/>
      <c r="AI157" s="359"/>
      <c r="AJ157" s="359"/>
      <c r="AK157" s="359"/>
      <c r="AL157" s="359"/>
    </row>
    <row r="158" spans="1:38" s="361" customFormat="1" ht="12.75" customHeight="1">
      <c r="A158" s="419">
        <v>17</v>
      </c>
      <c r="B158" s="420">
        <v>44424</v>
      </c>
      <c r="C158" s="421"/>
      <c r="D158" s="422" t="s">
        <v>1000</v>
      </c>
      <c r="E158" s="419" t="s">
        <v>951</v>
      </c>
      <c r="F158" s="419">
        <v>1.2</v>
      </c>
      <c r="G158" s="419">
        <v>2.0499999999999998</v>
      </c>
      <c r="H158" s="419">
        <v>1.2</v>
      </c>
      <c r="I158" s="423">
        <v>0.1</v>
      </c>
      <c r="J158" s="424" t="s">
        <v>1009</v>
      </c>
      <c r="K158" s="425">
        <f t="shared" ref="K158" si="166">H158-F158</f>
        <v>0</v>
      </c>
      <c r="L158" s="425">
        <v>100</v>
      </c>
      <c r="M158" s="426">
        <f t="shared" ref="M158" si="167">(K158*N158)-100</f>
        <v>-100</v>
      </c>
      <c r="N158" s="426">
        <v>6200</v>
      </c>
      <c r="O158" s="427" t="s">
        <v>743</v>
      </c>
      <c r="P158" s="428">
        <v>44425</v>
      </c>
      <c r="Q158" s="391"/>
      <c r="R158" s="392" t="s">
        <v>616</v>
      </c>
      <c r="S158" s="359"/>
      <c r="T158" s="359"/>
      <c r="U158" s="359"/>
      <c r="V158" s="359"/>
      <c r="W158" s="359"/>
      <c r="X158" s="359"/>
      <c r="Y158" s="359"/>
      <c r="Z158" s="359"/>
      <c r="AA158" s="359"/>
      <c r="AB158" s="359"/>
      <c r="AC158" s="359"/>
      <c r="AD158" s="359"/>
      <c r="AE158" s="359"/>
      <c r="AF158" s="359"/>
      <c r="AG158" s="359"/>
      <c r="AH158" s="359"/>
      <c r="AI158" s="359"/>
      <c r="AJ158" s="359"/>
      <c r="AK158" s="359"/>
      <c r="AL158" s="359"/>
    </row>
    <row r="159" spans="1:38" s="361" customFormat="1" ht="12.75" customHeight="1">
      <c r="A159" s="302">
        <v>18</v>
      </c>
      <c r="B159" s="324">
        <v>44424</v>
      </c>
      <c r="C159" s="300"/>
      <c r="D159" s="343" t="s">
        <v>1001</v>
      </c>
      <c r="E159" s="302" t="s">
        <v>617</v>
      </c>
      <c r="F159" s="302">
        <v>25.5</v>
      </c>
      <c r="G159" s="302">
        <v>17</v>
      </c>
      <c r="H159" s="302">
        <v>17</v>
      </c>
      <c r="I159" s="344">
        <v>45</v>
      </c>
      <c r="J159" s="339" t="s">
        <v>901</v>
      </c>
      <c r="K159" s="398">
        <f t="shared" ref="K159:K161" si="168">H159-F159</f>
        <v>-8.5</v>
      </c>
      <c r="L159" s="398">
        <v>100</v>
      </c>
      <c r="M159" s="327">
        <f t="shared" ref="M159:M161" si="169">(K159*N159)-100</f>
        <v>-4987.5</v>
      </c>
      <c r="N159" s="327">
        <v>575</v>
      </c>
      <c r="O159" s="341" t="s">
        <v>631</v>
      </c>
      <c r="P159" s="400">
        <v>44425</v>
      </c>
      <c r="Q159" s="391"/>
      <c r="R159" s="392" t="s">
        <v>620</v>
      </c>
      <c r="S159" s="359"/>
      <c r="T159" s="359"/>
      <c r="U159" s="359"/>
      <c r="V159" s="359"/>
      <c r="W159" s="359"/>
      <c r="X159" s="359"/>
      <c r="Y159" s="359"/>
      <c r="Z159" s="359"/>
      <c r="AA159" s="359"/>
      <c r="AB159" s="359"/>
      <c r="AC159" s="359"/>
      <c r="AD159" s="359"/>
      <c r="AE159" s="359"/>
      <c r="AF159" s="359"/>
      <c r="AG159" s="359"/>
      <c r="AH159" s="359"/>
      <c r="AI159" s="359"/>
      <c r="AJ159" s="359"/>
      <c r="AK159" s="359"/>
      <c r="AL159" s="359"/>
    </row>
    <row r="160" spans="1:38" s="361" customFormat="1" ht="12.75" customHeight="1">
      <c r="A160" s="298">
        <v>19</v>
      </c>
      <c r="B160" s="337">
        <v>44425</v>
      </c>
      <c r="C160" s="306"/>
      <c r="D160" s="346" t="s">
        <v>983</v>
      </c>
      <c r="E160" s="298" t="s">
        <v>617</v>
      </c>
      <c r="F160" s="298">
        <v>21.5</v>
      </c>
      <c r="G160" s="298">
        <v>14</v>
      </c>
      <c r="H160" s="298">
        <v>25.5</v>
      </c>
      <c r="I160" s="307" t="s">
        <v>1010</v>
      </c>
      <c r="J160" s="369" t="s">
        <v>1016</v>
      </c>
      <c r="K160" s="403">
        <f t="shared" si="168"/>
        <v>4</v>
      </c>
      <c r="L160" s="403">
        <v>100</v>
      </c>
      <c r="M160" s="404">
        <f t="shared" si="169"/>
        <v>2200</v>
      </c>
      <c r="N160" s="404">
        <v>575</v>
      </c>
      <c r="O160" s="382" t="s">
        <v>615</v>
      </c>
      <c r="P160" s="405">
        <v>44426</v>
      </c>
      <c r="Q160" s="391"/>
      <c r="R160" s="392" t="s">
        <v>616</v>
      </c>
      <c r="S160" s="359"/>
      <c r="T160" s="359"/>
      <c r="U160" s="359"/>
      <c r="V160" s="359"/>
      <c r="W160" s="359"/>
      <c r="X160" s="359"/>
      <c r="Y160" s="359"/>
      <c r="Z160" s="359"/>
      <c r="AA160" s="359"/>
      <c r="AB160" s="359"/>
      <c r="AC160" s="359"/>
      <c r="AD160" s="359"/>
      <c r="AE160" s="359"/>
      <c r="AF160" s="359"/>
      <c r="AG160" s="359"/>
      <c r="AH160" s="359"/>
      <c r="AI160" s="359"/>
      <c r="AJ160" s="359"/>
      <c r="AK160" s="359"/>
      <c r="AL160" s="359"/>
    </row>
    <row r="161" spans="1:38" s="361" customFormat="1" ht="12.75" customHeight="1">
      <c r="A161" s="419">
        <v>20</v>
      </c>
      <c r="B161" s="446">
        <v>44426</v>
      </c>
      <c r="C161" s="421"/>
      <c r="D161" s="422" t="s">
        <v>1017</v>
      </c>
      <c r="E161" s="419" t="s">
        <v>617</v>
      </c>
      <c r="F161" s="419">
        <v>25</v>
      </c>
      <c r="G161" s="419">
        <v>7</v>
      </c>
      <c r="H161" s="419">
        <v>26</v>
      </c>
      <c r="I161" s="423" t="s">
        <v>912</v>
      </c>
      <c r="J161" s="424" t="s">
        <v>1057</v>
      </c>
      <c r="K161" s="425">
        <f t="shared" si="168"/>
        <v>1</v>
      </c>
      <c r="L161" s="425">
        <v>100</v>
      </c>
      <c r="M161" s="426">
        <f t="shared" si="169"/>
        <v>150</v>
      </c>
      <c r="N161" s="426">
        <v>250</v>
      </c>
      <c r="O161" s="427" t="s">
        <v>743</v>
      </c>
      <c r="P161" s="428">
        <v>44433</v>
      </c>
      <c r="Q161" s="391"/>
      <c r="R161" s="392" t="s">
        <v>616</v>
      </c>
      <c r="S161" s="359"/>
      <c r="T161" s="359"/>
      <c r="U161" s="359"/>
      <c r="V161" s="359"/>
      <c r="W161" s="359"/>
      <c r="X161" s="359"/>
      <c r="Y161" s="359"/>
      <c r="Z161" s="359"/>
      <c r="AA161" s="359"/>
      <c r="AB161" s="359"/>
      <c r="AC161" s="359"/>
      <c r="AD161" s="359"/>
      <c r="AE161" s="359"/>
      <c r="AF161" s="359"/>
      <c r="AG161" s="359"/>
      <c r="AH161" s="359"/>
      <c r="AI161" s="359"/>
      <c r="AJ161" s="359"/>
      <c r="AK161" s="359"/>
      <c r="AL161" s="359"/>
    </row>
    <row r="162" spans="1:38" s="361" customFormat="1" ht="12.75" customHeight="1">
      <c r="A162" s="298">
        <v>21</v>
      </c>
      <c r="B162" s="337">
        <v>44426</v>
      </c>
      <c r="C162" s="306"/>
      <c r="D162" s="346" t="s">
        <v>1018</v>
      </c>
      <c r="E162" s="298" t="s">
        <v>617</v>
      </c>
      <c r="F162" s="298">
        <v>41</v>
      </c>
      <c r="G162" s="298">
        <v>28</v>
      </c>
      <c r="H162" s="298">
        <v>48</v>
      </c>
      <c r="I162" s="307" t="s">
        <v>988</v>
      </c>
      <c r="J162" s="369" t="s">
        <v>902</v>
      </c>
      <c r="K162" s="403">
        <f t="shared" ref="K162" si="170">H162-F162</f>
        <v>7</v>
      </c>
      <c r="L162" s="403">
        <v>100</v>
      </c>
      <c r="M162" s="404">
        <f t="shared" ref="M162" si="171">(K162*N162)-100</f>
        <v>2000</v>
      </c>
      <c r="N162" s="404">
        <v>300</v>
      </c>
      <c r="O162" s="382" t="s">
        <v>615</v>
      </c>
      <c r="P162" s="405">
        <v>44428</v>
      </c>
      <c r="Q162" s="391"/>
      <c r="R162" s="392" t="s">
        <v>620</v>
      </c>
      <c r="S162" s="359"/>
      <c r="T162" s="359"/>
      <c r="U162" s="359"/>
      <c r="V162" s="359"/>
      <c r="W162" s="359"/>
      <c r="X162" s="359"/>
      <c r="Y162" s="359"/>
      <c r="Z162" s="359"/>
      <c r="AA162" s="359"/>
      <c r="AB162" s="359"/>
      <c r="AC162" s="359"/>
      <c r="AD162" s="359"/>
      <c r="AE162" s="359"/>
      <c r="AF162" s="359"/>
      <c r="AG162" s="359"/>
      <c r="AH162" s="359"/>
      <c r="AI162" s="359"/>
      <c r="AJ162" s="359"/>
      <c r="AK162" s="359"/>
      <c r="AL162" s="359"/>
    </row>
    <row r="163" spans="1:38" s="361" customFormat="1" ht="12.75" customHeight="1">
      <c r="A163" s="298">
        <v>22</v>
      </c>
      <c r="B163" s="337">
        <v>44428</v>
      </c>
      <c r="C163" s="306"/>
      <c r="D163" s="346" t="s">
        <v>1023</v>
      </c>
      <c r="E163" s="298" t="s">
        <v>951</v>
      </c>
      <c r="F163" s="298">
        <v>52</v>
      </c>
      <c r="G163" s="298">
        <v>85</v>
      </c>
      <c r="H163" s="298">
        <v>31</v>
      </c>
      <c r="I163" s="307">
        <v>0.1</v>
      </c>
      <c r="J163" s="369" t="s">
        <v>632</v>
      </c>
      <c r="K163" s="403">
        <f>F163-H163</f>
        <v>21</v>
      </c>
      <c r="L163" s="403">
        <v>100</v>
      </c>
      <c r="M163" s="404">
        <f t="shared" ref="M163:M164" si="172">(K163*N163)-100</f>
        <v>950</v>
      </c>
      <c r="N163" s="404">
        <v>50</v>
      </c>
      <c r="O163" s="382" t="s">
        <v>615</v>
      </c>
      <c r="P163" s="405">
        <v>44428</v>
      </c>
      <c r="Q163" s="391"/>
      <c r="R163" s="392" t="s">
        <v>616</v>
      </c>
      <c r="S163" s="359"/>
      <c r="T163" s="359"/>
      <c r="U163" s="359"/>
      <c r="V163" s="359"/>
      <c r="W163" s="359"/>
      <c r="X163" s="359"/>
      <c r="Y163" s="359"/>
      <c r="Z163" s="359"/>
      <c r="AA163" s="359"/>
      <c r="AB163" s="359"/>
      <c r="AC163" s="359"/>
      <c r="AD163" s="359"/>
      <c r="AE163" s="359"/>
      <c r="AF163" s="359"/>
      <c r="AG163" s="359"/>
      <c r="AH163" s="359"/>
      <c r="AI163" s="359"/>
      <c r="AJ163" s="359"/>
      <c r="AK163" s="359"/>
      <c r="AL163" s="359"/>
    </row>
    <row r="164" spans="1:38" s="361" customFormat="1" ht="12.75" customHeight="1">
      <c r="A164" s="302">
        <v>23</v>
      </c>
      <c r="B164" s="451">
        <v>44428</v>
      </c>
      <c r="C164" s="300"/>
      <c r="D164" s="343" t="s">
        <v>1024</v>
      </c>
      <c r="E164" s="302" t="s">
        <v>617</v>
      </c>
      <c r="F164" s="302">
        <v>9.5</v>
      </c>
      <c r="G164" s="302">
        <v>4</v>
      </c>
      <c r="H164" s="302">
        <v>4</v>
      </c>
      <c r="I164" s="344" t="s">
        <v>1025</v>
      </c>
      <c r="J164" s="339" t="s">
        <v>899</v>
      </c>
      <c r="K164" s="398">
        <f t="shared" ref="K164" si="173">H164-F164</f>
        <v>-5.5</v>
      </c>
      <c r="L164" s="398">
        <v>100</v>
      </c>
      <c r="M164" s="327">
        <f t="shared" si="172"/>
        <v>-3950</v>
      </c>
      <c r="N164" s="327">
        <v>700</v>
      </c>
      <c r="O164" s="341" t="s">
        <v>631</v>
      </c>
      <c r="P164" s="400">
        <v>44428</v>
      </c>
      <c r="Q164" s="391"/>
      <c r="R164" s="392" t="s">
        <v>616</v>
      </c>
      <c r="S164" s="359"/>
      <c r="T164" s="359"/>
      <c r="U164" s="359"/>
      <c r="V164" s="359"/>
      <c r="W164" s="359"/>
      <c r="X164" s="359"/>
      <c r="Y164" s="359"/>
      <c r="Z164" s="359"/>
      <c r="AA164" s="359"/>
      <c r="AB164" s="359"/>
      <c r="AC164" s="359"/>
      <c r="AD164" s="359"/>
      <c r="AE164" s="359"/>
      <c r="AF164" s="359"/>
      <c r="AG164" s="359"/>
      <c r="AH164" s="359"/>
      <c r="AI164" s="359"/>
      <c r="AJ164" s="359"/>
      <c r="AK164" s="359"/>
      <c r="AL164" s="359"/>
    </row>
    <row r="165" spans="1:38" s="361" customFormat="1" ht="12.75" customHeight="1">
      <c r="A165" s="298">
        <v>24</v>
      </c>
      <c r="B165" s="337">
        <v>44428</v>
      </c>
      <c r="C165" s="306"/>
      <c r="D165" s="346" t="s">
        <v>1026</v>
      </c>
      <c r="E165" s="298" t="s">
        <v>617</v>
      </c>
      <c r="F165" s="298">
        <v>27.5</v>
      </c>
      <c r="G165" s="298">
        <v>17</v>
      </c>
      <c r="H165" s="298">
        <v>32.5</v>
      </c>
      <c r="I165" s="307">
        <v>45</v>
      </c>
      <c r="J165" s="369" t="s">
        <v>1008</v>
      </c>
      <c r="K165" s="403">
        <f t="shared" ref="K165:K167" si="174">H165-F165</f>
        <v>5</v>
      </c>
      <c r="L165" s="403">
        <v>100</v>
      </c>
      <c r="M165" s="404">
        <f t="shared" ref="M165:M167" si="175">(K165*N165)-100</f>
        <v>2650</v>
      </c>
      <c r="N165" s="404">
        <v>550</v>
      </c>
      <c r="O165" s="382" t="s">
        <v>615</v>
      </c>
      <c r="P165" s="465">
        <v>44428</v>
      </c>
      <c r="Q165" s="391"/>
      <c r="R165" s="392" t="s">
        <v>620</v>
      </c>
      <c r="S165" s="359"/>
      <c r="T165" s="359"/>
      <c r="U165" s="359"/>
      <c r="V165" s="359"/>
      <c r="W165" s="359"/>
      <c r="X165" s="359"/>
      <c r="Y165" s="359"/>
      <c r="Z165" s="359"/>
      <c r="AA165" s="359"/>
      <c r="AB165" s="359"/>
      <c r="AC165" s="359"/>
      <c r="AD165" s="359"/>
      <c r="AE165" s="359"/>
      <c r="AF165" s="359"/>
      <c r="AG165" s="359"/>
      <c r="AH165" s="359"/>
      <c r="AI165" s="359"/>
      <c r="AJ165" s="359"/>
      <c r="AK165" s="359"/>
      <c r="AL165" s="359"/>
    </row>
    <row r="166" spans="1:38" s="361" customFormat="1" ht="12.75" customHeight="1">
      <c r="A166" s="298">
        <v>25</v>
      </c>
      <c r="B166" s="337">
        <v>44428</v>
      </c>
      <c r="C166" s="306"/>
      <c r="D166" s="346" t="s">
        <v>1027</v>
      </c>
      <c r="E166" s="298" t="s">
        <v>617</v>
      </c>
      <c r="F166" s="298">
        <v>17</v>
      </c>
      <c r="G166" s="298"/>
      <c r="H166" s="298">
        <v>21.5</v>
      </c>
      <c r="I166" s="307" t="s">
        <v>1029</v>
      </c>
      <c r="J166" s="369" t="s">
        <v>1032</v>
      </c>
      <c r="K166" s="403">
        <f t="shared" si="174"/>
        <v>4.5</v>
      </c>
      <c r="L166" s="403">
        <v>100</v>
      </c>
      <c r="M166" s="404">
        <f t="shared" si="175"/>
        <v>1250</v>
      </c>
      <c r="N166" s="404">
        <v>300</v>
      </c>
      <c r="O166" s="382" t="s">
        <v>615</v>
      </c>
      <c r="P166" s="465">
        <v>44428</v>
      </c>
      <c r="Q166" s="391"/>
      <c r="R166" s="392" t="s">
        <v>616</v>
      </c>
      <c r="S166" s="359"/>
      <c r="T166" s="359"/>
      <c r="U166" s="359"/>
      <c r="V166" s="359"/>
      <c r="W166" s="359"/>
      <c r="X166" s="359"/>
      <c r="Y166" s="359"/>
      <c r="Z166" s="359"/>
      <c r="AA166" s="359"/>
      <c r="AB166" s="359"/>
      <c r="AC166" s="359"/>
      <c r="AD166" s="359"/>
      <c r="AE166" s="359"/>
      <c r="AF166" s="359"/>
      <c r="AG166" s="359"/>
      <c r="AH166" s="359"/>
      <c r="AI166" s="359"/>
      <c r="AJ166" s="359"/>
      <c r="AK166" s="359"/>
      <c r="AL166" s="359"/>
    </row>
    <row r="167" spans="1:38" s="361" customFormat="1" ht="12.75" customHeight="1">
      <c r="A167" s="302">
        <v>26</v>
      </c>
      <c r="B167" s="342">
        <v>44428</v>
      </c>
      <c r="C167" s="300"/>
      <c r="D167" s="343" t="s">
        <v>1028</v>
      </c>
      <c r="E167" s="302" t="s">
        <v>951</v>
      </c>
      <c r="F167" s="302">
        <v>15</v>
      </c>
      <c r="G167" s="302">
        <v>26</v>
      </c>
      <c r="H167" s="302">
        <v>26</v>
      </c>
      <c r="I167" s="344">
        <v>0.1</v>
      </c>
      <c r="J167" s="339" t="s">
        <v>1034</v>
      </c>
      <c r="K167" s="398">
        <f t="shared" si="174"/>
        <v>11</v>
      </c>
      <c r="L167" s="398">
        <v>100</v>
      </c>
      <c r="M167" s="327">
        <f t="shared" si="175"/>
        <v>3200</v>
      </c>
      <c r="N167" s="327">
        <v>300</v>
      </c>
      <c r="O167" s="341" t="s">
        <v>631</v>
      </c>
      <c r="P167" s="400">
        <v>44428</v>
      </c>
      <c r="Q167" s="391"/>
      <c r="R167" s="392" t="s">
        <v>616</v>
      </c>
      <c r="S167" s="359"/>
      <c r="T167" s="359"/>
      <c r="U167" s="359"/>
      <c r="V167" s="359"/>
      <c r="W167" s="359"/>
      <c r="X167" s="359"/>
      <c r="Y167" s="359"/>
      <c r="Z167" s="359"/>
      <c r="AA167" s="359"/>
      <c r="AB167" s="359"/>
      <c r="AC167" s="359"/>
      <c r="AD167" s="359"/>
      <c r="AE167" s="359"/>
      <c r="AF167" s="359"/>
      <c r="AG167" s="359"/>
      <c r="AH167" s="359"/>
      <c r="AI167" s="359"/>
      <c r="AJ167" s="359"/>
      <c r="AK167" s="359"/>
      <c r="AL167" s="359"/>
    </row>
    <row r="168" spans="1:38" s="361" customFormat="1" ht="12.75" customHeight="1">
      <c r="A168" s="419">
        <v>27</v>
      </c>
      <c r="B168" s="446">
        <v>44428</v>
      </c>
      <c r="C168" s="421"/>
      <c r="D168" s="422" t="s">
        <v>1027</v>
      </c>
      <c r="E168" s="419" t="s">
        <v>617</v>
      </c>
      <c r="F168" s="419">
        <v>15.5</v>
      </c>
      <c r="G168" s="419"/>
      <c r="H168" s="419">
        <v>15.5</v>
      </c>
      <c r="I168" s="423" t="s">
        <v>1029</v>
      </c>
      <c r="J168" s="424" t="s">
        <v>1009</v>
      </c>
      <c r="K168" s="425">
        <f t="shared" ref="K168:K169" si="176">H168-F168</f>
        <v>0</v>
      </c>
      <c r="L168" s="425">
        <v>100</v>
      </c>
      <c r="M168" s="426">
        <f t="shared" ref="M168:M169" si="177">(K168*N168)-100</f>
        <v>-100</v>
      </c>
      <c r="N168" s="426">
        <v>300</v>
      </c>
      <c r="O168" s="427" t="s">
        <v>743</v>
      </c>
      <c r="P168" s="428">
        <v>44428</v>
      </c>
      <c r="Q168" s="391"/>
      <c r="R168" s="392" t="s">
        <v>616</v>
      </c>
      <c r="S168" s="359"/>
      <c r="T168" s="359"/>
      <c r="U168" s="359"/>
      <c r="V168" s="359"/>
      <c r="W168" s="359"/>
      <c r="X168" s="359"/>
      <c r="Y168" s="359"/>
      <c r="Z168" s="359"/>
      <c r="AA168" s="359"/>
      <c r="AB168" s="359"/>
      <c r="AC168" s="359"/>
      <c r="AD168" s="359"/>
      <c r="AE168" s="359"/>
      <c r="AF168" s="359"/>
      <c r="AG168" s="359"/>
      <c r="AH168" s="359"/>
      <c r="AI168" s="359"/>
      <c r="AJ168" s="359"/>
      <c r="AK168" s="359"/>
      <c r="AL168" s="359"/>
    </row>
    <row r="169" spans="1:38" s="361" customFormat="1" ht="12.75" customHeight="1">
      <c r="A169" s="298">
        <v>28</v>
      </c>
      <c r="B169" s="337">
        <v>44428</v>
      </c>
      <c r="C169" s="306"/>
      <c r="D169" s="346" t="s">
        <v>1030</v>
      </c>
      <c r="E169" s="298" t="s">
        <v>617</v>
      </c>
      <c r="F169" s="298">
        <v>19</v>
      </c>
      <c r="G169" s="298">
        <v>10</v>
      </c>
      <c r="H169" s="298">
        <v>24.5</v>
      </c>
      <c r="I169" s="307" t="s">
        <v>1010</v>
      </c>
      <c r="J169" s="369" t="s">
        <v>633</v>
      </c>
      <c r="K169" s="403">
        <f t="shared" si="176"/>
        <v>5.5</v>
      </c>
      <c r="L169" s="403">
        <v>100</v>
      </c>
      <c r="M169" s="404">
        <f t="shared" si="177"/>
        <v>2925</v>
      </c>
      <c r="N169" s="404">
        <v>550</v>
      </c>
      <c r="O169" s="382" t="s">
        <v>615</v>
      </c>
      <c r="P169" s="405">
        <v>44431</v>
      </c>
      <c r="Q169" s="391"/>
      <c r="R169" s="392" t="s">
        <v>620</v>
      </c>
      <c r="S169" s="359"/>
      <c r="T169" s="359"/>
      <c r="U169" s="359"/>
      <c r="V169" s="359"/>
      <c r="W169" s="359"/>
      <c r="X169" s="359"/>
      <c r="Y169" s="359"/>
      <c r="Z169" s="359"/>
      <c r="AA169" s="359"/>
      <c r="AB169" s="359"/>
      <c r="AC169" s="359"/>
      <c r="AD169" s="359"/>
      <c r="AE169" s="359"/>
      <c r="AF169" s="359"/>
      <c r="AG169" s="359"/>
      <c r="AH169" s="359"/>
      <c r="AI169" s="359"/>
      <c r="AJ169" s="359"/>
      <c r="AK169" s="359"/>
      <c r="AL169" s="359"/>
    </row>
    <row r="170" spans="1:38" s="361" customFormat="1" ht="12.75" customHeight="1">
      <c r="A170" s="298">
        <v>29</v>
      </c>
      <c r="B170" s="337">
        <v>44428</v>
      </c>
      <c r="C170" s="306"/>
      <c r="D170" s="346" t="s">
        <v>1031</v>
      </c>
      <c r="E170" s="298" t="s">
        <v>617</v>
      </c>
      <c r="F170" s="298">
        <v>62</v>
      </c>
      <c r="G170" s="298">
        <v>14</v>
      </c>
      <c r="H170" s="298">
        <v>77.5</v>
      </c>
      <c r="I170" s="307">
        <v>120</v>
      </c>
      <c r="J170" s="369" t="s">
        <v>1033</v>
      </c>
      <c r="K170" s="403">
        <f t="shared" ref="K170:K171" si="178">H170-F170</f>
        <v>15.5</v>
      </c>
      <c r="L170" s="403">
        <v>100</v>
      </c>
      <c r="M170" s="404">
        <f t="shared" ref="M170:M171" si="179">(K170*N170)-100</f>
        <v>675</v>
      </c>
      <c r="N170" s="404">
        <v>50</v>
      </c>
      <c r="O170" s="382" t="s">
        <v>615</v>
      </c>
      <c r="P170" s="465">
        <v>44428</v>
      </c>
      <c r="Q170" s="391"/>
      <c r="R170" s="392" t="s">
        <v>616</v>
      </c>
      <c r="S170" s="359"/>
      <c r="T170" s="359"/>
      <c r="U170" s="359"/>
      <c r="V170" s="359"/>
      <c r="W170" s="359"/>
      <c r="X170" s="359"/>
      <c r="Y170" s="359"/>
      <c r="Z170" s="359"/>
      <c r="AA170" s="359"/>
      <c r="AB170" s="359"/>
      <c r="AC170" s="359"/>
      <c r="AD170" s="359"/>
      <c r="AE170" s="359"/>
      <c r="AF170" s="359"/>
      <c r="AG170" s="359"/>
      <c r="AH170" s="359"/>
      <c r="AI170" s="359"/>
      <c r="AJ170" s="359"/>
      <c r="AK170" s="359"/>
      <c r="AL170" s="359"/>
    </row>
    <row r="171" spans="1:38" s="361" customFormat="1" ht="12.75" customHeight="1">
      <c r="A171" s="298">
        <v>30</v>
      </c>
      <c r="B171" s="337">
        <v>44428</v>
      </c>
      <c r="C171" s="306"/>
      <c r="D171" s="346" t="s">
        <v>1027</v>
      </c>
      <c r="E171" s="298" t="s">
        <v>617</v>
      </c>
      <c r="F171" s="298">
        <v>13.5</v>
      </c>
      <c r="G171" s="298"/>
      <c r="H171" s="298">
        <v>16.5</v>
      </c>
      <c r="I171" s="307">
        <v>40</v>
      </c>
      <c r="J171" s="369" t="s">
        <v>917</v>
      </c>
      <c r="K171" s="403">
        <f t="shared" si="178"/>
        <v>3</v>
      </c>
      <c r="L171" s="403">
        <v>100</v>
      </c>
      <c r="M171" s="404">
        <f t="shared" si="179"/>
        <v>800</v>
      </c>
      <c r="N171" s="404">
        <v>300</v>
      </c>
      <c r="O171" s="382" t="s">
        <v>615</v>
      </c>
      <c r="P171" s="405">
        <v>44432</v>
      </c>
      <c r="Q171" s="391"/>
      <c r="R171" s="392" t="s">
        <v>616</v>
      </c>
      <c r="S171" s="359"/>
      <c r="T171" s="359"/>
      <c r="U171" s="359"/>
      <c r="V171" s="359"/>
      <c r="W171" s="359"/>
      <c r="X171" s="359"/>
      <c r="Y171" s="359"/>
      <c r="Z171" s="359"/>
      <c r="AA171" s="359"/>
      <c r="AB171" s="359"/>
      <c r="AC171" s="359"/>
      <c r="AD171" s="359"/>
      <c r="AE171" s="359"/>
      <c r="AF171" s="359"/>
      <c r="AG171" s="359"/>
      <c r="AH171" s="359"/>
      <c r="AI171" s="359"/>
      <c r="AJ171" s="359"/>
      <c r="AK171" s="359"/>
      <c r="AL171" s="359"/>
    </row>
    <row r="172" spans="1:38" s="361" customFormat="1" ht="12.75" customHeight="1">
      <c r="A172" s="298">
        <v>31</v>
      </c>
      <c r="B172" s="337">
        <v>44431</v>
      </c>
      <c r="C172" s="306"/>
      <c r="D172" s="346" t="s">
        <v>1050</v>
      </c>
      <c r="E172" s="298" t="s">
        <v>617</v>
      </c>
      <c r="F172" s="298">
        <v>62</v>
      </c>
      <c r="G172" s="298">
        <v>14</v>
      </c>
      <c r="H172" s="298">
        <v>80</v>
      </c>
      <c r="I172" s="307">
        <v>120</v>
      </c>
      <c r="J172" s="369" t="s">
        <v>952</v>
      </c>
      <c r="K172" s="403">
        <f t="shared" ref="K172" si="180">H172-F172</f>
        <v>18</v>
      </c>
      <c r="L172" s="403">
        <v>100</v>
      </c>
      <c r="M172" s="404">
        <f t="shared" ref="M172" si="181">(K172*N172)-100</f>
        <v>800</v>
      </c>
      <c r="N172" s="404">
        <v>50</v>
      </c>
      <c r="O172" s="382" t="s">
        <v>615</v>
      </c>
      <c r="P172" s="465">
        <v>44431</v>
      </c>
      <c r="Q172" s="391"/>
      <c r="R172" s="392" t="s">
        <v>616</v>
      </c>
      <c r="S172" s="359"/>
      <c r="T172" s="359"/>
      <c r="U172" s="359"/>
      <c r="V172" s="359"/>
      <c r="W172" s="359"/>
      <c r="X172" s="359"/>
      <c r="Y172" s="359"/>
      <c r="Z172" s="359"/>
      <c r="AA172" s="359"/>
      <c r="AB172" s="359"/>
      <c r="AC172" s="359"/>
      <c r="AD172" s="359"/>
      <c r="AE172" s="359"/>
      <c r="AF172" s="359"/>
      <c r="AG172" s="359"/>
      <c r="AH172" s="359"/>
      <c r="AI172" s="359"/>
      <c r="AJ172" s="359"/>
      <c r="AK172" s="359"/>
      <c r="AL172" s="359"/>
    </row>
    <row r="173" spans="1:38" s="361" customFormat="1" ht="12.75" customHeight="1">
      <c r="A173" s="298">
        <v>32</v>
      </c>
      <c r="B173" s="337">
        <v>44431</v>
      </c>
      <c r="C173" s="306"/>
      <c r="D173" s="346" t="s">
        <v>1054</v>
      </c>
      <c r="E173" s="298" t="s">
        <v>617</v>
      </c>
      <c r="F173" s="298">
        <v>5.75</v>
      </c>
      <c r="G173" s="298">
        <v>2.5</v>
      </c>
      <c r="H173" s="298">
        <v>7.75</v>
      </c>
      <c r="I173" s="307">
        <v>14</v>
      </c>
      <c r="J173" s="369" t="s">
        <v>966</v>
      </c>
      <c r="K173" s="403">
        <f t="shared" ref="K173" si="182">H173-F173</f>
        <v>2</v>
      </c>
      <c r="L173" s="403">
        <v>100</v>
      </c>
      <c r="M173" s="404">
        <f t="shared" ref="M173" si="183">(K173*N173)-100</f>
        <v>2700</v>
      </c>
      <c r="N173" s="404">
        <v>1400</v>
      </c>
      <c r="O173" s="382" t="s">
        <v>615</v>
      </c>
      <c r="P173" s="465">
        <v>44431</v>
      </c>
      <c r="Q173" s="391"/>
      <c r="R173" s="392" t="s">
        <v>620</v>
      </c>
      <c r="S173" s="359"/>
      <c r="T173" s="359"/>
      <c r="U173" s="359"/>
      <c r="V173" s="359"/>
      <c r="W173" s="359"/>
      <c r="X173" s="359"/>
      <c r="Y173" s="359"/>
      <c r="Z173" s="359"/>
      <c r="AA173" s="359"/>
      <c r="AB173" s="359"/>
      <c r="AC173" s="359"/>
      <c r="AD173" s="359"/>
      <c r="AE173" s="359"/>
      <c r="AF173" s="359"/>
      <c r="AG173" s="359"/>
      <c r="AH173" s="359"/>
      <c r="AI173" s="359"/>
      <c r="AJ173" s="359"/>
      <c r="AK173" s="359"/>
      <c r="AL173" s="359"/>
    </row>
    <row r="174" spans="1:38" s="361" customFormat="1" ht="12.75" customHeight="1">
      <c r="A174" s="298">
        <v>33</v>
      </c>
      <c r="B174" s="337">
        <v>44431</v>
      </c>
      <c r="C174" s="306"/>
      <c r="D174" s="346" t="s">
        <v>1030</v>
      </c>
      <c r="E174" s="298" t="s">
        <v>617</v>
      </c>
      <c r="F174" s="298">
        <v>14</v>
      </c>
      <c r="G174" s="298">
        <v>5</v>
      </c>
      <c r="H174" s="298">
        <v>18</v>
      </c>
      <c r="I174" s="307">
        <v>25</v>
      </c>
      <c r="J174" s="369" t="s">
        <v>1016</v>
      </c>
      <c r="K174" s="403">
        <f t="shared" ref="K174:K175" si="184">H174-F174</f>
        <v>4</v>
      </c>
      <c r="L174" s="403">
        <v>100</v>
      </c>
      <c r="M174" s="404">
        <f t="shared" ref="M174:M175" si="185">(K174*N174)-100</f>
        <v>2100</v>
      </c>
      <c r="N174" s="404">
        <v>550</v>
      </c>
      <c r="O174" s="382" t="s">
        <v>615</v>
      </c>
      <c r="P174" s="465">
        <v>44431</v>
      </c>
      <c r="Q174" s="391"/>
      <c r="R174" s="392" t="s">
        <v>620</v>
      </c>
      <c r="S174" s="359"/>
      <c r="T174" s="359"/>
      <c r="U174" s="359"/>
      <c r="V174" s="359"/>
      <c r="W174" s="359"/>
      <c r="X174" s="359"/>
      <c r="Y174" s="359"/>
      <c r="Z174" s="359"/>
      <c r="AA174" s="359"/>
      <c r="AB174" s="359"/>
      <c r="AC174" s="359"/>
      <c r="AD174" s="359"/>
      <c r="AE174" s="359"/>
      <c r="AF174" s="359"/>
      <c r="AG174" s="359"/>
      <c r="AH174" s="359"/>
      <c r="AI174" s="359"/>
      <c r="AJ174" s="359"/>
      <c r="AK174" s="359"/>
      <c r="AL174" s="359"/>
    </row>
    <row r="175" spans="1:38" s="361" customFormat="1" ht="12.75" customHeight="1">
      <c r="A175" s="302">
        <v>34</v>
      </c>
      <c r="B175" s="453">
        <v>44431</v>
      </c>
      <c r="C175" s="300"/>
      <c r="D175" s="343" t="s">
        <v>1026</v>
      </c>
      <c r="E175" s="302" t="s">
        <v>617</v>
      </c>
      <c r="F175" s="302">
        <v>17</v>
      </c>
      <c r="G175" s="302">
        <v>8.5</v>
      </c>
      <c r="H175" s="302">
        <v>8.5</v>
      </c>
      <c r="I175" s="344" t="s">
        <v>1010</v>
      </c>
      <c r="J175" s="339" t="s">
        <v>901</v>
      </c>
      <c r="K175" s="398">
        <f t="shared" si="184"/>
        <v>-8.5</v>
      </c>
      <c r="L175" s="398">
        <v>100</v>
      </c>
      <c r="M175" s="327">
        <f t="shared" si="185"/>
        <v>-4775</v>
      </c>
      <c r="N175" s="327">
        <v>550</v>
      </c>
      <c r="O175" s="341" t="s">
        <v>631</v>
      </c>
      <c r="P175" s="400">
        <v>44432</v>
      </c>
      <c r="Q175" s="391"/>
      <c r="R175" s="392" t="s">
        <v>620</v>
      </c>
      <c r="S175" s="359"/>
      <c r="T175" s="359"/>
      <c r="U175" s="359"/>
      <c r="V175" s="359"/>
      <c r="W175" s="359"/>
      <c r="X175" s="359"/>
      <c r="Y175" s="359"/>
      <c r="Z175" s="359"/>
      <c r="AA175" s="359"/>
      <c r="AB175" s="359"/>
      <c r="AC175" s="359"/>
      <c r="AD175" s="359"/>
      <c r="AE175" s="359"/>
      <c r="AF175" s="359"/>
      <c r="AG175" s="359"/>
      <c r="AH175" s="359"/>
      <c r="AI175" s="359"/>
      <c r="AJ175" s="359"/>
      <c r="AK175" s="359"/>
      <c r="AL175" s="359"/>
    </row>
    <row r="176" spans="1:38" s="361" customFormat="1" ht="12.75" customHeight="1">
      <c r="A176" s="302">
        <v>35</v>
      </c>
      <c r="B176" s="453">
        <v>44431</v>
      </c>
      <c r="C176" s="300"/>
      <c r="D176" s="343" t="s">
        <v>1055</v>
      </c>
      <c r="E176" s="302" t="s">
        <v>951</v>
      </c>
      <c r="F176" s="302">
        <v>12</v>
      </c>
      <c r="G176" s="302">
        <v>20</v>
      </c>
      <c r="H176" s="302">
        <v>20</v>
      </c>
      <c r="I176" s="344">
        <v>0.1</v>
      </c>
      <c r="J176" s="339" t="s">
        <v>1004</v>
      </c>
      <c r="K176" s="340">
        <f>F176-H176</f>
        <v>-8</v>
      </c>
      <c r="L176" s="340">
        <v>100</v>
      </c>
      <c r="M176" s="339">
        <f t="shared" ref="M176:M178" si="186">(K176*N176)-100</f>
        <v>-4100</v>
      </c>
      <c r="N176" s="303">
        <v>500</v>
      </c>
      <c r="O176" s="341" t="s">
        <v>631</v>
      </c>
      <c r="P176" s="318">
        <v>44432</v>
      </c>
      <c r="Q176" s="391"/>
      <c r="R176" s="392" t="s">
        <v>616</v>
      </c>
      <c r="S176" s="359"/>
      <c r="T176" s="359"/>
      <c r="U176" s="359"/>
      <c r="V176" s="359"/>
      <c r="W176" s="359"/>
      <c r="X176" s="359"/>
      <c r="Y176" s="359"/>
      <c r="Z176" s="359"/>
      <c r="AA176" s="359"/>
      <c r="AB176" s="359"/>
      <c r="AC176" s="359"/>
      <c r="AD176" s="359"/>
      <c r="AE176" s="359"/>
      <c r="AF176" s="359"/>
      <c r="AG176" s="359"/>
      <c r="AH176" s="359"/>
      <c r="AI176" s="359"/>
      <c r="AJ176" s="359"/>
      <c r="AK176" s="359"/>
      <c r="AL176" s="359"/>
    </row>
    <row r="177" spans="1:38" s="361" customFormat="1" ht="12.75" customHeight="1">
      <c r="A177" s="298">
        <v>36</v>
      </c>
      <c r="B177" s="337">
        <v>44432</v>
      </c>
      <c r="C177" s="306"/>
      <c r="D177" s="346" t="s">
        <v>1059</v>
      </c>
      <c r="E177" s="298" t="s">
        <v>617</v>
      </c>
      <c r="F177" s="298">
        <v>9.5</v>
      </c>
      <c r="G177" s="298">
        <v>1</v>
      </c>
      <c r="H177" s="298">
        <v>14</v>
      </c>
      <c r="I177" s="307">
        <v>25</v>
      </c>
      <c r="J177" s="369" t="s">
        <v>1060</v>
      </c>
      <c r="K177" s="403">
        <f t="shared" ref="K177:K178" si="187">H177-F177</f>
        <v>4.5</v>
      </c>
      <c r="L177" s="403">
        <v>100</v>
      </c>
      <c r="M177" s="404">
        <f t="shared" si="186"/>
        <v>2375</v>
      </c>
      <c r="N177" s="404">
        <v>550</v>
      </c>
      <c r="O177" s="382" t="s">
        <v>615</v>
      </c>
      <c r="P177" s="465">
        <v>44432</v>
      </c>
      <c r="Q177" s="391"/>
      <c r="R177" s="392" t="s">
        <v>616</v>
      </c>
      <c r="S177" s="359"/>
      <c r="T177" s="359"/>
      <c r="U177" s="359"/>
      <c r="V177" s="359"/>
      <c r="W177" s="359"/>
      <c r="X177" s="359"/>
      <c r="Y177" s="359"/>
      <c r="Z177" s="359"/>
      <c r="AA177" s="359"/>
      <c r="AB177" s="359"/>
      <c r="AC177" s="359"/>
      <c r="AD177" s="359"/>
      <c r="AE177" s="359"/>
      <c r="AF177" s="359"/>
      <c r="AG177" s="359"/>
      <c r="AH177" s="359"/>
      <c r="AI177" s="359"/>
      <c r="AJ177" s="359"/>
      <c r="AK177" s="359"/>
      <c r="AL177" s="359"/>
    </row>
    <row r="178" spans="1:38" s="361" customFormat="1" ht="12.75" customHeight="1">
      <c r="A178" s="302">
        <v>37</v>
      </c>
      <c r="B178" s="481">
        <v>44432</v>
      </c>
      <c r="C178" s="300"/>
      <c r="D178" s="343" t="s">
        <v>1066</v>
      </c>
      <c r="E178" s="302" t="s">
        <v>617</v>
      </c>
      <c r="F178" s="302">
        <v>3.5</v>
      </c>
      <c r="G178" s="302"/>
      <c r="H178" s="302">
        <v>0.7</v>
      </c>
      <c r="I178" s="487" t="s">
        <v>1067</v>
      </c>
      <c r="J178" s="339" t="s">
        <v>1077</v>
      </c>
      <c r="K178" s="398">
        <f t="shared" si="187"/>
        <v>-2.8</v>
      </c>
      <c r="L178" s="398">
        <v>100</v>
      </c>
      <c r="M178" s="327">
        <f t="shared" si="186"/>
        <v>-4019.9999999999995</v>
      </c>
      <c r="N178" s="327">
        <v>1400</v>
      </c>
      <c r="O178" s="341" t="s">
        <v>631</v>
      </c>
      <c r="P178" s="400">
        <v>44433</v>
      </c>
      <c r="Q178" s="391"/>
      <c r="R178" s="392" t="s">
        <v>620</v>
      </c>
      <c r="S178" s="359"/>
      <c r="T178" s="359"/>
      <c r="U178" s="359"/>
      <c r="V178" s="359"/>
      <c r="W178" s="359"/>
      <c r="X178" s="359"/>
      <c r="Y178" s="359"/>
      <c r="Z178" s="359"/>
      <c r="AA178" s="359"/>
      <c r="AB178" s="359"/>
      <c r="AC178" s="359"/>
      <c r="AD178" s="359"/>
      <c r="AE178" s="359"/>
      <c r="AF178" s="359"/>
      <c r="AG178" s="359"/>
      <c r="AH178" s="359"/>
      <c r="AI178" s="359"/>
      <c r="AJ178" s="359"/>
      <c r="AK178" s="359"/>
      <c r="AL178" s="359"/>
    </row>
    <row r="179" spans="1:38" s="361" customFormat="1" ht="12.75" customHeight="1">
      <c r="A179" s="298">
        <v>38</v>
      </c>
      <c r="B179" s="337">
        <v>44432</v>
      </c>
      <c r="C179" s="306"/>
      <c r="D179" s="346" t="s">
        <v>1030</v>
      </c>
      <c r="E179" s="298" t="s">
        <v>617</v>
      </c>
      <c r="F179" s="298">
        <v>14</v>
      </c>
      <c r="G179" s="298">
        <v>5</v>
      </c>
      <c r="H179" s="298">
        <v>21</v>
      </c>
      <c r="I179" s="307">
        <v>25</v>
      </c>
      <c r="J179" s="369" t="s">
        <v>1079</v>
      </c>
      <c r="K179" s="403">
        <f t="shared" ref="K179" si="188">H179-F179</f>
        <v>7</v>
      </c>
      <c r="L179" s="403">
        <v>100</v>
      </c>
      <c r="M179" s="404">
        <f t="shared" ref="M179" si="189">(K179*N179)-100</f>
        <v>3750</v>
      </c>
      <c r="N179" s="404">
        <v>550</v>
      </c>
      <c r="O179" s="382" t="s">
        <v>615</v>
      </c>
      <c r="P179" s="405">
        <v>44433</v>
      </c>
      <c r="Q179" s="391"/>
      <c r="R179" s="392" t="s">
        <v>616</v>
      </c>
      <c r="S179" s="359"/>
      <c r="T179" s="359"/>
      <c r="U179" s="359"/>
      <c r="V179" s="359"/>
      <c r="W179" s="359"/>
      <c r="X179" s="359"/>
      <c r="Y179" s="359"/>
      <c r="Z179" s="359"/>
      <c r="AA179" s="359"/>
      <c r="AB179" s="359"/>
      <c r="AC179" s="359"/>
      <c r="AD179" s="359"/>
      <c r="AE179" s="359"/>
      <c r="AF179" s="359"/>
      <c r="AG179" s="359"/>
      <c r="AH179" s="359"/>
      <c r="AI179" s="359"/>
      <c r="AJ179" s="359"/>
      <c r="AK179" s="359"/>
      <c r="AL179" s="359"/>
    </row>
    <row r="180" spans="1:38" s="361" customFormat="1" ht="12.75" customHeight="1">
      <c r="A180" s="302">
        <v>39</v>
      </c>
      <c r="B180" s="481">
        <v>44432</v>
      </c>
      <c r="C180" s="300"/>
      <c r="D180" s="343" t="s">
        <v>1075</v>
      </c>
      <c r="E180" s="302" t="s">
        <v>617</v>
      </c>
      <c r="F180" s="302">
        <v>72</v>
      </c>
      <c r="G180" s="302">
        <v>17</v>
      </c>
      <c r="H180" s="302">
        <v>22</v>
      </c>
      <c r="I180" s="344" t="s">
        <v>1076</v>
      </c>
      <c r="J180" s="339" t="s">
        <v>1078</v>
      </c>
      <c r="K180" s="398">
        <f t="shared" ref="K180:K184" si="190">H180-F180</f>
        <v>-50</v>
      </c>
      <c r="L180" s="398">
        <v>100</v>
      </c>
      <c r="M180" s="327">
        <f t="shared" ref="M180:M184" si="191">(K180*N180)-100</f>
        <v>-2600</v>
      </c>
      <c r="N180" s="327">
        <v>50</v>
      </c>
      <c r="O180" s="341" t="s">
        <v>631</v>
      </c>
      <c r="P180" s="400">
        <v>44433</v>
      </c>
      <c r="Q180" s="391"/>
      <c r="R180" s="392" t="s">
        <v>616</v>
      </c>
      <c r="S180" s="359"/>
      <c r="T180" s="359"/>
      <c r="U180" s="359"/>
      <c r="V180" s="359"/>
      <c r="W180" s="359"/>
      <c r="X180" s="359"/>
      <c r="Y180" s="359"/>
      <c r="Z180" s="359"/>
      <c r="AA180" s="359"/>
      <c r="AB180" s="359"/>
      <c r="AC180" s="359"/>
      <c r="AD180" s="359"/>
      <c r="AE180" s="359"/>
      <c r="AF180" s="359"/>
      <c r="AG180" s="359"/>
      <c r="AH180" s="359"/>
      <c r="AI180" s="359"/>
      <c r="AJ180" s="359"/>
      <c r="AK180" s="359"/>
      <c r="AL180" s="359"/>
    </row>
    <row r="181" spans="1:38" s="361" customFormat="1" ht="12.75" customHeight="1">
      <c r="A181" s="419">
        <v>40</v>
      </c>
      <c r="B181" s="495">
        <v>44433</v>
      </c>
      <c r="C181" s="421"/>
      <c r="D181" s="422" t="s">
        <v>1072</v>
      </c>
      <c r="E181" s="419" t="s">
        <v>617</v>
      </c>
      <c r="F181" s="419">
        <v>7.75</v>
      </c>
      <c r="G181" s="419"/>
      <c r="H181" s="419">
        <v>8.75</v>
      </c>
      <c r="I181" s="423">
        <v>20</v>
      </c>
      <c r="J181" s="424" t="s">
        <v>1057</v>
      </c>
      <c r="K181" s="425">
        <f t="shared" si="190"/>
        <v>1</v>
      </c>
      <c r="L181" s="425">
        <v>100</v>
      </c>
      <c r="M181" s="426">
        <f t="shared" si="191"/>
        <v>450</v>
      </c>
      <c r="N181" s="426">
        <v>550</v>
      </c>
      <c r="O181" s="427" t="s">
        <v>743</v>
      </c>
      <c r="P181" s="428">
        <v>44434</v>
      </c>
      <c r="Q181" s="391"/>
      <c r="R181" s="392" t="s">
        <v>620</v>
      </c>
      <c r="S181" s="359"/>
      <c r="T181" s="359"/>
      <c r="U181" s="359"/>
      <c r="V181" s="359"/>
      <c r="W181" s="359"/>
      <c r="X181" s="359"/>
      <c r="Y181" s="359"/>
      <c r="Z181" s="359"/>
      <c r="AA181" s="359"/>
      <c r="AB181" s="359"/>
      <c r="AC181" s="359"/>
      <c r="AD181" s="359"/>
      <c r="AE181" s="359"/>
      <c r="AF181" s="359"/>
      <c r="AG181" s="359"/>
      <c r="AH181" s="359"/>
      <c r="AI181" s="359"/>
      <c r="AJ181" s="359"/>
      <c r="AK181" s="359"/>
      <c r="AL181" s="359"/>
    </row>
    <row r="182" spans="1:38" s="361" customFormat="1" ht="12.75" customHeight="1">
      <c r="A182" s="419">
        <v>41</v>
      </c>
      <c r="B182" s="495">
        <v>44433</v>
      </c>
      <c r="C182" s="421"/>
      <c r="D182" s="422" t="s">
        <v>1073</v>
      </c>
      <c r="E182" s="419" t="s">
        <v>617</v>
      </c>
      <c r="F182" s="419">
        <v>14</v>
      </c>
      <c r="G182" s="419"/>
      <c r="H182" s="419">
        <v>16</v>
      </c>
      <c r="I182" s="423">
        <v>25</v>
      </c>
      <c r="J182" s="424" t="s">
        <v>966</v>
      </c>
      <c r="K182" s="425">
        <f t="shared" si="190"/>
        <v>2</v>
      </c>
      <c r="L182" s="425">
        <v>100</v>
      </c>
      <c r="M182" s="426">
        <f t="shared" si="191"/>
        <v>500</v>
      </c>
      <c r="N182" s="426">
        <v>300</v>
      </c>
      <c r="O182" s="427" t="s">
        <v>743</v>
      </c>
      <c r="P182" s="428">
        <v>44434</v>
      </c>
      <c r="Q182" s="391"/>
      <c r="R182" s="392" t="s">
        <v>620</v>
      </c>
      <c r="S182" s="359"/>
      <c r="T182" s="359"/>
      <c r="U182" s="359"/>
      <c r="V182" s="359"/>
      <c r="W182" s="359"/>
      <c r="X182" s="359"/>
      <c r="Y182" s="359"/>
      <c r="Z182" s="359"/>
      <c r="AA182" s="359"/>
      <c r="AB182" s="359"/>
      <c r="AC182" s="359"/>
      <c r="AD182" s="359"/>
      <c r="AE182" s="359"/>
      <c r="AF182" s="359"/>
      <c r="AG182" s="359"/>
      <c r="AH182" s="359"/>
      <c r="AI182" s="359"/>
      <c r="AJ182" s="359"/>
      <c r="AK182" s="359"/>
      <c r="AL182" s="359"/>
    </row>
    <row r="183" spans="1:38" s="361" customFormat="1" ht="12.75" customHeight="1">
      <c r="A183" s="419">
        <v>42</v>
      </c>
      <c r="B183" s="495">
        <v>44433</v>
      </c>
      <c r="C183" s="421"/>
      <c r="D183" s="422" t="s">
        <v>1030</v>
      </c>
      <c r="E183" s="419" t="s">
        <v>617</v>
      </c>
      <c r="F183" s="419">
        <v>7</v>
      </c>
      <c r="G183" s="419"/>
      <c r="H183" s="419">
        <v>7</v>
      </c>
      <c r="I183" s="423" t="s">
        <v>1074</v>
      </c>
      <c r="J183" s="424" t="s">
        <v>1009</v>
      </c>
      <c r="K183" s="425">
        <f t="shared" si="190"/>
        <v>0</v>
      </c>
      <c r="L183" s="425">
        <v>100</v>
      </c>
      <c r="M183" s="426">
        <f t="shared" si="191"/>
        <v>-100</v>
      </c>
      <c r="N183" s="426">
        <v>550</v>
      </c>
      <c r="O183" s="427" t="s">
        <v>743</v>
      </c>
      <c r="P183" s="428">
        <v>44434</v>
      </c>
      <c r="Q183" s="391"/>
      <c r="R183" s="392" t="s">
        <v>616</v>
      </c>
      <c r="S183" s="359"/>
      <c r="T183" s="359"/>
      <c r="U183" s="359"/>
      <c r="V183" s="359"/>
      <c r="W183" s="359"/>
      <c r="X183" s="359"/>
      <c r="Y183" s="359"/>
      <c r="Z183" s="359"/>
      <c r="AA183" s="359"/>
      <c r="AB183" s="359"/>
      <c r="AC183" s="359"/>
      <c r="AD183" s="359"/>
      <c r="AE183" s="359"/>
      <c r="AF183" s="359"/>
      <c r="AG183" s="359"/>
      <c r="AH183" s="359"/>
      <c r="AI183" s="359"/>
      <c r="AJ183" s="359"/>
      <c r="AK183" s="359"/>
      <c r="AL183" s="359"/>
    </row>
    <row r="184" spans="1:38" s="361" customFormat="1" ht="12.75" customHeight="1">
      <c r="A184" s="298">
        <v>43</v>
      </c>
      <c r="B184" s="488">
        <v>44434</v>
      </c>
      <c r="C184" s="306"/>
      <c r="D184" s="346" t="s">
        <v>1093</v>
      </c>
      <c r="E184" s="298" t="s">
        <v>617</v>
      </c>
      <c r="F184" s="298">
        <v>49</v>
      </c>
      <c r="G184" s="298">
        <v>36</v>
      </c>
      <c r="H184" s="298">
        <v>53.25</v>
      </c>
      <c r="I184" s="307" t="s">
        <v>1094</v>
      </c>
      <c r="J184" s="369" t="s">
        <v>884</v>
      </c>
      <c r="K184" s="403">
        <f t="shared" si="190"/>
        <v>4.25</v>
      </c>
      <c r="L184" s="403">
        <v>100</v>
      </c>
      <c r="M184" s="404">
        <f t="shared" si="191"/>
        <v>1175</v>
      </c>
      <c r="N184" s="404">
        <v>300</v>
      </c>
      <c r="O184" s="382" t="s">
        <v>615</v>
      </c>
      <c r="P184" s="405">
        <v>44438</v>
      </c>
      <c r="Q184" s="391"/>
      <c r="R184" s="392" t="s">
        <v>616</v>
      </c>
      <c r="S184" s="359"/>
      <c r="T184" s="359"/>
      <c r="U184" s="359"/>
      <c r="V184" s="359"/>
      <c r="W184" s="359"/>
      <c r="X184" s="359"/>
      <c r="Y184" s="359"/>
      <c r="Z184" s="359"/>
      <c r="AA184" s="359"/>
      <c r="AB184" s="359"/>
      <c r="AC184" s="359"/>
      <c r="AD184" s="359"/>
      <c r="AE184" s="359"/>
      <c r="AF184" s="359"/>
      <c r="AG184" s="359"/>
      <c r="AH184" s="359"/>
      <c r="AI184" s="359"/>
      <c r="AJ184" s="359"/>
      <c r="AK184" s="359"/>
      <c r="AL184" s="359"/>
    </row>
    <row r="185" spans="1:38" s="361" customFormat="1" ht="12.75" customHeight="1">
      <c r="A185" s="511">
        <v>44</v>
      </c>
      <c r="B185" s="333">
        <v>44434</v>
      </c>
      <c r="C185" s="512"/>
      <c r="D185" s="346" t="s">
        <v>1095</v>
      </c>
      <c r="E185" s="298" t="s">
        <v>617</v>
      </c>
      <c r="F185" s="298">
        <v>47</v>
      </c>
      <c r="G185" s="298">
        <v>29</v>
      </c>
      <c r="H185" s="298">
        <v>55</v>
      </c>
      <c r="I185" s="307" t="s">
        <v>988</v>
      </c>
      <c r="J185" s="369" t="s">
        <v>1102</v>
      </c>
      <c r="K185" s="403">
        <f t="shared" ref="K185:K187" si="192">H185-F185</f>
        <v>8</v>
      </c>
      <c r="L185" s="403">
        <v>100</v>
      </c>
      <c r="M185" s="404">
        <f t="shared" ref="M185:M187" si="193">(K185*N185)-100</f>
        <v>1900</v>
      </c>
      <c r="N185" s="404">
        <v>250</v>
      </c>
      <c r="O185" s="382" t="s">
        <v>615</v>
      </c>
      <c r="P185" s="405">
        <v>44435</v>
      </c>
      <c r="Q185" s="391"/>
      <c r="R185" s="392" t="s">
        <v>616</v>
      </c>
      <c r="S185" s="359"/>
      <c r="T185" s="359"/>
      <c r="U185" s="359"/>
      <c r="V185" s="359"/>
      <c r="W185" s="359"/>
      <c r="X185" s="359"/>
      <c r="Y185" s="359"/>
      <c r="Z185" s="359"/>
      <c r="AA185" s="359"/>
      <c r="AB185" s="359"/>
      <c r="AC185" s="359"/>
      <c r="AD185" s="359"/>
      <c r="AE185" s="359"/>
      <c r="AF185" s="359"/>
      <c r="AG185" s="359"/>
      <c r="AH185" s="359"/>
      <c r="AI185" s="359"/>
      <c r="AJ185" s="359"/>
      <c r="AK185" s="359"/>
      <c r="AL185" s="359"/>
    </row>
    <row r="186" spans="1:38" s="361" customFormat="1" ht="12.75" customHeight="1">
      <c r="A186" s="511">
        <v>45</v>
      </c>
      <c r="B186" s="333">
        <v>44434</v>
      </c>
      <c r="C186" s="512"/>
      <c r="D186" s="346" t="s">
        <v>1096</v>
      </c>
      <c r="E186" s="298" t="s">
        <v>617</v>
      </c>
      <c r="F186" s="298">
        <v>58</v>
      </c>
      <c r="G186" s="298">
        <v>17</v>
      </c>
      <c r="H186" s="298">
        <v>69</v>
      </c>
      <c r="I186" s="307">
        <v>120</v>
      </c>
      <c r="J186" s="369" t="s">
        <v>944</v>
      </c>
      <c r="K186" s="403">
        <f t="shared" si="192"/>
        <v>11</v>
      </c>
      <c r="L186" s="403">
        <v>100</v>
      </c>
      <c r="M186" s="404">
        <f t="shared" si="193"/>
        <v>450</v>
      </c>
      <c r="N186" s="404">
        <v>50</v>
      </c>
      <c r="O186" s="382" t="s">
        <v>615</v>
      </c>
      <c r="P186" s="405">
        <v>44435</v>
      </c>
      <c r="Q186" s="391"/>
      <c r="R186" s="392" t="s">
        <v>616</v>
      </c>
      <c r="S186" s="359"/>
      <c r="T186" s="359"/>
      <c r="U186" s="359"/>
      <c r="V186" s="359"/>
      <c r="W186" s="359"/>
      <c r="X186" s="359"/>
      <c r="Y186" s="359"/>
      <c r="Z186" s="359"/>
      <c r="AA186" s="359"/>
      <c r="AB186" s="359"/>
      <c r="AC186" s="359"/>
      <c r="AD186" s="359"/>
      <c r="AE186" s="359"/>
      <c r="AF186" s="359"/>
      <c r="AG186" s="359"/>
      <c r="AH186" s="359"/>
      <c r="AI186" s="359"/>
      <c r="AJ186" s="359"/>
      <c r="AK186" s="359"/>
      <c r="AL186" s="359"/>
    </row>
    <row r="187" spans="1:38" s="361" customFormat="1" ht="12.75" customHeight="1">
      <c r="A187" s="302">
        <v>46</v>
      </c>
      <c r="B187" s="500">
        <v>44435</v>
      </c>
      <c r="C187" s="300"/>
      <c r="D187" s="343" t="s">
        <v>1103</v>
      </c>
      <c r="E187" s="302" t="s">
        <v>617</v>
      </c>
      <c r="F187" s="302">
        <v>57</v>
      </c>
      <c r="G187" s="302">
        <v>17</v>
      </c>
      <c r="H187" s="302">
        <v>17</v>
      </c>
      <c r="I187" s="344" t="s">
        <v>1104</v>
      </c>
      <c r="J187" s="339" t="s">
        <v>1118</v>
      </c>
      <c r="K187" s="398">
        <f t="shared" si="192"/>
        <v>-40</v>
      </c>
      <c r="L187" s="398">
        <v>100</v>
      </c>
      <c r="M187" s="327">
        <f t="shared" si="193"/>
        <v>-2100</v>
      </c>
      <c r="N187" s="327">
        <v>50</v>
      </c>
      <c r="O187" s="341" t="s">
        <v>631</v>
      </c>
      <c r="P187" s="400">
        <v>44438</v>
      </c>
      <c r="Q187" s="391"/>
      <c r="R187" s="392" t="s">
        <v>616</v>
      </c>
      <c r="S187" s="359"/>
      <c r="T187" s="359"/>
      <c r="U187" s="359"/>
      <c r="V187" s="359"/>
      <c r="W187" s="359"/>
      <c r="X187" s="359"/>
      <c r="Y187" s="359"/>
      <c r="Z187" s="359"/>
      <c r="AA187" s="359"/>
      <c r="AB187" s="359"/>
      <c r="AC187" s="359"/>
      <c r="AD187" s="359"/>
      <c r="AE187" s="359"/>
      <c r="AF187" s="359"/>
      <c r="AG187" s="359"/>
      <c r="AH187" s="359"/>
      <c r="AI187" s="359"/>
      <c r="AJ187" s="359"/>
      <c r="AK187" s="359"/>
      <c r="AL187" s="359"/>
    </row>
    <row r="188" spans="1:38" s="361" customFormat="1" ht="12.75" customHeight="1">
      <c r="A188" s="511">
        <v>47</v>
      </c>
      <c r="B188" s="333">
        <v>44435</v>
      </c>
      <c r="C188" s="512"/>
      <c r="D188" s="563" t="s">
        <v>1105</v>
      </c>
      <c r="E188" s="298" t="s">
        <v>617</v>
      </c>
      <c r="F188" s="298">
        <v>240</v>
      </c>
      <c r="G188" s="298">
        <v>95</v>
      </c>
      <c r="H188" s="298">
        <v>282.5</v>
      </c>
      <c r="I188" s="307">
        <v>500</v>
      </c>
      <c r="J188" s="369" t="s">
        <v>1069</v>
      </c>
      <c r="K188" s="403">
        <f t="shared" ref="K188" si="194">H188-F188</f>
        <v>42.5</v>
      </c>
      <c r="L188" s="403">
        <v>100</v>
      </c>
      <c r="M188" s="404">
        <f t="shared" ref="M188" si="195">(K188*N188)-100</f>
        <v>962.5</v>
      </c>
      <c r="N188" s="404">
        <v>25</v>
      </c>
      <c r="O188" s="382" t="s">
        <v>615</v>
      </c>
      <c r="P188" s="405">
        <v>44435</v>
      </c>
      <c r="Q188" s="391"/>
      <c r="R188" s="392" t="s">
        <v>620</v>
      </c>
      <c r="S188" s="359"/>
      <c r="T188" s="359"/>
      <c r="U188" s="359"/>
      <c r="V188" s="359"/>
      <c r="W188" s="359"/>
      <c r="X188" s="359"/>
      <c r="Y188" s="359"/>
      <c r="Z188" s="359"/>
      <c r="AA188" s="359"/>
      <c r="AB188" s="359"/>
      <c r="AC188" s="359"/>
      <c r="AD188" s="359"/>
      <c r="AE188" s="359"/>
      <c r="AF188" s="359"/>
      <c r="AG188" s="359"/>
      <c r="AH188" s="359"/>
      <c r="AI188" s="359"/>
      <c r="AJ188" s="359"/>
      <c r="AK188" s="359"/>
      <c r="AL188" s="359"/>
    </row>
    <row r="189" spans="1:38" s="361" customFormat="1" ht="12.75" customHeight="1">
      <c r="A189" s="496">
        <v>48</v>
      </c>
      <c r="B189" s="431">
        <v>44438</v>
      </c>
      <c r="C189" s="557"/>
      <c r="D189" s="530" t="s">
        <v>1127</v>
      </c>
      <c r="E189" s="560" t="s">
        <v>617</v>
      </c>
      <c r="F189" s="553" t="s">
        <v>1128</v>
      </c>
      <c r="G189" s="553"/>
      <c r="H189" s="553"/>
      <c r="I189" s="554" t="s">
        <v>888</v>
      </c>
      <c r="J189" s="358" t="s">
        <v>618</v>
      </c>
      <c r="K189" s="387"/>
      <c r="L189" s="387"/>
      <c r="M189" s="358"/>
      <c r="N189" s="388"/>
      <c r="O189" s="389"/>
      <c r="P189" s="390"/>
      <c r="Q189" s="391"/>
      <c r="R189" s="392" t="s">
        <v>620</v>
      </c>
      <c r="S189" s="359"/>
      <c r="T189" s="359"/>
      <c r="U189" s="359"/>
      <c r="V189" s="359"/>
      <c r="W189" s="359"/>
      <c r="X189" s="359"/>
      <c r="Y189" s="359"/>
      <c r="Z189" s="359"/>
      <c r="AA189" s="359"/>
      <c r="AB189" s="359"/>
      <c r="AC189" s="359"/>
      <c r="AD189" s="359"/>
      <c r="AE189" s="359"/>
      <c r="AF189" s="359"/>
      <c r="AG189" s="359"/>
      <c r="AH189" s="359"/>
      <c r="AI189" s="359"/>
      <c r="AJ189" s="359"/>
      <c r="AK189" s="359"/>
      <c r="AL189" s="359"/>
    </row>
    <row r="190" spans="1:38" s="361" customFormat="1" ht="12.75" customHeight="1">
      <c r="A190" s="496">
        <v>49</v>
      </c>
      <c r="B190" s="362">
        <v>44439</v>
      </c>
      <c r="C190" s="558"/>
      <c r="D190" s="530" t="s">
        <v>1148</v>
      </c>
      <c r="E190" s="561" t="s">
        <v>617</v>
      </c>
      <c r="F190" s="527" t="s">
        <v>1149</v>
      </c>
      <c r="G190" s="527">
        <v>19</v>
      </c>
      <c r="H190" s="527"/>
      <c r="I190" s="555" t="s">
        <v>1150</v>
      </c>
      <c r="J190" s="551" t="s">
        <v>618</v>
      </c>
      <c r="K190" s="387"/>
      <c r="L190" s="387"/>
      <c r="M190" s="358"/>
      <c r="N190" s="388"/>
      <c r="O190" s="389"/>
      <c r="P190" s="390"/>
      <c r="Q190" s="391"/>
      <c r="R190" s="392" t="s">
        <v>620</v>
      </c>
      <c r="S190" s="359"/>
      <c r="T190" s="359"/>
      <c r="U190" s="359"/>
      <c r="V190" s="359"/>
      <c r="W190" s="359"/>
      <c r="X190" s="359"/>
      <c r="Y190" s="359"/>
      <c r="Z190" s="359"/>
      <c r="AA190" s="359"/>
      <c r="AB190" s="359"/>
      <c r="AC190" s="359"/>
      <c r="AD190" s="359"/>
      <c r="AE190" s="359"/>
      <c r="AF190" s="359"/>
      <c r="AG190" s="359"/>
      <c r="AH190" s="359"/>
      <c r="AI190" s="359"/>
      <c r="AJ190" s="359"/>
      <c r="AK190" s="359"/>
      <c r="AL190" s="359"/>
    </row>
    <row r="191" spans="1:38" s="361" customFormat="1" ht="12.75" customHeight="1">
      <c r="A191" s="496">
        <v>50</v>
      </c>
      <c r="B191" s="362">
        <v>44439</v>
      </c>
      <c r="C191" s="558"/>
      <c r="D191" s="530" t="s">
        <v>1151</v>
      </c>
      <c r="E191" s="561" t="s">
        <v>617</v>
      </c>
      <c r="F191" s="527" t="s">
        <v>1094</v>
      </c>
      <c r="G191" s="527">
        <v>20</v>
      </c>
      <c r="H191" s="527"/>
      <c r="I191" s="555" t="s">
        <v>1104</v>
      </c>
      <c r="J191" s="551" t="s">
        <v>618</v>
      </c>
      <c r="K191" s="387"/>
      <c r="L191" s="387"/>
      <c r="M191" s="358"/>
      <c r="N191" s="388"/>
      <c r="O191" s="389"/>
      <c r="P191" s="390"/>
      <c r="Q191" s="391"/>
      <c r="R191" s="392" t="s">
        <v>620</v>
      </c>
      <c r="S191" s="359"/>
      <c r="T191" s="359"/>
      <c r="U191" s="359"/>
      <c r="V191" s="359"/>
      <c r="W191" s="359"/>
      <c r="X191" s="359"/>
      <c r="Y191" s="359"/>
      <c r="Z191" s="359"/>
      <c r="AA191" s="359"/>
      <c r="AB191" s="359"/>
      <c r="AC191" s="359"/>
      <c r="AD191" s="359"/>
      <c r="AE191" s="359"/>
      <c r="AF191" s="359"/>
      <c r="AG191" s="359"/>
      <c r="AH191" s="359"/>
      <c r="AI191" s="359"/>
      <c r="AJ191" s="359"/>
      <c r="AK191" s="359"/>
      <c r="AL191" s="359"/>
    </row>
    <row r="192" spans="1:38" ht="13.9" customHeight="1">
      <c r="A192" s="550"/>
      <c r="B192" s="364"/>
      <c r="C192" s="559"/>
      <c r="D192" s="556"/>
      <c r="E192" s="562"/>
      <c r="F192" s="527"/>
      <c r="G192" s="367"/>
      <c r="H192" s="367"/>
      <c r="I192" s="441"/>
      <c r="J192" s="552"/>
      <c r="K192" s="114"/>
      <c r="L192" s="114"/>
      <c r="M192" s="176"/>
      <c r="N192" s="114"/>
      <c r="O192" s="161"/>
      <c r="P192" s="160"/>
      <c r="Q192" s="174"/>
      <c r="R192" s="187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4.25" customHeight="1">
      <c r="A193" s="1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4.25" customHeight="1">
      <c r="A195" s="182"/>
      <c r="B195" s="188"/>
      <c r="C195" s="188"/>
      <c r="D195" s="189"/>
      <c r="E195" s="182"/>
      <c r="F195" s="190"/>
      <c r="G195" s="182"/>
      <c r="H195" s="182"/>
      <c r="I195" s="182"/>
      <c r="J195" s="188"/>
      <c r="K195" s="191"/>
      <c r="L195" s="182"/>
      <c r="M195" s="182"/>
      <c r="N195" s="182"/>
      <c r="O195" s="192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>
      <c r="A196" s="98" t="s">
        <v>644</v>
      </c>
      <c r="B196" s="193"/>
      <c r="C196" s="193"/>
      <c r="D196" s="194"/>
      <c r="E196" s="153"/>
      <c r="F196" s="6"/>
      <c r="G196" s="6"/>
      <c r="H196" s="154"/>
      <c r="I196" s="195"/>
      <c r="J196" s="1"/>
      <c r="K196" s="6"/>
      <c r="L196" s="6"/>
      <c r="M196" s="6"/>
      <c r="N196" s="1"/>
      <c r="O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38" ht="38.25" customHeight="1">
      <c r="A197" s="99" t="s">
        <v>16</v>
      </c>
      <c r="B197" s="100" t="s">
        <v>590</v>
      </c>
      <c r="C197" s="100"/>
      <c r="D197" s="101" t="s">
        <v>602</v>
      </c>
      <c r="E197" s="100" t="s">
        <v>603</v>
      </c>
      <c r="F197" s="100" t="s">
        <v>604</v>
      </c>
      <c r="G197" s="100" t="s">
        <v>605</v>
      </c>
      <c r="H197" s="100" t="s">
        <v>606</v>
      </c>
      <c r="I197" s="100" t="s">
        <v>607</v>
      </c>
      <c r="J197" s="99" t="s">
        <v>608</v>
      </c>
      <c r="K197" s="157" t="s">
        <v>630</v>
      </c>
      <c r="L197" s="158" t="s">
        <v>610</v>
      </c>
      <c r="M197" s="102" t="s">
        <v>611</v>
      </c>
      <c r="N197" s="100" t="s">
        <v>612</v>
      </c>
      <c r="O197" s="101" t="s">
        <v>613</v>
      </c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38" ht="14.25" customHeight="1">
      <c r="A198" s="302">
        <v>1</v>
      </c>
      <c r="B198" s="313">
        <v>44363</v>
      </c>
      <c r="C198" s="386"/>
      <c r="D198" s="343" t="s">
        <v>283</v>
      </c>
      <c r="E198" s="376" t="s">
        <v>614</v>
      </c>
      <c r="F198" s="302">
        <v>2275</v>
      </c>
      <c r="G198" s="302">
        <v>2070</v>
      </c>
      <c r="H198" s="376">
        <v>2070</v>
      </c>
      <c r="I198" s="377" t="s">
        <v>645</v>
      </c>
      <c r="J198" s="303" t="s">
        <v>954</v>
      </c>
      <c r="K198" s="303">
        <f t="shared" ref="K198" si="196">H198-F198</f>
        <v>-205</v>
      </c>
      <c r="L198" s="304">
        <f>(F198*-0.8)/100</f>
        <v>-18.2</v>
      </c>
      <c r="M198" s="305">
        <f t="shared" ref="M198" si="197">(K198+L198)/F198</f>
        <v>-9.8109890109890102E-2</v>
      </c>
      <c r="N198" s="303" t="s">
        <v>631</v>
      </c>
      <c r="O198" s="318">
        <v>44419</v>
      </c>
      <c r="P198" s="103"/>
      <c r="Q198" s="1"/>
      <c r="R198" s="1" t="s">
        <v>616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4.25" customHeight="1">
      <c r="A199" s="109">
        <v>2</v>
      </c>
      <c r="B199" s="110">
        <v>44420</v>
      </c>
      <c r="C199" s="196"/>
      <c r="D199" s="111" t="s">
        <v>516</v>
      </c>
      <c r="E199" s="112" t="s">
        <v>617</v>
      </c>
      <c r="F199" s="109" t="s">
        <v>976</v>
      </c>
      <c r="G199" s="109">
        <v>284</v>
      </c>
      <c r="H199" s="112"/>
      <c r="I199" s="113" t="s">
        <v>977</v>
      </c>
      <c r="J199" s="114" t="s">
        <v>618</v>
      </c>
      <c r="K199" s="114"/>
      <c r="L199" s="115"/>
      <c r="M199" s="116"/>
      <c r="N199" s="114"/>
      <c r="O199" s="160"/>
      <c r="P199" s="103"/>
      <c r="Q199" s="1"/>
      <c r="R199" s="1" t="s">
        <v>616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4.25" customHeight="1">
      <c r="A200" s="197"/>
      <c r="B200" s="159"/>
      <c r="C200" s="198"/>
      <c r="D200" s="111"/>
      <c r="E200" s="199"/>
      <c r="F200" s="199"/>
      <c r="G200" s="199"/>
      <c r="H200" s="199"/>
      <c r="I200" s="199"/>
      <c r="J200" s="199"/>
      <c r="K200" s="200"/>
      <c r="L200" s="201"/>
      <c r="M200" s="199"/>
      <c r="N200" s="202"/>
      <c r="O200" s="203"/>
      <c r="P200" s="204"/>
      <c r="R200" s="6"/>
      <c r="S200" s="44"/>
      <c r="T200" s="1"/>
      <c r="U200" s="1"/>
      <c r="V200" s="1"/>
      <c r="W200" s="1"/>
      <c r="X200" s="1"/>
      <c r="Y200" s="1"/>
      <c r="Z200" s="1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</row>
    <row r="201" spans="1:38" ht="12.75" customHeight="1">
      <c r="A201" s="137" t="s">
        <v>623</v>
      </c>
      <c r="B201" s="137"/>
      <c r="C201" s="137"/>
      <c r="D201" s="137"/>
      <c r="E201" s="44"/>
      <c r="F201" s="145" t="s">
        <v>625</v>
      </c>
      <c r="G201" s="59"/>
      <c r="H201" s="59"/>
      <c r="I201" s="59"/>
      <c r="J201" s="6"/>
      <c r="K201" s="169"/>
      <c r="L201" s="170"/>
      <c r="M201" s="6"/>
      <c r="N201" s="127"/>
      <c r="O201" s="205"/>
      <c r="P201" s="1"/>
      <c r="Q201" s="1"/>
      <c r="R201" s="6"/>
      <c r="S201" s="1"/>
      <c r="T201" s="1"/>
      <c r="U201" s="1"/>
      <c r="V201" s="1"/>
      <c r="W201" s="1"/>
      <c r="X201" s="1"/>
      <c r="Y201" s="1"/>
    </row>
    <row r="202" spans="1:38" ht="12.75" customHeight="1">
      <c r="A202" s="144" t="s">
        <v>624</v>
      </c>
      <c r="B202" s="137"/>
      <c r="C202" s="137"/>
      <c r="D202" s="137"/>
      <c r="E202" s="6"/>
      <c r="F202" s="145" t="s">
        <v>627</v>
      </c>
      <c r="G202" s="6"/>
      <c r="H202" s="6" t="s">
        <v>861</v>
      </c>
      <c r="I202" s="6"/>
      <c r="J202" s="1"/>
      <c r="K202" s="6"/>
      <c r="L202" s="6"/>
      <c r="M202" s="6"/>
      <c r="N202" s="1"/>
      <c r="O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38" ht="12.75" customHeight="1">
      <c r="A203" s="144"/>
      <c r="B203" s="137"/>
      <c r="C203" s="137"/>
      <c r="D203" s="137"/>
      <c r="E203" s="6"/>
      <c r="F203" s="145"/>
      <c r="G203" s="6"/>
      <c r="H203" s="6"/>
      <c r="I203" s="6"/>
      <c r="J203" s="1"/>
      <c r="K203" s="6"/>
      <c r="L203" s="6"/>
      <c r="M203" s="6"/>
      <c r="N203" s="1"/>
      <c r="O203" s="1"/>
      <c r="Q203" s="1"/>
      <c r="R203" s="59"/>
      <c r="S203" s="1"/>
      <c r="T203" s="1"/>
      <c r="U203" s="1"/>
      <c r="V203" s="1"/>
      <c r="W203" s="1"/>
      <c r="X203" s="1"/>
      <c r="Y203" s="1"/>
      <c r="Z203" s="1"/>
    </row>
    <row r="204" spans="1:38" ht="12.75" customHeight="1">
      <c r="A204" s="1"/>
      <c r="B204" s="152" t="s">
        <v>646</v>
      </c>
      <c r="C204" s="152"/>
      <c r="D204" s="152"/>
      <c r="E204" s="152"/>
      <c r="F204" s="153"/>
      <c r="G204" s="6"/>
      <c r="H204" s="6"/>
      <c r="I204" s="154"/>
      <c r="J204" s="155"/>
      <c r="K204" s="156"/>
      <c r="L204" s="155"/>
      <c r="M204" s="6"/>
      <c r="N204" s="1"/>
      <c r="O204" s="1"/>
      <c r="Q204" s="1"/>
      <c r="R204" s="59"/>
      <c r="S204" s="1"/>
      <c r="T204" s="1"/>
      <c r="U204" s="1"/>
      <c r="V204" s="1"/>
      <c r="W204" s="1"/>
      <c r="X204" s="1"/>
      <c r="Y204" s="1"/>
      <c r="Z204" s="1"/>
    </row>
    <row r="205" spans="1:38" ht="38.25" customHeight="1">
      <c r="A205" s="99" t="s">
        <v>16</v>
      </c>
      <c r="B205" s="100" t="s">
        <v>590</v>
      </c>
      <c r="C205" s="100"/>
      <c r="D205" s="101" t="s">
        <v>602</v>
      </c>
      <c r="E205" s="100" t="s">
        <v>603</v>
      </c>
      <c r="F205" s="100" t="s">
        <v>604</v>
      </c>
      <c r="G205" s="100" t="s">
        <v>629</v>
      </c>
      <c r="H205" s="100" t="s">
        <v>606</v>
      </c>
      <c r="I205" s="100" t="s">
        <v>607</v>
      </c>
      <c r="J205" s="206" t="s">
        <v>608</v>
      </c>
      <c r="K205" s="157" t="s">
        <v>630</v>
      </c>
      <c r="L205" s="173" t="s">
        <v>639</v>
      </c>
      <c r="M205" s="100" t="s">
        <v>640</v>
      </c>
      <c r="N205" s="158" t="s">
        <v>610</v>
      </c>
      <c r="O205" s="102" t="s">
        <v>611</v>
      </c>
      <c r="P205" s="100" t="s">
        <v>612</v>
      </c>
      <c r="Q205" s="101" t="s">
        <v>613</v>
      </c>
      <c r="R205" s="59"/>
      <c r="S205" s="1"/>
      <c r="T205" s="1"/>
      <c r="U205" s="1"/>
      <c r="V205" s="1"/>
      <c r="W205" s="1"/>
      <c r="X205" s="1"/>
      <c r="Y205" s="1"/>
      <c r="Z205" s="1"/>
    </row>
    <row r="206" spans="1:38" ht="14.25" customHeight="1">
      <c r="A206" s="118"/>
      <c r="B206" s="120"/>
      <c r="C206" s="207"/>
      <c r="D206" s="121"/>
      <c r="E206" s="122"/>
      <c r="F206" s="208"/>
      <c r="G206" s="118"/>
      <c r="H206" s="122"/>
      <c r="I206" s="123"/>
      <c r="J206" s="209"/>
      <c r="K206" s="209"/>
      <c r="L206" s="210"/>
      <c r="M206" s="109"/>
      <c r="N206" s="210"/>
      <c r="O206" s="211"/>
      <c r="P206" s="212"/>
      <c r="Q206" s="213"/>
      <c r="R206" s="167"/>
      <c r="S206" s="13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38" ht="14.25" customHeight="1">
      <c r="A207" s="118"/>
      <c r="B207" s="120"/>
      <c r="C207" s="207"/>
      <c r="D207" s="121"/>
      <c r="E207" s="122"/>
      <c r="F207" s="208"/>
      <c r="G207" s="118"/>
      <c r="H207" s="122"/>
      <c r="I207" s="123"/>
      <c r="J207" s="209"/>
      <c r="K207" s="209"/>
      <c r="L207" s="210"/>
      <c r="M207" s="109"/>
      <c r="N207" s="210"/>
      <c r="O207" s="211"/>
      <c r="P207" s="212"/>
      <c r="Q207" s="213"/>
      <c r="R207" s="167"/>
      <c r="S207" s="13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38" ht="14.25" customHeight="1">
      <c r="A208" s="118"/>
      <c r="B208" s="120"/>
      <c r="C208" s="207"/>
      <c r="D208" s="121"/>
      <c r="E208" s="122"/>
      <c r="F208" s="208"/>
      <c r="G208" s="118"/>
      <c r="H208" s="122"/>
      <c r="I208" s="123"/>
      <c r="J208" s="209"/>
      <c r="K208" s="209"/>
      <c r="L208" s="210"/>
      <c r="M208" s="109"/>
      <c r="N208" s="210"/>
      <c r="O208" s="211"/>
      <c r="P208" s="212"/>
      <c r="Q208" s="213"/>
      <c r="R208" s="6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4.25" customHeight="1">
      <c r="A209" s="118"/>
      <c r="B209" s="120"/>
      <c r="C209" s="207"/>
      <c r="D209" s="121"/>
      <c r="E209" s="122"/>
      <c r="F209" s="209"/>
      <c r="G209" s="118"/>
      <c r="H209" s="122"/>
      <c r="I209" s="123"/>
      <c r="J209" s="209"/>
      <c r="K209" s="209"/>
      <c r="L209" s="210"/>
      <c r="M209" s="109"/>
      <c r="N209" s="210"/>
      <c r="O209" s="211"/>
      <c r="P209" s="212"/>
      <c r="Q209" s="213"/>
      <c r="R209" s="6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4.25" customHeight="1">
      <c r="A210" s="118"/>
      <c r="B210" s="120"/>
      <c r="C210" s="207"/>
      <c r="D210" s="121"/>
      <c r="E210" s="122"/>
      <c r="F210" s="209"/>
      <c r="G210" s="118"/>
      <c r="H210" s="122"/>
      <c r="I210" s="123"/>
      <c r="J210" s="209"/>
      <c r="K210" s="209"/>
      <c r="L210" s="210"/>
      <c r="M210" s="109"/>
      <c r="N210" s="210"/>
      <c r="O210" s="211"/>
      <c r="P210" s="212"/>
      <c r="Q210" s="213"/>
      <c r="R210" s="6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4.25" customHeight="1">
      <c r="A211" s="118"/>
      <c r="B211" s="120"/>
      <c r="C211" s="207"/>
      <c r="D211" s="121"/>
      <c r="E211" s="122"/>
      <c r="F211" s="208"/>
      <c r="G211" s="118"/>
      <c r="H211" s="122"/>
      <c r="I211" s="123"/>
      <c r="J211" s="209"/>
      <c r="K211" s="209"/>
      <c r="L211" s="210"/>
      <c r="M211" s="109"/>
      <c r="N211" s="210"/>
      <c r="O211" s="211"/>
      <c r="P211" s="212"/>
      <c r="Q211" s="213"/>
      <c r="R211" s="6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4.25" customHeight="1">
      <c r="A212" s="118"/>
      <c r="B212" s="120"/>
      <c r="C212" s="207"/>
      <c r="D212" s="121"/>
      <c r="E212" s="122"/>
      <c r="F212" s="208"/>
      <c r="G212" s="118"/>
      <c r="H212" s="122"/>
      <c r="I212" s="123"/>
      <c r="J212" s="209"/>
      <c r="K212" s="209"/>
      <c r="L212" s="209"/>
      <c r="M212" s="209"/>
      <c r="N212" s="210"/>
      <c r="O212" s="214"/>
      <c r="P212" s="212"/>
      <c r="Q212" s="213"/>
      <c r="R212" s="6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4.25" customHeight="1">
      <c r="A213" s="118"/>
      <c r="B213" s="120"/>
      <c r="C213" s="207"/>
      <c r="D213" s="121"/>
      <c r="E213" s="122"/>
      <c r="F213" s="209"/>
      <c r="G213" s="118"/>
      <c r="H213" s="122"/>
      <c r="I213" s="123"/>
      <c r="J213" s="209"/>
      <c r="K213" s="209"/>
      <c r="L213" s="210"/>
      <c r="M213" s="109"/>
      <c r="N213" s="210"/>
      <c r="O213" s="211"/>
      <c r="P213" s="212"/>
      <c r="Q213" s="213"/>
      <c r="R213" s="167"/>
      <c r="S213" s="13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4.25" customHeight="1">
      <c r="A214" s="118"/>
      <c r="B214" s="120"/>
      <c r="C214" s="207"/>
      <c r="D214" s="121"/>
      <c r="E214" s="122"/>
      <c r="F214" s="208"/>
      <c r="G214" s="118"/>
      <c r="H214" s="122"/>
      <c r="I214" s="123"/>
      <c r="J214" s="215"/>
      <c r="K214" s="215"/>
      <c r="L214" s="215"/>
      <c r="M214" s="215"/>
      <c r="N214" s="216"/>
      <c r="O214" s="211"/>
      <c r="P214" s="124"/>
      <c r="Q214" s="213"/>
      <c r="R214" s="167"/>
      <c r="S214" s="13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>
      <c r="A215" s="144"/>
      <c r="B215" s="137"/>
      <c r="C215" s="137"/>
      <c r="D215" s="137"/>
      <c r="E215" s="6"/>
      <c r="F215" s="145"/>
      <c r="G215" s="6"/>
      <c r="H215" s="6"/>
      <c r="I215" s="6"/>
      <c r="J215" s="1"/>
      <c r="K215" s="6"/>
      <c r="L215" s="6"/>
      <c r="M215" s="6"/>
      <c r="N215" s="1"/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38" ht="12.75" customHeight="1">
      <c r="A216" s="144"/>
      <c r="B216" s="137"/>
      <c r="C216" s="137"/>
      <c r="D216" s="137"/>
      <c r="E216" s="6"/>
      <c r="F216" s="145"/>
      <c r="G216" s="59"/>
      <c r="H216" s="44"/>
      <c r="I216" s="59"/>
      <c r="J216" s="6"/>
      <c r="K216" s="169"/>
      <c r="L216" s="170"/>
      <c r="M216" s="6"/>
      <c r="N216" s="127"/>
      <c r="O216" s="17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38" ht="12.75" customHeight="1">
      <c r="A217" s="59"/>
      <c r="B217" s="126"/>
      <c r="C217" s="126"/>
      <c r="D217" s="44"/>
      <c r="E217" s="59"/>
      <c r="F217" s="59"/>
      <c r="G217" s="59"/>
      <c r="H217" s="44"/>
      <c r="I217" s="59"/>
      <c r="J217" s="6"/>
      <c r="K217" s="169"/>
      <c r="L217" s="170"/>
      <c r="M217" s="6"/>
      <c r="N217" s="127"/>
      <c r="O217" s="17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38" ht="12.75" customHeight="1">
      <c r="A218" s="44"/>
      <c r="B218" s="217" t="s">
        <v>647</v>
      </c>
      <c r="C218" s="217"/>
      <c r="D218" s="217"/>
      <c r="E218" s="217"/>
      <c r="F218" s="6"/>
      <c r="G218" s="6"/>
      <c r="H218" s="155"/>
      <c r="I218" s="6"/>
      <c r="J218" s="155"/>
      <c r="K218" s="156"/>
      <c r="L218" s="6"/>
      <c r="M218" s="6"/>
      <c r="N218" s="1"/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38" ht="38.25" customHeight="1">
      <c r="A219" s="99" t="s">
        <v>16</v>
      </c>
      <c r="B219" s="100" t="s">
        <v>590</v>
      </c>
      <c r="C219" s="100"/>
      <c r="D219" s="101" t="s">
        <v>602</v>
      </c>
      <c r="E219" s="100" t="s">
        <v>603</v>
      </c>
      <c r="F219" s="100" t="s">
        <v>604</v>
      </c>
      <c r="G219" s="100" t="s">
        <v>648</v>
      </c>
      <c r="H219" s="100" t="s">
        <v>649</v>
      </c>
      <c r="I219" s="100" t="s">
        <v>607</v>
      </c>
      <c r="J219" s="218" t="s">
        <v>608</v>
      </c>
      <c r="K219" s="100" t="s">
        <v>609</v>
      </c>
      <c r="L219" s="100" t="s">
        <v>650</v>
      </c>
      <c r="M219" s="100" t="s">
        <v>612</v>
      </c>
      <c r="N219" s="101" t="s">
        <v>613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38" ht="12.75" customHeight="1">
      <c r="A220" s="219">
        <v>1</v>
      </c>
      <c r="B220" s="220">
        <v>41579</v>
      </c>
      <c r="C220" s="220"/>
      <c r="D220" s="221" t="s">
        <v>651</v>
      </c>
      <c r="E220" s="222" t="s">
        <v>652</v>
      </c>
      <c r="F220" s="223">
        <v>82</v>
      </c>
      <c r="G220" s="222" t="s">
        <v>653</v>
      </c>
      <c r="H220" s="222">
        <v>100</v>
      </c>
      <c r="I220" s="224">
        <v>100</v>
      </c>
      <c r="J220" s="225" t="s">
        <v>654</v>
      </c>
      <c r="K220" s="226">
        <f t="shared" ref="K220:K272" si="198">H220-F220</f>
        <v>18</v>
      </c>
      <c r="L220" s="227">
        <f t="shared" ref="L220:L272" si="199">K220/F220</f>
        <v>0.21951219512195122</v>
      </c>
      <c r="M220" s="222" t="s">
        <v>615</v>
      </c>
      <c r="N220" s="228">
        <v>42657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38" ht="12.75" customHeight="1">
      <c r="A221" s="219">
        <v>2</v>
      </c>
      <c r="B221" s="220">
        <v>41794</v>
      </c>
      <c r="C221" s="220"/>
      <c r="D221" s="221" t="s">
        <v>655</v>
      </c>
      <c r="E221" s="222" t="s">
        <v>617</v>
      </c>
      <c r="F221" s="223">
        <v>257</v>
      </c>
      <c r="G221" s="222" t="s">
        <v>653</v>
      </c>
      <c r="H221" s="222">
        <v>300</v>
      </c>
      <c r="I221" s="224">
        <v>300</v>
      </c>
      <c r="J221" s="225" t="s">
        <v>654</v>
      </c>
      <c r="K221" s="226">
        <f t="shared" si="198"/>
        <v>43</v>
      </c>
      <c r="L221" s="227">
        <f t="shared" si="199"/>
        <v>0.16731517509727625</v>
      </c>
      <c r="M221" s="222" t="s">
        <v>615</v>
      </c>
      <c r="N221" s="228">
        <v>41822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38" ht="12.75" customHeight="1">
      <c r="A222" s="219">
        <v>3</v>
      </c>
      <c r="B222" s="220">
        <v>41828</v>
      </c>
      <c r="C222" s="220"/>
      <c r="D222" s="221" t="s">
        <v>656</v>
      </c>
      <c r="E222" s="222" t="s">
        <v>617</v>
      </c>
      <c r="F222" s="223">
        <v>393</v>
      </c>
      <c r="G222" s="222" t="s">
        <v>653</v>
      </c>
      <c r="H222" s="222">
        <v>468</v>
      </c>
      <c r="I222" s="224">
        <v>468</v>
      </c>
      <c r="J222" s="225" t="s">
        <v>654</v>
      </c>
      <c r="K222" s="226">
        <f t="shared" si="198"/>
        <v>75</v>
      </c>
      <c r="L222" s="227">
        <f t="shared" si="199"/>
        <v>0.19083969465648856</v>
      </c>
      <c r="M222" s="222" t="s">
        <v>615</v>
      </c>
      <c r="N222" s="228">
        <v>41863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38" ht="12.75" customHeight="1">
      <c r="A223" s="219">
        <v>4</v>
      </c>
      <c r="B223" s="220">
        <v>41857</v>
      </c>
      <c r="C223" s="220"/>
      <c r="D223" s="221" t="s">
        <v>657</v>
      </c>
      <c r="E223" s="222" t="s">
        <v>617</v>
      </c>
      <c r="F223" s="223">
        <v>205</v>
      </c>
      <c r="G223" s="222" t="s">
        <v>653</v>
      </c>
      <c r="H223" s="222">
        <v>275</v>
      </c>
      <c r="I223" s="224">
        <v>250</v>
      </c>
      <c r="J223" s="225" t="s">
        <v>654</v>
      </c>
      <c r="K223" s="226">
        <f t="shared" si="198"/>
        <v>70</v>
      </c>
      <c r="L223" s="227">
        <f t="shared" si="199"/>
        <v>0.34146341463414637</v>
      </c>
      <c r="M223" s="222" t="s">
        <v>615</v>
      </c>
      <c r="N223" s="228">
        <v>41962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38" ht="12.75" customHeight="1">
      <c r="A224" s="219">
        <v>5</v>
      </c>
      <c r="B224" s="220">
        <v>41886</v>
      </c>
      <c r="C224" s="220"/>
      <c r="D224" s="221" t="s">
        <v>658</v>
      </c>
      <c r="E224" s="222" t="s">
        <v>617</v>
      </c>
      <c r="F224" s="223">
        <v>162</v>
      </c>
      <c r="G224" s="222" t="s">
        <v>653</v>
      </c>
      <c r="H224" s="222">
        <v>190</v>
      </c>
      <c r="I224" s="224">
        <v>190</v>
      </c>
      <c r="J224" s="225" t="s">
        <v>654</v>
      </c>
      <c r="K224" s="226">
        <f t="shared" si="198"/>
        <v>28</v>
      </c>
      <c r="L224" s="227">
        <f t="shared" si="199"/>
        <v>0.1728395061728395</v>
      </c>
      <c r="M224" s="222" t="s">
        <v>615</v>
      </c>
      <c r="N224" s="228">
        <v>42006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9">
        <v>6</v>
      </c>
      <c r="B225" s="220">
        <v>41886</v>
      </c>
      <c r="C225" s="220"/>
      <c r="D225" s="221" t="s">
        <v>659</v>
      </c>
      <c r="E225" s="222" t="s">
        <v>617</v>
      </c>
      <c r="F225" s="223">
        <v>75</v>
      </c>
      <c r="G225" s="222" t="s">
        <v>653</v>
      </c>
      <c r="H225" s="222">
        <v>91.5</v>
      </c>
      <c r="I225" s="224" t="s">
        <v>660</v>
      </c>
      <c r="J225" s="225" t="s">
        <v>661</v>
      </c>
      <c r="K225" s="226">
        <f t="shared" si="198"/>
        <v>16.5</v>
      </c>
      <c r="L225" s="227">
        <f t="shared" si="199"/>
        <v>0.22</v>
      </c>
      <c r="M225" s="222" t="s">
        <v>615</v>
      </c>
      <c r="N225" s="228">
        <v>41954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9">
        <v>7</v>
      </c>
      <c r="B226" s="220">
        <v>41913</v>
      </c>
      <c r="C226" s="220"/>
      <c r="D226" s="221" t="s">
        <v>662</v>
      </c>
      <c r="E226" s="222" t="s">
        <v>617</v>
      </c>
      <c r="F226" s="223">
        <v>850</v>
      </c>
      <c r="G226" s="222" t="s">
        <v>653</v>
      </c>
      <c r="H226" s="222">
        <v>982.5</v>
      </c>
      <c r="I226" s="224">
        <v>1050</v>
      </c>
      <c r="J226" s="225" t="s">
        <v>663</v>
      </c>
      <c r="K226" s="226">
        <f t="shared" si="198"/>
        <v>132.5</v>
      </c>
      <c r="L226" s="227">
        <f t="shared" si="199"/>
        <v>0.15588235294117647</v>
      </c>
      <c r="M226" s="222" t="s">
        <v>615</v>
      </c>
      <c r="N226" s="228">
        <v>42039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9">
        <v>8</v>
      </c>
      <c r="B227" s="220">
        <v>41913</v>
      </c>
      <c r="C227" s="220"/>
      <c r="D227" s="221" t="s">
        <v>664</v>
      </c>
      <c r="E227" s="222" t="s">
        <v>617</v>
      </c>
      <c r="F227" s="223">
        <v>475</v>
      </c>
      <c r="G227" s="222" t="s">
        <v>653</v>
      </c>
      <c r="H227" s="222">
        <v>515</v>
      </c>
      <c r="I227" s="224">
        <v>600</v>
      </c>
      <c r="J227" s="225" t="s">
        <v>665</v>
      </c>
      <c r="K227" s="226">
        <f t="shared" si="198"/>
        <v>40</v>
      </c>
      <c r="L227" s="227">
        <f t="shared" si="199"/>
        <v>8.4210526315789472E-2</v>
      </c>
      <c r="M227" s="222" t="s">
        <v>615</v>
      </c>
      <c r="N227" s="228">
        <v>41939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9">
        <v>9</v>
      </c>
      <c r="B228" s="220">
        <v>41913</v>
      </c>
      <c r="C228" s="220"/>
      <c r="D228" s="221" t="s">
        <v>666</v>
      </c>
      <c r="E228" s="222" t="s">
        <v>617</v>
      </c>
      <c r="F228" s="223">
        <v>86</v>
      </c>
      <c r="G228" s="222" t="s">
        <v>653</v>
      </c>
      <c r="H228" s="222">
        <v>99</v>
      </c>
      <c r="I228" s="224">
        <v>140</v>
      </c>
      <c r="J228" s="225" t="s">
        <v>667</v>
      </c>
      <c r="K228" s="226">
        <f t="shared" si="198"/>
        <v>13</v>
      </c>
      <c r="L228" s="227">
        <f t="shared" si="199"/>
        <v>0.15116279069767441</v>
      </c>
      <c r="M228" s="222" t="s">
        <v>615</v>
      </c>
      <c r="N228" s="228">
        <v>41939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9">
        <v>10</v>
      </c>
      <c r="B229" s="220">
        <v>41926</v>
      </c>
      <c r="C229" s="220"/>
      <c r="D229" s="221" t="s">
        <v>668</v>
      </c>
      <c r="E229" s="222" t="s">
        <v>617</v>
      </c>
      <c r="F229" s="223">
        <v>496.6</v>
      </c>
      <c r="G229" s="222" t="s">
        <v>653</v>
      </c>
      <c r="H229" s="222">
        <v>621</v>
      </c>
      <c r="I229" s="224">
        <v>580</v>
      </c>
      <c r="J229" s="225" t="s">
        <v>654</v>
      </c>
      <c r="K229" s="226">
        <f t="shared" si="198"/>
        <v>124.39999999999998</v>
      </c>
      <c r="L229" s="227">
        <f t="shared" si="199"/>
        <v>0.25050342327829234</v>
      </c>
      <c r="M229" s="222" t="s">
        <v>615</v>
      </c>
      <c r="N229" s="228">
        <v>42605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9">
        <v>11</v>
      </c>
      <c r="B230" s="220">
        <v>41926</v>
      </c>
      <c r="C230" s="220"/>
      <c r="D230" s="221" t="s">
        <v>669</v>
      </c>
      <c r="E230" s="222" t="s">
        <v>617</v>
      </c>
      <c r="F230" s="223">
        <v>2481.9</v>
      </c>
      <c r="G230" s="222" t="s">
        <v>653</v>
      </c>
      <c r="H230" s="222">
        <v>2840</v>
      </c>
      <c r="I230" s="224">
        <v>2870</v>
      </c>
      <c r="J230" s="225" t="s">
        <v>670</v>
      </c>
      <c r="K230" s="226">
        <f t="shared" si="198"/>
        <v>358.09999999999991</v>
      </c>
      <c r="L230" s="227">
        <f t="shared" si="199"/>
        <v>0.14428462065353154</v>
      </c>
      <c r="M230" s="222" t="s">
        <v>615</v>
      </c>
      <c r="N230" s="228">
        <v>42017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9">
        <v>12</v>
      </c>
      <c r="B231" s="220">
        <v>41928</v>
      </c>
      <c r="C231" s="220"/>
      <c r="D231" s="221" t="s">
        <v>671</v>
      </c>
      <c r="E231" s="222" t="s">
        <v>617</v>
      </c>
      <c r="F231" s="223">
        <v>84.5</v>
      </c>
      <c r="G231" s="222" t="s">
        <v>653</v>
      </c>
      <c r="H231" s="222">
        <v>93</v>
      </c>
      <c r="I231" s="224">
        <v>110</v>
      </c>
      <c r="J231" s="225" t="s">
        <v>672</v>
      </c>
      <c r="K231" s="226">
        <f t="shared" si="198"/>
        <v>8.5</v>
      </c>
      <c r="L231" s="227">
        <f t="shared" si="199"/>
        <v>0.10059171597633136</v>
      </c>
      <c r="M231" s="222" t="s">
        <v>615</v>
      </c>
      <c r="N231" s="228">
        <v>41939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9">
        <v>13</v>
      </c>
      <c r="B232" s="220">
        <v>41928</v>
      </c>
      <c r="C232" s="220"/>
      <c r="D232" s="221" t="s">
        <v>673</v>
      </c>
      <c r="E232" s="222" t="s">
        <v>617</v>
      </c>
      <c r="F232" s="223">
        <v>401</v>
      </c>
      <c r="G232" s="222" t="s">
        <v>653</v>
      </c>
      <c r="H232" s="222">
        <v>428</v>
      </c>
      <c r="I232" s="224">
        <v>450</v>
      </c>
      <c r="J232" s="225" t="s">
        <v>674</v>
      </c>
      <c r="K232" s="226">
        <f t="shared" si="198"/>
        <v>27</v>
      </c>
      <c r="L232" s="227">
        <f t="shared" si="199"/>
        <v>6.7331670822942641E-2</v>
      </c>
      <c r="M232" s="222" t="s">
        <v>615</v>
      </c>
      <c r="N232" s="228">
        <v>42020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9">
        <v>14</v>
      </c>
      <c r="B233" s="220">
        <v>41928</v>
      </c>
      <c r="C233" s="220"/>
      <c r="D233" s="221" t="s">
        <v>675</v>
      </c>
      <c r="E233" s="222" t="s">
        <v>617</v>
      </c>
      <c r="F233" s="223">
        <v>101</v>
      </c>
      <c r="G233" s="222" t="s">
        <v>653</v>
      </c>
      <c r="H233" s="222">
        <v>112</v>
      </c>
      <c r="I233" s="224">
        <v>120</v>
      </c>
      <c r="J233" s="225" t="s">
        <v>676</v>
      </c>
      <c r="K233" s="226">
        <f t="shared" si="198"/>
        <v>11</v>
      </c>
      <c r="L233" s="227">
        <f t="shared" si="199"/>
        <v>0.10891089108910891</v>
      </c>
      <c r="M233" s="222" t="s">
        <v>615</v>
      </c>
      <c r="N233" s="228">
        <v>41939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9">
        <v>15</v>
      </c>
      <c r="B234" s="220">
        <v>41954</v>
      </c>
      <c r="C234" s="220"/>
      <c r="D234" s="221" t="s">
        <v>677</v>
      </c>
      <c r="E234" s="222" t="s">
        <v>617</v>
      </c>
      <c r="F234" s="223">
        <v>59</v>
      </c>
      <c r="G234" s="222" t="s">
        <v>653</v>
      </c>
      <c r="H234" s="222">
        <v>76</v>
      </c>
      <c r="I234" s="224">
        <v>76</v>
      </c>
      <c r="J234" s="225" t="s">
        <v>654</v>
      </c>
      <c r="K234" s="226">
        <f t="shared" si="198"/>
        <v>17</v>
      </c>
      <c r="L234" s="227">
        <f t="shared" si="199"/>
        <v>0.28813559322033899</v>
      </c>
      <c r="M234" s="222" t="s">
        <v>615</v>
      </c>
      <c r="N234" s="228">
        <v>43032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9">
        <v>16</v>
      </c>
      <c r="B235" s="220">
        <v>41954</v>
      </c>
      <c r="C235" s="220"/>
      <c r="D235" s="221" t="s">
        <v>666</v>
      </c>
      <c r="E235" s="222" t="s">
        <v>617</v>
      </c>
      <c r="F235" s="223">
        <v>99</v>
      </c>
      <c r="G235" s="222" t="s">
        <v>653</v>
      </c>
      <c r="H235" s="222">
        <v>120</v>
      </c>
      <c r="I235" s="224">
        <v>120</v>
      </c>
      <c r="J235" s="225" t="s">
        <v>632</v>
      </c>
      <c r="K235" s="226">
        <f t="shared" si="198"/>
        <v>21</v>
      </c>
      <c r="L235" s="227">
        <f t="shared" si="199"/>
        <v>0.21212121212121213</v>
      </c>
      <c r="M235" s="222" t="s">
        <v>615</v>
      </c>
      <c r="N235" s="228">
        <v>41960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9">
        <v>17</v>
      </c>
      <c r="B236" s="220">
        <v>41956</v>
      </c>
      <c r="C236" s="220"/>
      <c r="D236" s="221" t="s">
        <v>678</v>
      </c>
      <c r="E236" s="222" t="s">
        <v>617</v>
      </c>
      <c r="F236" s="223">
        <v>22</v>
      </c>
      <c r="G236" s="222" t="s">
        <v>653</v>
      </c>
      <c r="H236" s="222">
        <v>33.549999999999997</v>
      </c>
      <c r="I236" s="224">
        <v>32</v>
      </c>
      <c r="J236" s="225" t="s">
        <v>679</v>
      </c>
      <c r="K236" s="226">
        <f t="shared" si="198"/>
        <v>11.549999999999997</v>
      </c>
      <c r="L236" s="227">
        <f t="shared" si="199"/>
        <v>0.52499999999999991</v>
      </c>
      <c r="M236" s="222" t="s">
        <v>615</v>
      </c>
      <c r="N236" s="228">
        <v>42188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9">
        <v>18</v>
      </c>
      <c r="B237" s="220">
        <v>41976</v>
      </c>
      <c r="C237" s="220"/>
      <c r="D237" s="221" t="s">
        <v>680</v>
      </c>
      <c r="E237" s="222" t="s">
        <v>617</v>
      </c>
      <c r="F237" s="223">
        <v>440</v>
      </c>
      <c r="G237" s="222" t="s">
        <v>653</v>
      </c>
      <c r="H237" s="222">
        <v>520</v>
      </c>
      <c r="I237" s="224">
        <v>520</v>
      </c>
      <c r="J237" s="225" t="s">
        <v>681</v>
      </c>
      <c r="K237" s="226">
        <f t="shared" si="198"/>
        <v>80</v>
      </c>
      <c r="L237" s="227">
        <f t="shared" si="199"/>
        <v>0.18181818181818182</v>
      </c>
      <c r="M237" s="222" t="s">
        <v>615</v>
      </c>
      <c r="N237" s="228">
        <v>42208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9">
        <v>19</v>
      </c>
      <c r="B238" s="220">
        <v>41976</v>
      </c>
      <c r="C238" s="220"/>
      <c r="D238" s="221" t="s">
        <v>682</v>
      </c>
      <c r="E238" s="222" t="s">
        <v>617</v>
      </c>
      <c r="F238" s="223">
        <v>360</v>
      </c>
      <c r="G238" s="222" t="s">
        <v>653</v>
      </c>
      <c r="H238" s="222">
        <v>427</v>
      </c>
      <c r="I238" s="224">
        <v>425</v>
      </c>
      <c r="J238" s="225" t="s">
        <v>683</v>
      </c>
      <c r="K238" s="226">
        <f t="shared" si="198"/>
        <v>67</v>
      </c>
      <c r="L238" s="227">
        <f t="shared" si="199"/>
        <v>0.18611111111111112</v>
      </c>
      <c r="M238" s="222" t="s">
        <v>615</v>
      </c>
      <c r="N238" s="228">
        <v>42058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9">
        <v>20</v>
      </c>
      <c r="B239" s="220">
        <v>42012</v>
      </c>
      <c r="C239" s="220"/>
      <c r="D239" s="221" t="s">
        <v>684</v>
      </c>
      <c r="E239" s="222" t="s">
        <v>617</v>
      </c>
      <c r="F239" s="223">
        <v>360</v>
      </c>
      <c r="G239" s="222" t="s">
        <v>653</v>
      </c>
      <c r="H239" s="222">
        <v>455</v>
      </c>
      <c r="I239" s="224">
        <v>420</v>
      </c>
      <c r="J239" s="225" t="s">
        <v>685</v>
      </c>
      <c r="K239" s="226">
        <f t="shared" si="198"/>
        <v>95</v>
      </c>
      <c r="L239" s="227">
        <f t="shared" si="199"/>
        <v>0.2638888888888889</v>
      </c>
      <c r="M239" s="222" t="s">
        <v>615</v>
      </c>
      <c r="N239" s="228">
        <v>42024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9">
        <v>21</v>
      </c>
      <c r="B240" s="220">
        <v>42012</v>
      </c>
      <c r="C240" s="220"/>
      <c r="D240" s="221" t="s">
        <v>686</v>
      </c>
      <c r="E240" s="222" t="s">
        <v>617</v>
      </c>
      <c r="F240" s="223">
        <v>130</v>
      </c>
      <c r="G240" s="222"/>
      <c r="H240" s="222">
        <v>175.5</v>
      </c>
      <c r="I240" s="224">
        <v>165</v>
      </c>
      <c r="J240" s="225" t="s">
        <v>687</v>
      </c>
      <c r="K240" s="226">
        <f t="shared" si="198"/>
        <v>45.5</v>
      </c>
      <c r="L240" s="227">
        <f t="shared" si="199"/>
        <v>0.35</v>
      </c>
      <c r="M240" s="222" t="s">
        <v>615</v>
      </c>
      <c r="N240" s="228">
        <v>43088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9">
        <v>22</v>
      </c>
      <c r="B241" s="220">
        <v>42040</v>
      </c>
      <c r="C241" s="220"/>
      <c r="D241" s="221" t="s">
        <v>392</v>
      </c>
      <c r="E241" s="222" t="s">
        <v>652</v>
      </c>
      <c r="F241" s="223">
        <v>98</v>
      </c>
      <c r="G241" s="222"/>
      <c r="H241" s="222">
        <v>120</v>
      </c>
      <c r="I241" s="224">
        <v>120</v>
      </c>
      <c r="J241" s="225" t="s">
        <v>654</v>
      </c>
      <c r="K241" s="226">
        <f t="shared" si="198"/>
        <v>22</v>
      </c>
      <c r="L241" s="227">
        <f t="shared" si="199"/>
        <v>0.22448979591836735</v>
      </c>
      <c r="M241" s="222" t="s">
        <v>615</v>
      </c>
      <c r="N241" s="228">
        <v>42753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9">
        <v>23</v>
      </c>
      <c r="B242" s="220">
        <v>42040</v>
      </c>
      <c r="C242" s="220"/>
      <c r="D242" s="221" t="s">
        <v>688</v>
      </c>
      <c r="E242" s="222" t="s">
        <v>652</v>
      </c>
      <c r="F242" s="223">
        <v>196</v>
      </c>
      <c r="G242" s="222"/>
      <c r="H242" s="222">
        <v>262</v>
      </c>
      <c r="I242" s="224">
        <v>255</v>
      </c>
      <c r="J242" s="225" t="s">
        <v>654</v>
      </c>
      <c r="K242" s="226">
        <f t="shared" si="198"/>
        <v>66</v>
      </c>
      <c r="L242" s="227">
        <f t="shared" si="199"/>
        <v>0.33673469387755101</v>
      </c>
      <c r="M242" s="222" t="s">
        <v>615</v>
      </c>
      <c r="N242" s="228">
        <v>42599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24</v>
      </c>
      <c r="B243" s="230">
        <v>42067</v>
      </c>
      <c r="C243" s="230"/>
      <c r="D243" s="231" t="s">
        <v>391</v>
      </c>
      <c r="E243" s="232" t="s">
        <v>652</v>
      </c>
      <c r="F243" s="233">
        <v>235</v>
      </c>
      <c r="G243" s="233"/>
      <c r="H243" s="234">
        <v>77</v>
      </c>
      <c r="I243" s="234" t="s">
        <v>689</v>
      </c>
      <c r="J243" s="235" t="s">
        <v>690</v>
      </c>
      <c r="K243" s="236">
        <f t="shared" si="198"/>
        <v>-158</v>
      </c>
      <c r="L243" s="237">
        <f t="shared" si="199"/>
        <v>-0.67234042553191486</v>
      </c>
      <c r="M243" s="233" t="s">
        <v>631</v>
      </c>
      <c r="N243" s="230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9">
        <v>25</v>
      </c>
      <c r="B244" s="220">
        <v>42067</v>
      </c>
      <c r="C244" s="220"/>
      <c r="D244" s="221" t="s">
        <v>691</v>
      </c>
      <c r="E244" s="222" t="s">
        <v>652</v>
      </c>
      <c r="F244" s="223">
        <v>185</v>
      </c>
      <c r="G244" s="222"/>
      <c r="H244" s="222">
        <v>224</v>
      </c>
      <c r="I244" s="224" t="s">
        <v>692</v>
      </c>
      <c r="J244" s="225" t="s">
        <v>654</v>
      </c>
      <c r="K244" s="226">
        <f t="shared" si="198"/>
        <v>39</v>
      </c>
      <c r="L244" s="227">
        <f t="shared" si="199"/>
        <v>0.21081081081081082</v>
      </c>
      <c r="M244" s="222" t="s">
        <v>615</v>
      </c>
      <c r="N244" s="228">
        <v>42647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26</v>
      </c>
      <c r="B245" s="230">
        <v>42090</v>
      </c>
      <c r="C245" s="230"/>
      <c r="D245" s="238" t="s">
        <v>693</v>
      </c>
      <c r="E245" s="233" t="s">
        <v>652</v>
      </c>
      <c r="F245" s="233">
        <v>49.5</v>
      </c>
      <c r="G245" s="234"/>
      <c r="H245" s="234">
        <v>15.85</v>
      </c>
      <c r="I245" s="234">
        <v>67</v>
      </c>
      <c r="J245" s="235" t="s">
        <v>694</v>
      </c>
      <c r="K245" s="234">
        <f t="shared" si="198"/>
        <v>-33.65</v>
      </c>
      <c r="L245" s="239">
        <f t="shared" si="199"/>
        <v>-0.67979797979797973</v>
      </c>
      <c r="M245" s="233" t="s">
        <v>631</v>
      </c>
      <c r="N245" s="240">
        <v>43627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9">
        <v>27</v>
      </c>
      <c r="B246" s="220">
        <v>42093</v>
      </c>
      <c r="C246" s="220"/>
      <c r="D246" s="221" t="s">
        <v>695</v>
      </c>
      <c r="E246" s="222" t="s">
        <v>652</v>
      </c>
      <c r="F246" s="223">
        <v>183.5</v>
      </c>
      <c r="G246" s="222"/>
      <c r="H246" s="222">
        <v>219</v>
      </c>
      <c r="I246" s="224">
        <v>218</v>
      </c>
      <c r="J246" s="225" t="s">
        <v>696</v>
      </c>
      <c r="K246" s="226">
        <f t="shared" si="198"/>
        <v>35.5</v>
      </c>
      <c r="L246" s="227">
        <f t="shared" si="199"/>
        <v>0.19346049046321526</v>
      </c>
      <c r="M246" s="222" t="s">
        <v>615</v>
      </c>
      <c r="N246" s="228">
        <v>42103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9">
        <v>28</v>
      </c>
      <c r="B247" s="220">
        <v>42114</v>
      </c>
      <c r="C247" s="220"/>
      <c r="D247" s="221" t="s">
        <v>697</v>
      </c>
      <c r="E247" s="222" t="s">
        <v>652</v>
      </c>
      <c r="F247" s="223">
        <f>(227+237)/2</f>
        <v>232</v>
      </c>
      <c r="G247" s="222"/>
      <c r="H247" s="222">
        <v>298</v>
      </c>
      <c r="I247" s="224">
        <v>298</v>
      </c>
      <c r="J247" s="225" t="s">
        <v>654</v>
      </c>
      <c r="K247" s="226">
        <f t="shared" si="198"/>
        <v>66</v>
      </c>
      <c r="L247" s="227">
        <f t="shared" si="199"/>
        <v>0.28448275862068967</v>
      </c>
      <c r="M247" s="222" t="s">
        <v>615</v>
      </c>
      <c r="N247" s="228">
        <v>42823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9">
        <v>29</v>
      </c>
      <c r="B248" s="220">
        <v>42128</v>
      </c>
      <c r="C248" s="220"/>
      <c r="D248" s="221" t="s">
        <v>698</v>
      </c>
      <c r="E248" s="222" t="s">
        <v>617</v>
      </c>
      <c r="F248" s="223">
        <v>385</v>
      </c>
      <c r="G248" s="222"/>
      <c r="H248" s="222">
        <f>212.5+331</f>
        <v>543.5</v>
      </c>
      <c r="I248" s="224">
        <v>510</v>
      </c>
      <c r="J248" s="225" t="s">
        <v>699</v>
      </c>
      <c r="K248" s="226">
        <f t="shared" si="198"/>
        <v>158.5</v>
      </c>
      <c r="L248" s="227">
        <f t="shared" si="199"/>
        <v>0.41168831168831171</v>
      </c>
      <c r="M248" s="222" t="s">
        <v>615</v>
      </c>
      <c r="N248" s="228">
        <v>42235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9">
        <v>30</v>
      </c>
      <c r="B249" s="220">
        <v>42128</v>
      </c>
      <c r="C249" s="220"/>
      <c r="D249" s="221" t="s">
        <v>700</v>
      </c>
      <c r="E249" s="222" t="s">
        <v>617</v>
      </c>
      <c r="F249" s="223">
        <v>115.5</v>
      </c>
      <c r="G249" s="222"/>
      <c r="H249" s="222">
        <v>146</v>
      </c>
      <c r="I249" s="224">
        <v>142</v>
      </c>
      <c r="J249" s="225" t="s">
        <v>701</v>
      </c>
      <c r="K249" s="226">
        <f t="shared" si="198"/>
        <v>30.5</v>
      </c>
      <c r="L249" s="227">
        <f t="shared" si="199"/>
        <v>0.26406926406926406</v>
      </c>
      <c r="M249" s="222" t="s">
        <v>615</v>
      </c>
      <c r="N249" s="228">
        <v>42202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9">
        <v>31</v>
      </c>
      <c r="B250" s="220">
        <v>42151</v>
      </c>
      <c r="C250" s="220"/>
      <c r="D250" s="221" t="s">
        <v>702</v>
      </c>
      <c r="E250" s="222" t="s">
        <v>617</v>
      </c>
      <c r="F250" s="223">
        <v>237.5</v>
      </c>
      <c r="G250" s="222"/>
      <c r="H250" s="222">
        <v>279.5</v>
      </c>
      <c r="I250" s="224">
        <v>278</v>
      </c>
      <c r="J250" s="225" t="s">
        <v>654</v>
      </c>
      <c r="K250" s="226">
        <f t="shared" si="198"/>
        <v>42</v>
      </c>
      <c r="L250" s="227">
        <f t="shared" si="199"/>
        <v>0.17684210526315788</v>
      </c>
      <c r="M250" s="222" t="s">
        <v>615</v>
      </c>
      <c r="N250" s="228">
        <v>42222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9">
        <v>32</v>
      </c>
      <c r="B251" s="220">
        <v>42174</v>
      </c>
      <c r="C251" s="220"/>
      <c r="D251" s="221" t="s">
        <v>673</v>
      </c>
      <c r="E251" s="222" t="s">
        <v>652</v>
      </c>
      <c r="F251" s="223">
        <v>340</v>
      </c>
      <c r="G251" s="222"/>
      <c r="H251" s="222">
        <v>448</v>
      </c>
      <c r="I251" s="224">
        <v>448</v>
      </c>
      <c r="J251" s="225" t="s">
        <v>654</v>
      </c>
      <c r="K251" s="226">
        <f t="shared" si="198"/>
        <v>108</v>
      </c>
      <c r="L251" s="227">
        <f t="shared" si="199"/>
        <v>0.31764705882352939</v>
      </c>
      <c r="M251" s="222" t="s">
        <v>615</v>
      </c>
      <c r="N251" s="228">
        <v>43018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9">
        <v>33</v>
      </c>
      <c r="B252" s="220">
        <v>42191</v>
      </c>
      <c r="C252" s="220"/>
      <c r="D252" s="221" t="s">
        <v>703</v>
      </c>
      <c r="E252" s="222" t="s">
        <v>652</v>
      </c>
      <c r="F252" s="223">
        <v>390</v>
      </c>
      <c r="G252" s="222"/>
      <c r="H252" s="222">
        <v>460</v>
      </c>
      <c r="I252" s="224">
        <v>460</v>
      </c>
      <c r="J252" s="225" t="s">
        <v>654</v>
      </c>
      <c r="K252" s="226">
        <f t="shared" si="198"/>
        <v>70</v>
      </c>
      <c r="L252" s="227">
        <f t="shared" si="199"/>
        <v>0.17948717948717949</v>
      </c>
      <c r="M252" s="222" t="s">
        <v>615</v>
      </c>
      <c r="N252" s="228">
        <v>42478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34</v>
      </c>
      <c r="B253" s="230">
        <v>42195</v>
      </c>
      <c r="C253" s="230"/>
      <c r="D253" s="231" t="s">
        <v>704</v>
      </c>
      <c r="E253" s="232" t="s">
        <v>652</v>
      </c>
      <c r="F253" s="233">
        <v>122.5</v>
      </c>
      <c r="G253" s="233"/>
      <c r="H253" s="234">
        <v>61</v>
      </c>
      <c r="I253" s="234">
        <v>172</v>
      </c>
      <c r="J253" s="235" t="s">
        <v>705</v>
      </c>
      <c r="K253" s="236">
        <f t="shared" si="198"/>
        <v>-61.5</v>
      </c>
      <c r="L253" s="237">
        <f t="shared" si="199"/>
        <v>-0.50204081632653064</v>
      </c>
      <c r="M253" s="233" t="s">
        <v>631</v>
      </c>
      <c r="N253" s="230">
        <v>43333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9">
        <v>35</v>
      </c>
      <c r="B254" s="220">
        <v>42219</v>
      </c>
      <c r="C254" s="220"/>
      <c r="D254" s="221" t="s">
        <v>706</v>
      </c>
      <c r="E254" s="222" t="s">
        <v>652</v>
      </c>
      <c r="F254" s="223">
        <v>297.5</v>
      </c>
      <c r="G254" s="222"/>
      <c r="H254" s="222">
        <v>350</v>
      </c>
      <c r="I254" s="224">
        <v>360</v>
      </c>
      <c r="J254" s="225" t="s">
        <v>707</v>
      </c>
      <c r="K254" s="226">
        <f t="shared" si="198"/>
        <v>52.5</v>
      </c>
      <c r="L254" s="227">
        <f t="shared" si="199"/>
        <v>0.17647058823529413</v>
      </c>
      <c r="M254" s="222" t="s">
        <v>615</v>
      </c>
      <c r="N254" s="228">
        <v>42232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9">
        <v>36</v>
      </c>
      <c r="B255" s="220">
        <v>42219</v>
      </c>
      <c r="C255" s="220"/>
      <c r="D255" s="221" t="s">
        <v>708</v>
      </c>
      <c r="E255" s="222" t="s">
        <v>652</v>
      </c>
      <c r="F255" s="223">
        <v>115.5</v>
      </c>
      <c r="G255" s="222"/>
      <c r="H255" s="222">
        <v>149</v>
      </c>
      <c r="I255" s="224">
        <v>140</v>
      </c>
      <c r="J255" s="225" t="s">
        <v>709</v>
      </c>
      <c r="K255" s="226">
        <f t="shared" si="198"/>
        <v>33.5</v>
      </c>
      <c r="L255" s="227">
        <f t="shared" si="199"/>
        <v>0.29004329004329005</v>
      </c>
      <c r="M255" s="222" t="s">
        <v>615</v>
      </c>
      <c r="N255" s="228">
        <v>42740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9">
        <v>37</v>
      </c>
      <c r="B256" s="220">
        <v>42251</v>
      </c>
      <c r="C256" s="220"/>
      <c r="D256" s="221" t="s">
        <v>702</v>
      </c>
      <c r="E256" s="222" t="s">
        <v>652</v>
      </c>
      <c r="F256" s="223">
        <v>226</v>
      </c>
      <c r="G256" s="222"/>
      <c r="H256" s="222">
        <v>292</v>
      </c>
      <c r="I256" s="224">
        <v>292</v>
      </c>
      <c r="J256" s="225" t="s">
        <v>710</v>
      </c>
      <c r="K256" s="226">
        <f t="shared" si="198"/>
        <v>66</v>
      </c>
      <c r="L256" s="227">
        <f t="shared" si="199"/>
        <v>0.29203539823008851</v>
      </c>
      <c r="M256" s="222" t="s">
        <v>615</v>
      </c>
      <c r="N256" s="228">
        <v>42286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9">
        <v>38</v>
      </c>
      <c r="B257" s="220">
        <v>42254</v>
      </c>
      <c r="C257" s="220"/>
      <c r="D257" s="221" t="s">
        <v>697</v>
      </c>
      <c r="E257" s="222" t="s">
        <v>652</v>
      </c>
      <c r="F257" s="223">
        <v>232.5</v>
      </c>
      <c r="G257" s="222"/>
      <c r="H257" s="222">
        <v>312.5</v>
      </c>
      <c r="I257" s="224">
        <v>310</v>
      </c>
      <c r="J257" s="225" t="s">
        <v>654</v>
      </c>
      <c r="K257" s="226">
        <f t="shared" si="198"/>
        <v>80</v>
      </c>
      <c r="L257" s="227">
        <f t="shared" si="199"/>
        <v>0.34408602150537637</v>
      </c>
      <c r="M257" s="222" t="s">
        <v>615</v>
      </c>
      <c r="N257" s="228">
        <v>42823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9">
        <v>39</v>
      </c>
      <c r="B258" s="220">
        <v>42268</v>
      </c>
      <c r="C258" s="220"/>
      <c r="D258" s="221" t="s">
        <v>711</v>
      </c>
      <c r="E258" s="222" t="s">
        <v>652</v>
      </c>
      <c r="F258" s="223">
        <v>196.5</v>
      </c>
      <c r="G258" s="222"/>
      <c r="H258" s="222">
        <v>238</v>
      </c>
      <c r="I258" s="224">
        <v>238</v>
      </c>
      <c r="J258" s="225" t="s">
        <v>710</v>
      </c>
      <c r="K258" s="226">
        <f t="shared" si="198"/>
        <v>41.5</v>
      </c>
      <c r="L258" s="227">
        <f t="shared" si="199"/>
        <v>0.21119592875318066</v>
      </c>
      <c r="M258" s="222" t="s">
        <v>615</v>
      </c>
      <c r="N258" s="228">
        <v>42291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9">
        <v>40</v>
      </c>
      <c r="B259" s="220">
        <v>42271</v>
      </c>
      <c r="C259" s="220"/>
      <c r="D259" s="221" t="s">
        <v>651</v>
      </c>
      <c r="E259" s="222" t="s">
        <v>652</v>
      </c>
      <c r="F259" s="223">
        <v>65</v>
      </c>
      <c r="G259" s="222"/>
      <c r="H259" s="222">
        <v>82</v>
      </c>
      <c r="I259" s="224">
        <v>82</v>
      </c>
      <c r="J259" s="225" t="s">
        <v>710</v>
      </c>
      <c r="K259" s="226">
        <f t="shared" si="198"/>
        <v>17</v>
      </c>
      <c r="L259" s="227">
        <f t="shared" si="199"/>
        <v>0.26153846153846155</v>
      </c>
      <c r="M259" s="222" t="s">
        <v>615</v>
      </c>
      <c r="N259" s="228">
        <v>42578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9">
        <v>41</v>
      </c>
      <c r="B260" s="220">
        <v>42291</v>
      </c>
      <c r="C260" s="220"/>
      <c r="D260" s="221" t="s">
        <v>712</v>
      </c>
      <c r="E260" s="222" t="s">
        <v>652</v>
      </c>
      <c r="F260" s="223">
        <v>144</v>
      </c>
      <c r="G260" s="222"/>
      <c r="H260" s="222">
        <v>182.5</v>
      </c>
      <c r="I260" s="224">
        <v>181</v>
      </c>
      <c r="J260" s="225" t="s">
        <v>710</v>
      </c>
      <c r="K260" s="226">
        <f t="shared" si="198"/>
        <v>38.5</v>
      </c>
      <c r="L260" s="227">
        <f t="shared" si="199"/>
        <v>0.2673611111111111</v>
      </c>
      <c r="M260" s="222" t="s">
        <v>615</v>
      </c>
      <c r="N260" s="228">
        <v>42817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9">
        <v>42</v>
      </c>
      <c r="B261" s="220">
        <v>42291</v>
      </c>
      <c r="C261" s="220"/>
      <c r="D261" s="221" t="s">
        <v>713</v>
      </c>
      <c r="E261" s="222" t="s">
        <v>652</v>
      </c>
      <c r="F261" s="223">
        <v>264</v>
      </c>
      <c r="G261" s="222"/>
      <c r="H261" s="222">
        <v>311</v>
      </c>
      <c r="I261" s="224">
        <v>311</v>
      </c>
      <c r="J261" s="225" t="s">
        <v>710</v>
      </c>
      <c r="K261" s="226">
        <f t="shared" si="198"/>
        <v>47</v>
      </c>
      <c r="L261" s="227">
        <f t="shared" si="199"/>
        <v>0.17803030303030304</v>
      </c>
      <c r="M261" s="222" t="s">
        <v>615</v>
      </c>
      <c r="N261" s="228">
        <v>42604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9">
        <v>43</v>
      </c>
      <c r="B262" s="220">
        <v>42318</v>
      </c>
      <c r="C262" s="220"/>
      <c r="D262" s="221" t="s">
        <v>714</v>
      </c>
      <c r="E262" s="222" t="s">
        <v>617</v>
      </c>
      <c r="F262" s="223">
        <v>549.5</v>
      </c>
      <c r="G262" s="222"/>
      <c r="H262" s="222">
        <v>630</v>
      </c>
      <c r="I262" s="224">
        <v>630</v>
      </c>
      <c r="J262" s="225" t="s">
        <v>710</v>
      </c>
      <c r="K262" s="226">
        <f t="shared" si="198"/>
        <v>80.5</v>
      </c>
      <c r="L262" s="227">
        <f t="shared" si="199"/>
        <v>0.1464968152866242</v>
      </c>
      <c r="M262" s="222" t="s">
        <v>615</v>
      </c>
      <c r="N262" s="228">
        <v>42419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9">
        <v>44</v>
      </c>
      <c r="B263" s="220">
        <v>42342</v>
      </c>
      <c r="C263" s="220"/>
      <c r="D263" s="221" t="s">
        <v>715</v>
      </c>
      <c r="E263" s="222" t="s">
        <v>652</v>
      </c>
      <c r="F263" s="223">
        <v>1027.5</v>
      </c>
      <c r="G263" s="222"/>
      <c r="H263" s="222">
        <v>1315</v>
      </c>
      <c r="I263" s="224">
        <v>1250</v>
      </c>
      <c r="J263" s="225" t="s">
        <v>710</v>
      </c>
      <c r="K263" s="226">
        <f t="shared" si="198"/>
        <v>287.5</v>
      </c>
      <c r="L263" s="227">
        <f t="shared" si="199"/>
        <v>0.27980535279805352</v>
      </c>
      <c r="M263" s="222" t="s">
        <v>615</v>
      </c>
      <c r="N263" s="228">
        <v>43244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9">
        <v>45</v>
      </c>
      <c r="B264" s="220">
        <v>42367</v>
      </c>
      <c r="C264" s="220"/>
      <c r="D264" s="221" t="s">
        <v>716</v>
      </c>
      <c r="E264" s="222" t="s">
        <v>652</v>
      </c>
      <c r="F264" s="223">
        <v>465</v>
      </c>
      <c r="G264" s="222"/>
      <c r="H264" s="222">
        <v>540</v>
      </c>
      <c r="I264" s="224">
        <v>540</v>
      </c>
      <c r="J264" s="225" t="s">
        <v>710</v>
      </c>
      <c r="K264" s="226">
        <f t="shared" si="198"/>
        <v>75</v>
      </c>
      <c r="L264" s="227">
        <f t="shared" si="199"/>
        <v>0.16129032258064516</v>
      </c>
      <c r="M264" s="222" t="s">
        <v>615</v>
      </c>
      <c r="N264" s="228">
        <v>42530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9">
        <v>46</v>
      </c>
      <c r="B265" s="220">
        <v>42380</v>
      </c>
      <c r="C265" s="220"/>
      <c r="D265" s="221" t="s">
        <v>392</v>
      </c>
      <c r="E265" s="222" t="s">
        <v>617</v>
      </c>
      <c r="F265" s="223">
        <v>81</v>
      </c>
      <c r="G265" s="222"/>
      <c r="H265" s="222">
        <v>110</v>
      </c>
      <c r="I265" s="224">
        <v>110</v>
      </c>
      <c r="J265" s="225" t="s">
        <v>710</v>
      </c>
      <c r="K265" s="226">
        <f t="shared" si="198"/>
        <v>29</v>
      </c>
      <c r="L265" s="227">
        <f t="shared" si="199"/>
        <v>0.35802469135802467</v>
      </c>
      <c r="M265" s="222" t="s">
        <v>615</v>
      </c>
      <c r="N265" s="228">
        <v>42745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9">
        <v>47</v>
      </c>
      <c r="B266" s="220">
        <v>42382</v>
      </c>
      <c r="C266" s="220"/>
      <c r="D266" s="221" t="s">
        <v>717</v>
      </c>
      <c r="E266" s="222" t="s">
        <v>617</v>
      </c>
      <c r="F266" s="223">
        <v>417.5</v>
      </c>
      <c r="G266" s="222"/>
      <c r="H266" s="222">
        <v>547</v>
      </c>
      <c r="I266" s="224">
        <v>535</v>
      </c>
      <c r="J266" s="225" t="s">
        <v>710</v>
      </c>
      <c r="K266" s="226">
        <f t="shared" si="198"/>
        <v>129.5</v>
      </c>
      <c r="L266" s="227">
        <f t="shared" si="199"/>
        <v>0.31017964071856285</v>
      </c>
      <c r="M266" s="222" t="s">
        <v>615</v>
      </c>
      <c r="N266" s="228">
        <v>42578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9">
        <v>48</v>
      </c>
      <c r="B267" s="220">
        <v>42408</v>
      </c>
      <c r="C267" s="220"/>
      <c r="D267" s="221" t="s">
        <v>718</v>
      </c>
      <c r="E267" s="222" t="s">
        <v>652</v>
      </c>
      <c r="F267" s="223">
        <v>650</v>
      </c>
      <c r="G267" s="222"/>
      <c r="H267" s="222">
        <v>800</v>
      </c>
      <c r="I267" s="224">
        <v>800</v>
      </c>
      <c r="J267" s="225" t="s">
        <v>710</v>
      </c>
      <c r="K267" s="226">
        <f t="shared" si="198"/>
        <v>150</v>
      </c>
      <c r="L267" s="227">
        <f t="shared" si="199"/>
        <v>0.23076923076923078</v>
      </c>
      <c r="M267" s="222" t="s">
        <v>615</v>
      </c>
      <c r="N267" s="228">
        <v>43154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9">
        <v>49</v>
      </c>
      <c r="B268" s="220">
        <v>42433</v>
      </c>
      <c r="C268" s="220"/>
      <c r="D268" s="221" t="s">
        <v>212</v>
      </c>
      <c r="E268" s="222" t="s">
        <v>652</v>
      </c>
      <c r="F268" s="223">
        <v>437.5</v>
      </c>
      <c r="G268" s="222"/>
      <c r="H268" s="222">
        <v>504.5</v>
      </c>
      <c r="I268" s="224">
        <v>522</v>
      </c>
      <c r="J268" s="225" t="s">
        <v>719</v>
      </c>
      <c r="K268" s="226">
        <f t="shared" si="198"/>
        <v>67</v>
      </c>
      <c r="L268" s="227">
        <f t="shared" si="199"/>
        <v>0.15314285714285714</v>
      </c>
      <c r="M268" s="222" t="s">
        <v>615</v>
      </c>
      <c r="N268" s="228">
        <v>42480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9">
        <v>50</v>
      </c>
      <c r="B269" s="220">
        <v>42438</v>
      </c>
      <c r="C269" s="220"/>
      <c r="D269" s="221" t="s">
        <v>720</v>
      </c>
      <c r="E269" s="222" t="s">
        <v>652</v>
      </c>
      <c r="F269" s="223">
        <v>189.5</v>
      </c>
      <c r="G269" s="222"/>
      <c r="H269" s="222">
        <v>218</v>
      </c>
      <c r="I269" s="224">
        <v>218</v>
      </c>
      <c r="J269" s="225" t="s">
        <v>710</v>
      </c>
      <c r="K269" s="226">
        <f t="shared" si="198"/>
        <v>28.5</v>
      </c>
      <c r="L269" s="227">
        <f t="shared" si="199"/>
        <v>0.15039577836411611</v>
      </c>
      <c r="M269" s="222" t="s">
        <v>615</v>
      </c>
      <c r="N269" s="228">
        <v>43034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51</v>
      </c>
      <c r="B270" s="230">
        <v>42471</v>
      </c>
      <c r="C270" s="230"/>
      <c r="D270" s="238" t="s">
        <v>721</v>
      </c>
      <c r="E270" s="233" t="s">
        <v>652</v>
      </c>
      <c r="F270" s="233">
        <v>36.5</v>
      </c>
      <c r="G270" s="234"/>
      <c r="H270" s="234">
        <v>15.85</v>
      </c>
      <c r="I270" s="234">
        <v>60</v>
      </c>
      <c r="J270" s="235" t="s">
        <v>722</v>
      </c>
      <c r="K270" s="236">
        <f t="shared" si="198"/>
        <v>-20.65</v>
      </c>
      <c r="L270" s="237">
        <f t="shared" si="199"/>
        <v>-0.5657534246575342</v>
      </c>
      <c r="M270" s="233" t="s">
        <v>631</v>
      </c>
      <c r="N270" s="241">
        <v>43627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9">
        <v>52</v>
      </c>
      <c r="B271" s="220">
        <v>42472</v>
      </c>
      <c r="C271" s="220"/>
      <c r="D271" s="221" t="s">
        <v>723</v>
      </c>
      <c r="E271" s="222" t="s">
        <v>652</v>
      </c>
      <c r="F271" s="223">
        <v>93</v>
      </c>
      <c r="G271" s="222"/>
      <c r="H271" s="222">
        <v>149</v>
      </c>
      <c r="I271" s="224">
        <v>140</v>
      </c>
      <c r="J271" s="225" t="s">
        <v>724</v>
      </c>
      <c r="K271" s="226">
        <f t="shared" si="198"/>
        <v>56</v>
      </c>
      <c r="L271" s="227">
        <f t="shared" si="199"/>
        <v>0.60215053763440862</v>
      </c>
      <c r="M271" s="222" t="s">
        <v>615</v>
      </c>
      <c r="N271" s="228">
        <v>42740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9">
        <v>53</v>
      </c>
      <c r="B272" s="220">
        <v>42472</v>
      </c>
      <c r="C272" s="220"/>
      <c r="D272" s="221" t="s">
        <v>725</v>
      </c>
      <c r="E272" s="222" t="s">
        <v>652</v>
      </c>
      <c r="F272" s="223">
        <v>130</v>
      </c>
      <c r="G272" s="222"/>
      <c r="H272" s="222">
        <v>150</v>
      </c>
      <c r="I272" s="224" t="s">
        <v>726</v>
      </c>
      <c r="J272" s="225" t="s">
        <v>710</v>
      </c>
      <c r="K272" s="226">
        <f t="shared" si="198"/>
        <v>20</v>
      </c>
      <c r="L272" s="227">
        <f t="shared" si="199"/>
        <v>0.15384615384615385</v>
      </c>
      <c r="M272" s="222" t="s">
        <v>615</v>
      </c>
      <c r="N272" s="228">
        <v>42564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9">
        <v>54</v>
      </c>
      <c r="B273" s="220">
        <v>42473</v>
      </c>
      <c r="C273" s="220"/>
      <c r="D273" s="221" t="s">
        <v>727</v>
      </c>
      <c r="E273" s="222" t="s">
        <v>652</v>
      </c>
      <c r="F273" s="223">
        <v>196</v>
      </c>
      <c r="G273" s="222"/>
      <c r="H273" s="222">
        <v>299</v>
      </c>
      <c r="I273" s="224">
        <v>299</v>
      </c>
      <c r="J273" s="225" t="s">
        <v>710</v>
      </c>
      <c r="K273" s="226">
        <v>103</v>
      </c>
      <c r="L273" s="227">
        <v>0.52551020408163296</v>
      </c>
      <c r="M273" s="222" t="s">
        <v>615</v>
      </c>
      <c r="N273" s="228">
        <v>42620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9">
        <v>55</v>
      </c>
      <c r="B274" s="220">
        <v>42473</v>
      </c>
      <c r="C274" s="220"/>
      <c r="D274" s="221" t="s">
        <v>728</v>
      </c>
      <c r="E274" s="222" t="s">
        <v>652</v>
      </c>
      <c r="F274" s="223">
        <v>88</v>
      </c>
      <c r="G274" s="222"/>
      <c r="H274" s="222">
        <v>103</v>
      </c>
      <c r="I274" s="224">
        <v>103</v>
      </c>
      <c r="J274" s="225" t="s">
        <v>710</v>
      </c>
      <c r="K274" s="226">
        <v>15</v>
      </c>
      <c r="L274" s="227">
        <v>0.170454545454545</v>
      </c>
      <c r="M274" s="222" t="s">
        <v>615</v>
      </c>
      <c r="N274" s="228">
        <v>42530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9">
        <v>56</v>
      </c>
      <c r="B275" s="220">
        <v>42492</v>
      </c>
      <c r="C275" s="220"/>
      <c r="D275" s="221" t="s">
        <v>729</v>
      </c>
      <c r="E275" s="222" t="s">
        <v>652</v>
      </c>
      <c r="F275" s="223">
        <v>127.5</v>
      </c>
      <c r="G275" s="222"/>
      <c r="H275" s="222">
        <v>148</v>
      </c>
      <c r="I275" s="224" t="s">
        <v>730</v>
      </c>
      <c r="J275" s="225" t="s">
        <v>710</v>
      </c>
      <c r="K275" s="226">
        <f t="shared" ref="K275:K279" si="200">H275-F275</f>
        <v>20.5</v>
      </c>
      <c r="L275" s="227">
        <f t="shared" ref="L275:L279" si="201">K275/F275</f>
        <v>0.16078431372549021</v>
      </c>
      <c r="M275" s="222" t="s">
        <v>615</v>
      </c>
      <c r="N275" s="228">
        <v>42564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9">
        <v>57</v>
      </c>
      <c r="B276" s="220">
        <v>42493</v>
      </c>
      <c r="C276" s="220"/>
      <c r="D276" s="221" t="s">
        <v>731</v>
      </c>
      <c r="E276" s="222" t="s">
        <v>652</v>
      </c>
      <c r="F276" s="223">
        <v>675</v>
      </c>
      <c r="G276" s="222"/>
      <c r="H276" s="222">
        <v>815</v>
      </c>
      <c r="I276" s="224" t="s">
        <v>732</v>
      </c>
      <c r="J276" s="225" t="s">
        <v>710</v>
      </c>
      <c r="K276" s="226">
        <f t="shared" si="200"/>
        <v>140</v>
      </c>
      <c r="L276" s="227">
        <f t="shared" si="201"/>
        <v>0.2074074074074074</v>
      </c>
      <c r="M276" s="222" t="s">
        <v>615</v>
      </c>
      <c r="N276" s="228">
        <v>43154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58</v>
      </c>
      <c r="B277" s="230">
        <v>42522</v>
      </c>
      <c r="C277" s="230"/>
      <c r="D277" s="231" t="s">
        <v>733</v>
      </c>
      <c r="E277" s="232" t="s">
        <v>652</v>
      </c>
      <c r="F277" s="233">
        <v>500</v>
      </c>
      <c r="G277" s="233"/>
      <c r="H277" s="234">
        <v>232.5</v>
      </c>
      <c r="I277" s="234" t="s">
        <v>734</v>
      </c>
      <c r="J277" s="235" t="s">
        <v>735</v>
      </c>
      <c r="K277" s="236">
        <f t="shared" si="200"/>
        <v>-267.5</v>
      </c>
      <c r="L277" s="237">
        <f t="shared" si="201"/>
        <v>-0.53500000000000003</v>
      </c>
      <c r="M277" s="233" t="s">
        <v>631</v>
      </c>
      <c r="N277" s="230">
        <v>43735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9">
        <v>59</v>
      </c>
      <c r="B278" s="220">
        <v>42527</v>
      </c>
      <c r="C278" s="220"/>
      <c r="D278" s="221" t="s">
        <v>562</v>
      </c>
      <c r="E278" s="222" t="s">
        <v>652</v>
      </c>
      <c r="F278" s="223">
        <v>110</v>
      </c>
      <c r="G278" s="222"/>
      <c r="H278" s="222">
        <v>126.5</v>
      </c>
      <c r="I278" s="224">
        <v>125</v>
      </c>
      <c r="J278" s="225" t="s">
        <v>661</v>
      </c>
      <c r="K278" s="226">
        <f t="shared" si="200"/>
        <v>16.5</v>
      </c>
      <c r="L278" s="227">
        <f t="shared" si="201"/>
        <v>0.15</v>
      </c>
      <c r="M278" s="222" t="s">
        <v>615</v>
      </c>
      <c r="N278" s="228">
        <v>42552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9">
        <v>60</v>
      </c>
      <c r="B279" s="220">
        <v>42538</v>
      </c>
      <c r="C279" s="220"/>
      <c r="D279" s="221" t="s">
        <v>736</v>
      </c>
      <c r="E279" s="222" t="s">
        <v>652</v>
      </c>
      <c r="F279" s="223">
        <v>44</v>
      </c>
      <c r="G279" s="222"/>
      <c r="H279" s="222">
        <v>69.5</v>
      </c>
      <c r="I279" s="224">
        <v>69.5</v>
      </c>
      <c r="J279" s="225" t="s">
        <v>737</v>
      </c>
      <c r="K279" s="226">
        <f t="shared" si="200"/>
        <v>25.5</v>
      </c>
      <c r="L279" s="227">
        <f t="shared" si="201"/>
        <v>0.57954545454545459</v>
      </c>
      <c r="M279" s="222" t="s">
        <v>615</v>
      </c>
      <c r="N279" s="228">
        <v>42977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9">
        <v>61</v>
      </c>
      <c r="B280" s="220">
        <v>42549</v>
      </c>
      <c r="C280" s="220"/>
      <c r="D280" s="221" t="s">
        <v>738</v>
      </c>
      <c r="E280" s="222" t="s">
        <v>652</v>
      </c>
      <c r="F280" s="223">
        <v>262.5</v>
      </c>
      <c r="G280" s="222"/>
      <c r="H280" s="222">
        <v>340</v>
      </c>
      <c r="I280" s="224">
        <v>333</v>
      </c>
      <c r="J280" s="225" t="s">
        <v>739</v>
      </c>
      <c r="K280" s="226">
        <v>77.5</v>
      </c>
      <c r="L280" s="227">
        <v>0.29523809523809502</v>
      </c>
      <c r="M280" s="222" t="s">
        <v>615</v>
      </c>
      <c r="N280" s="228">
        <v>43017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9">
        <v>62</v>
      </c>
      <c r="B281" s="220">
        <v>42549</v>
      </c>
      <c r="C281" s="220"/>
      <c r="D281" s="221" t="s">
        <v>740</v>
      </c>
      <c r="E281" s="222" t="s">
        <v>652</v>
      </c>
      <c r="F281" s="223">
        <v>840</v>
      </c>
      <c r="G281" s="222"/>
      <c r="H281" s="222">
        <v>1230</v>
      </c>
      <c r="I281" s="224">
        <v>1230</v>
      </c>
      <c r="J281" s="225" t="s">
        <v>710</v>
      </c>
      <c r="K281" s="226">
        <v>390</v>
      </c>
      <c r="L281" s="227">
        <v>0.46428571428571402</v>
      </c>
      <c r="M281" s="222" t="s">
        <v>615</v>
      </c>
      <c r="N281" s="228">
        <v>42649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2">
        <v>63</v>
      </c>
      <c r="B282" s="243">
        <v>42556</v>
      </c>
      <c r="C282" s="243"/>
      <c r="D282" s="244" t="s">
        <v>741</v>
      </c>
      <c r="E282" s="245" t="s">
        <v>652</v>
      </c>
      <c r="F282" s="245">
        <v>395</v>
      </c>
      <c r="G282" s="246"/>
      <c r="H282" s="246">
        <f>(468.5+342.5)/2</f>
        <v>405.5</v>
      </c>
      <c r="I282" s="246">
        <v>510</v>
      </c>
      <c r="J282" s="247" t="s">
        <v>742</v>
      </c>
      <c r="K282" s="248">
        <f t="shared" ref="K282:K288" si="202">H282-F282</f>
        <v>10.5</v>
      </c>
      <c r="L282" s="249">
        <f t="shared" ref="L282:L288" si="203">K282/F282</f>
        <v>2.6582278481012658E-2</v>
      </c>
      <c r="M282" s="245" t="s">
        <v>743</v>
      </c>
      <c r="N282" s="243">
        <v>43606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64</v>
      </c>
      <c r="B283" s="230">
        <v>42584</v>
      </c>
      <c r="C283" s="230"/>
      <c r="D283" s="231" t="s">
        <v>744</v>
      </c>
      <c r="E283" s="232" t="s">
        <v>617</v>
      </c>
      <c r="F283" s="233">
        <f>169.5-12.8</f>
        <v>156.69999999999999</v>
      </c>
      <c r="G283" s="233"/>
      <c r="H283" s="234">
        <v>77</v>
      </c>
      <c r="I283" s="234" t="s">
        <v>745</v>
      </c>
      <c r="J283" s="235" t="s">
        <v>746</v>
      </c>
      <c r="K283" s="236">
        <f t="shared" si="202"/>
        <v>-79.699999999999989</v>
      </c>
      <c r="L283" s="237">
        <f t="shared" si="203"/>
        <v>-0.50861518825781749</v>
      </c>
      <c r="M283" s="233" t="s">
        <v>631</v>
      </c>
      <c r="N283" s="230">
        <v>43522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65</v>
      </c>
      <c r="B284" s="230">
        <v>42586</v>
      </c>
      <c r="C284" s="230"/>
      <c r="D284" s="231" t="s">
        <v>747</v>
      </c>
      <c r="E284" s="232" t="s">
        <v>652</v>
      </c>
      <c r="F284" s="233">
        <v>400</v>
      </c>
      <c r="G284" s="233"/>
      <c r="H284" s="234">
        <v>305</v>
      </c>
      <c r="I284" s="234">
        <v>475</v>
      </c>
      <c r="J284" s="235" t="s">
        <v>748</v>
      </c>
      <c r="K284" s="236">
        <f t="shared" si="202"/>
        <v>-95</v>
      </c>
      <c r="L284" s="237">
        <f t="shared" si="203"/>
        <v>-0.23749999999999999</v>
      </c>
      <c r="M284" s="233" t="s">
        <v>631</v>
      </c>
      <c r="N284" s="230">
        <v>43606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9">
        <v>66</v>
      </c>
      <c r="B285" s="220">
        <v>42593</v>
      </c>
      <c r="C285" s="220"/>
      <c r="D285" s="221" t="s">
        <v>749</v>
      </c>
      <c r="E285" s="222" t="s">
        <v>652</v>
      </c>
      <c r="F285" s="223">
        <v>86.5</v>
      </c>
      <c r="G285" s="222"/>
      <c r="H285" s="222">
        <v>130</v>
      </c>
      <c r="I285" s="224">
        <v>130</v>
      </c>
      <c r="J285" s="225" t="s">
        <v>750</v>
      </c>
      <c r="K285" s="226">
        <f t="shared" si="202"/>
        <v>43.5</v>
      </c>
      <c r="L285" s="227">
        <f t="shared" si="203"/>
        <v>0.50289017341040465</v>
      </c>
      <c r="M285" s="222" t="s">
        <v>615</v>
      </c>
      <c r="N285" s="228">
        <v>43091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67</v>
      </c>
      <c r="B286" s="230">
        <v>42600</v>
      </c>
      <c r="C286" s="230"/>
      <c r="D286" s="231" t="s">
        <v>111</v>
      </c>
      <c r="E286" s="232" t="s">
        <v>652</v>
      </c>
      <c r="F286" s="233">
        <v>133.5</v>
      </c>
      <c r="G286" s="233"/>
      <c r="H286" s="234">
        <v>126.5</v>
      </c>
      <c r="I286" s="234">
        <v>178</v>
      </c>
      <c r="J286" s="235" t="s">
        <v>751</v>
      </c>
      <c r="K286" s="236">
        <f t="shared" si="202"/>
        <v>-7</v>
      </c>
      <c r="L286" s="237">
        <f t="shared" si="203"/>
        <v>-5.2434456928838954E-2</v>
      </c>
      <c r="M286" s="233" t="s">
        <v>631</v>
      </c>
      <c r="N286" s="230">
        <v>42615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9">
        <v>68</v>
      </c>
      <c r="B287" s="220">
        <v>42613</v>
      </c>
      <c r="C287" s="220"/>
      <c r="D287" s="221" t="s">
        <v>752</v>
      </c>
      <c r="E287" s="222" t="s">
        <v>652</v>
      </c>
      <c r="F287" s="223">
        <v>560</v>
      </c>
      <c r="G287" s="222"/>
      <c r="H287" s="222">
        <v>725</v>
      </c>
      <c r="I287" s="224">
        <v>725</v>
      </c>
      <c r="J287" s="225" t="s">
        <v>654</v>
      </c>
      <c r="K287" s="226">
        <f t="shared" si="202"/>
        <v>165</v>
      </c>
      <c r="L287" s="227">
        <f t="shared" si="203"/>
        <v>0.29464285714285715</v>
      </c>
      <c r="M287" s="222" t="s">
        <v>615</v>
      </c>
      <c r="N287" s="228">
        <v>42456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9">
        <v>69</v>
      </c>
      <c r="B288" s="220">
        <v>42614</v>
      </c>
      <c r="C288" s="220"/>
      <c r="D288" s="221" t="s">
        <v>753</v>
      </c>
      <c r="E288" s="222" t="s">
        <v>652</v>
      </c>
      <c r="F288" s="223">
        <v>160.5</v>
      </c>
      <c r="G288" s="222"/>
      <c r="H288" s="222">
        <v>210</v>
      </c>
      <c r="I288" s="224">
        <v>210</v>
      </c>
      <c r="J288" s="225" t="s">
        <v>654</v>
      </c>
      <c r="K288" s="226">
        <f t="shared" si="202"/>
        <v>49.5</v>
      </c>
      <c r="L288" s="227">
        <f t="shared" si="203"/>
        <v>0.30841121495327101</v>
      </c>
      <c r="M288" s="222" t="s">
        <v>615</v>
      </c>
      <c r="N288" s="228">
        <v>42871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9">
        <v>70</v>
      </c>
      <c r="B289" s="220">
        <v>42646</v>
      </c>
      <c r="C289" s="220"/>
      <c r="D289" s="221" t="s">
        <v>407</v>
      </c>
      <c r="E289" s="222" t="s">
        <v>652</v>
      </c>
      <c r="F289" s="223">
        <v>430</v>
      </c>
      <c r="G289" s="222"/>
      <c r="H289" s="222">
        <v>596</v>
      </c>
      <c r="I289" s="224">
        <v>575</v>
      </c>
      <c r="J289" s="225" t="s">
        <v>754</v>
      </c>
      <c r="K289" s="226">
        <v>166</v>
      </c>
      <c r="L289" s="227">
        <v>0.38604651162790699</v>
      </c>
      <c r="M289" s="222" t="s">
        <v>615</v>
      </c>
      <c r="N289" s="228">
        <v>42769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9">
        <v>71</v>
      </c>
      <c r="B290" s="220">
        <v>42657</v>
      </c>
      <c r="C290" s="220"/>
      <c r="D290" s="221" t="s">
        <v>755</v>
      </c>
      <c r="E290" s="222" t="s">
        <v>652</v>
      </c>
      <c r="F290" s="223">
        <v>280</v>
      </c>
      <c r="G290" s="222"/>
      <c r="H290" s="222">
        <v>345</v>
      </c>
      <c r="I290" s="224">
        <v>345</v>
      </c>
      <c r="J290" s="225" t="s">
        <v>654</v>
      </c>
      <c r="K290" s="226">
        <f t="shared" ref="K290:K295" si="204">H290-F290</f>
        <v>65</v>
      </c>
      <c r="L290" s="227">
        <f t="shared" ref="L290:L291" si="205">K290/F290</f>
        <v>0.23214285714285715</v>
      </c>
      <c r="M290" s="222" t="s">
        <v>615</v>
      </c>
      <c r="N290" s="228">
        <v>42814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9">
        <v>72</v>
      </c>
      <c r="B291" s="220">
        <v>42657</v>
      </c>
      <c r="C291" s="220"/>
      <c r="D291" s="221" t="s">
        <v>756</v>
      </c>
      <c r="E291" s="222" t="s">
        <v>652</v>
      </c>
      <c r="F291" s="223">
        <v>245</v>
      </c>
      <c r="G291" s="222"/>
      <c r="H291" s="222">
        <v>325.5</v>
      </c>
      <c r="I291" s="224">
        <v>330</v>
      </c>
      <c r="J291" s="225" t="s">
        <v>757</v>
      </c>
      <c r="K291" s="226">
        <f t="shared" si="204"/>
        <v>80.5</v>
      </c>
      <c r="L291" s="227">
        <f t="shared" si="205"/>
        <v>0.32857142857142857</v>
      </c>
      <c r="M291" s="222" t="s">
        <v>615</v>
      </c>
      <c r="N291" s="228">
        <v>42769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9">
        <v>73</v>
      </c>
      <c r="B292" s="220">
        <v>42660</v>
      </c>
      <c r="C292" s="220"/>
      <c r="D292" s="221" t="s">
        <v>352</v>
      </c>
      <c r="E292" s="222" t="s">
        <v>652</v>
      </c>
      <c r="F292" s="223">
        <v>125</v>
      </c>
      <c r="G292" s="222"/>
      <c r="H292" s="222">
        <v>160</v>
      </c>
      <c r="I292" s="224">
        <v>160</v>
      </c>
      <c r="J292" s="225" t="s">
        <v>710</v>
      </c>
      <c r="K292" s="226">
        <f t="shared" si="204"/>
        <v>35</v>
      </c>
      <c r="L292" s="227">
        <v>0.28000000000000003</v>
      </c>
      <c r="M292" s="222" t="s">
        <v>615</v>
      </c>
      <c r="N292" s="228">
        <v>42803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9">
        <v>74</v>
      </c>
      <c r="B293" s="220">
        <v>42660</v>
      </c>
      <c r="C293" s="220"/>
      <c r="D293" s="221" t="s">
        <v>484</v>
      </c>
      <c r="E293" s="222" t="s">
        <v>652</v>
      </c>
      <c r="F293" s="223">
        <v>114</v>
      </c>
      <c r="G293" s="222"/>
      <c r="H293" s="222">
        <v>145</v>
      </c>
      <c r="I293" s="224">
        <v>145</v>
      </c>
      <c r="J293" s="225" t="s">
        <v>710</v>
      </c>
      <c r="K293" s="226">
        <f t="shared" si="204"/>
        <v>31</v>
      </c>
      <c r="L293" s="227">
        <f t="shared" ref="L293:L295" si="206">K293/F293</f>
        <v>0.27192982456140352</v>
      </c>
      <c r="M293" s="222" t="s">
        <v>615</v>
      </c>
      <c r="N293" s="228">
        <v>42859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9">
        <v>75</v>
      </c>
      <c r="B294" s="220">
        <v>42660</v>
      </c>
      <c r="C294" s="220"/>
      <c r="D294" s="221" t="s">
        <v>758</v>
      </c>
      <c r="E294" s="222" t="s">
        <v>652</v>
      </c>
      <c r="F294" s="223">
        <v>212</v>
      </c>
      <c r="G294" s="222"/>
      <c r="H294" s="222">
        <v>280</v>
      </c>
      <c r="I294" s="224">
        <v>276</v>
      </c>
      <c r="J294" s="225" t="s">
        <v>759</v>
      </c>
      <c r="K294" s="226">
        <f t="shared" si="204"/>
        <v>68</v>
      </c>
      <c r="L294" s="227">
        <f t="shared" si="206"/>
        <v>0.32075471698113206</v>
      </c>
      <c r="M294" s="222" t="s">
        <v>615</v>
      </c>
      <c r="N294" s="228">
        <v>42858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9">
        <v>76</v>
      </c>
      <c r="B295" s="220">
        <v>42678</v>
      </c>
      <c r="C295" s="220"/>
      <c r="D295" s="221" t="s">
        <v>472</v>
      </c>
      <c r="E295" s="222" t="s">
        <v>652</v>
      </c>
      <c r="F295" s="223">
        <v>155</v>
      </c>
      <c r="G295" s="222"/>
      <c r="H295" s="222">
        <v>210</v>
      </c>
      <c r="I295" s="224">
        <v>210</v>
      </c>
      <c r="J295" s="225" t="s">
        <v>760</v>
      </c>
      <c r="K295" s="226">
        <f t="shared" si="204"/>
        <v>55</v>
      </c>
      <c r="L295" s="227">
        <f t="shared" si="206"/>
        <v>0.35483870967741937</v>
      </c>
      <c r="M295" s="222" t="s">
        <v>615</v>
      </c>
      <c r="N295" s="228">
        <v>42944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77</v>
      </c>
      <c r="B296" s="230">
        <v>42710</v>
      </c>
      <c r="C296" s="230"/>
      <c r="D296" s="231" t="s">
        <v>761</v>
      </c>
      <c r="E296" s="232" t="s">
        <v>652</v>
      </c>
      <c r="F296" s="233">
        <v>150.5</v>
      </c>
      <c r="G296" s="233"/>
      <c r="H296" s="234">
        <v>72.5</v>
      </c>
      <c r="I296" s="234">
        <v>174</v>
      </c>
      <c r="J296" s="235" t="s">
        <v>762</v>
      </c>
      <c r="K296" s="236">
        <v>-78</v>
      </c>
      <c r="L296" s="237">
        <v>-0.51827242524916906</v>
      </c>
      <c r="M296" s="233" t="s">
        <v>631</v>
      </c>
      <c r="N296" s="230">
        <v>43333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9">
        <v>78</v>
      </c>
      <c r="B297" s="220">
        <v>42712</v>
      </c>
      <c r="C297" s="220"/>
      <c r="D297" s="221" t="s">
        <v>763</v>
      </c>
      <c r="E297" s="222" t="s">
        <v>652</v>
      </c>
      <c r="F297" s="223">
        <v>380</v>
      </c>
      <c r="G297" s="222"/>
      <c r="H297" s="222">
        <v>478</v>
      </c>
      <c r="I297" s="224">
        <v>468</v>
      </c>
      <c r="J297" s="225" t="s">
        <v>710</v>
      </c>
      <c r="K297" s="226">
        <f t="shared" ref="K297:K299" si="207">H297-F297</f>
        <v>98</v>
      </c>
      <c r="L297" s="227">
        <f t="shared" ref="L297:L299" si="208">K297/F297</f>
        <v>0.25789473684210529</v>
      </c>
      <c r="M297" s="222" t="s">
        <v>615</v>
      </c>
      <c r="N297" s="228">
        <v>43025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9">
        <v>79</v>
      </c>
      <c r="B298" s="220">
        <v>42734</v>
      </c>
      <c r="C298" s="220"/>
      <c r="D298" s="221" t="s">
        <v>110</v>
      </c>
      <c r="E298" s="222" t="s">
        <v>652</v>
      </c>
      <c r="F298" s="223">
        <v>305</v>
      </c>
      <c r="G298" s="222"/>
      <c r="H298" s="222">
        <v>375</v>
      </c>
      <c r="I298" s="224">
        <v>375</v>
      </c>
      <c r="J298" s="225" t="s">
        <v>710</v>
      </c>
      <c r="K298" s="226">
        <f t="shared" si="207"/>
        <v>70</v>
      </c>
      <c r="L298" s="227">
        <f t="shared" si="208"/>
        <v>0.22950819672131148</v>
      </c>
      <c r="M298" s="222" t="s">
        <v>615</v>
      </c>
      <c r="N298" s="228">
        <v>42768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9">
        <v>80</v>
      </c>
      <c r="B299" s="220">
        <v>42739</v>
      </c>
      <c r="C299" s="220"/>
      <c r="D299" s="221" t="s">
        <v>96</v>
      </c>
      <c r="E299" s="222" t="s">
        <v>652</v>
      </c>
      <c r="F299" s="223">
        <v>99.5</v>
      </c>
      <c r="G299" s="222"/>
      <c r="H299" s="222">
        <v>158</v>
      </c>
      <c r="I299" s="224">
        <v>158</v>
      </c>
      <c r="J299" s="225" t="s">
        <v>710</v>
      </c>
      <c r="K299" s="226">
        <f t="shared" si="207"/>
        <v>58.5</v>
      </c>
      <c r="L299" s="227">
        <f t="shared" si="208"/>
        <v>0.5879396984924623</v>
      </c>
      <c r="M299" s="222" t="s">
        <v>615</v>
      </c>
      <c r="N299" s="228">
        <v>42898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9">
        <v>81</v>
      </c>
      <c r="B300" s="220">
        <v>42739</v>
      </c>
      <c r="C300" s="220"/>
      <c r="D300" s="221" t="s">
        <v>96</v>
      </c>
      <c r="E300" s="222" t="s">
        <v>652</v>
      </c>
      <c r="F300" s="223">
        <v>99.5</v>
      </c>
      <c r="G300" s="222"/>
      <c r="H300" s="222">
        <v>158</v>
      </c>
      <c r="I300" s="224">
        <v>158</v>
      </c>
      <c r="J300" s="225" t="s">
        <v>710</v>
      </c>
      <c r="K300" s="226">
        <v>58.5</v>
      </c>
      <c r="L300" s="227">
        <v>0.58793969849246197</v>
      </c>
      <c r="M300" s="222" t="s">
        <v>615</v>
      </c>
      <c r="N300" s="228">
        <v>42898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9">
        <v>82</v>
      </c>
      <c r="B301" s="220">
        <v>42786</v>
      </c>
      <c r="C301" s="220"/>
      <c r="D301" s="221" t="s">
        <v>187</v>
      </c>
      <c r="E301" s="222" t="s">
        <v>652</v>
      </c>
      <c r="F301" s="223">
        <v>140.5</v>
      </c>
      <c r="G301" s="222"/>
      <c r="H301" s="222">
        <v>220</v>
      </c>
      <c r="I301" s="224">
        <v>220</v>
      </c>
      <c r="J301" s="225" t="s">
        <v>710</v>
      </c>
      <c r="K301" s="226">
        <f>H301-F301</f>
        <v>79.5</v>
      </c>
      <c r="L301" s="227">
        <f>K301/F301</f>
        <v>0.5658362989323843</v>
      </c>
      <c r="M301" s="222" t="s">
        <v>615</v>
      </c>
      <c r="N301" s="228">
        <v>42864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9">
        <v>83</v>
      </c>
      <c r="B302" s="220">
        <v>42786</v>
      </c>
      <c r="C302" s="220"/>
      <c r="D302" s="221" t="s">
        <v>764</v>
      </c>
      <c r="E302" s="222" t="s">
        <v>652</v>
      </c>
      <c r="F302" s="223">
        <v>202.5</v>
      </c>
      <c r="G302" s="222"/>
      <c r="H302" s="222">
        <v>234</v>
      </c>
      <c r="I302" s="224">
        <v>234</v>
      </c>
      <c r="J302" s="225" t="s">
        <v>710</v>
      </c>
      <c r="K302" s="226">
        <v>31.5</v>
      </c>
      <c r="L302" s="227">
        <v>0.155555555555556</v>
      </c>
      <c r="M302" s="222" t="s">
        <v>615</v>
      </c>
      <c r="N302" s="228">
        <v>42836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9">
        <v>84</v>
      </c>
      <c r="B303" s="220">
        <v>42818</v>
      </c>
      <c r="C303" s="220"/>
      <c r="D303" s="221" t="s">
        <v>765</v>
      </c>
      <c r="E303" s="222" t="s">
        <v>652</v>
      </c>
      <c r="F303" s="223">
        <v>300.5</v>
      </c>
      <c r="G303" s="222"/>
      <c r="H303" s="222">
        <v>417.5</v>
      </c>
      <c r="I303" s="224">
        <v>420</v>
      </c>
      <c r="J303" s="225" t="s">
        <v>766</v>
      </c>
      <c r="K303" s="226">
        <f>H303-F303</f>
        <v>117</v>
      </c>
      <c r="L303" s="227">
        <f>K303/F303</f>
        <v>0.38935108153078202</v>
      </c>
      <c r="M303" s="222" t="s">
        <v>615</v>
      </c>
      <c r="N303" s="228">
        <v>43070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9">
        <v>85</v>
      </c>
      <c r="B304" s="220">
        <v>42818</v>
      </c>
      <c r="C304" s="220"/>
      <c r="D304" s="221" t="s">
        <v>740</v>
      </c>
      <c r="E304" s="222" t="s">
        <v>652</v>
      </c>
      <c r="F304" s="223">
        <v>850</v>
      </c>
      <c r="G304" s="222"/>
      <c r="H304" s="222">
        <v>1042.5</v>
      </c>
      <c r="I304" s="224">
        <v>1023</v>
      </c>
      <c r="J304" s="225" t="s">
        <v>767</v>
      </c>
      <c r="K304" s="226">
        <v>192.5</v>
      </c>
      <c r="L304" s="227">
        <v>0.22647058823529401</v>
      </c>
      <c r="M304" s="222" t="s">
        <v>615</v>
      </c>
      <c r="N304" s="228">
        <v>42830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9">
        <v>86</v>
      </c>
      <c r="B305" s="220">
        <v>42830</v>
      </c>
      <c r="C305" s="220"/>
      <c r="D305" s="221" t="s">
        <v>503</v>
      </c>
      <c r="E305" s="222" t="s">
        <v>652</v>
      </c>
      <c r="F305" s="223">
        <v>785</v>
      </c>
      <c r="G305" s="222"/>
      <c r="H305" s="222">
        <v>930</v>
      </c>
      <c r="I305" s="224">
        <v>920</v>
      </c>
      <c r="J305" s="225" t="s">
        <v>768</v>
      </c>
      <c r="K305" s="226">
        <f>H305-F305</f>
        <v>145</v>
      </c>
      <c r="L305" s="227">
        <f>K305/F305</f>
        <v>0.18471337579617833</v>
      </c>
      <c r="M305" s="222" t="s">
        <v>615</v>
      </c>
      <c r="N305" s="228">
        <v>42976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87</v>
      </c>
      <c r="B306" s="230">
        <v>42831</v>
      </c>
      <c r="C306" s="230"/>
      <c r="D306" s="231" t="s">
        <v>769</v>
      </c>
      <c r="E306" s="232" t="s">
        <v>652</v>
      </c>
      <c r="F306" s="233">
        <v>40</v>
      </c>
      <c r="G306" s="233"/>
      <c r="H306" s="234">
        <v>13.1</v>
      </c>
      <c r="I306" s="234">
        <v>60</v>
      </c>
      <c r="J306" s="235" t="s">
        <v>770</v>
      </c>
      <c r="K306" s="236">
        <v>-26.9</v>
      </c>
      <c r="L306" s="237">
        <v>-0.67249999999999999</v>
      </c>
      <c r="M306" s="233" t="s">
        <v>631</v>
      </c>
      <c r="N306" s="230">
        <v>43138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9">
        <v>88</v>
      </c>
      <c r="B307" s="220">
        <v>42837</v>
      </c>
      <c r="C307" s="220"/>
      <c r="D307" s="221" t="s">
        <v>95</v>
      </c>
      <c r="E307" s="222" t="s">
        <v>652</v>
      </c>
      <c r="F307" s="223">
        <v>289.5</v>
      </c>
      <c r="G307" s="222"/>
      <c r="H307" s="222">
        <v>354</v>
      </c>
      <c r="I307" s="224">
        <v>360</v>
      </c>
      <c r="J307" s="225" t="s">
        <v>771</v>
      </c>
      <c r="K307" s="226">
        <f t="shared" ref="K307:K315" si="209">H307-F307</f>
        <v>64.5</v>
      </c>
      <c r="L307" s="227">
        <f t="shared" ref="L307:L315" si="210">K307/F307</f>
        <v>0.22279792746113988</v>
      </c>
      <c r="M307" s="222" t="s">
        <v>615</v>
      </c>
      <c r="N307" s="228">
        <v>43040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9">
        <v>89</v>
      </c>
      <c r="B308" s="220">
        <v>42845</v>
      </c>
      <c r="C308" s="220"/>
      <c r="D308" s="221" t="s">
        <v>439</v>
      </c>
      <c r="E308" s="222" t="s">
        <v>652</v>
      </c>
      <c r="F308" s="223">
        <v>700</v>
      </c>
      <c r="G308" s="222"/>
      <c r="H308" s="222">
        <v>840</v>
      </c>
      <c r="I308" s="224">
        <v>840</v>
      </c>
      <c r="J308" s="225" t="s">
        <v>772</v>
      </c>
      <c r="K308" s="226">
        <f t="shared" si="209"/>
        <v>140</v>
      </c>
      <c r="L308" s="227">
        <f t="shared" si="210"/>
        <v>0.2</v>
      </c>
      <c r="M308" s="222" t="s">
        <v>615</v>
      </c>
      <c r="N308" s="228">
        <v>42893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9">
        <v>90</v>
      </c>
      <c r="B309" s="220">
        <v>42887</v>
      </c>
      <c r="C309" s="220"/>
      <c r="D309" s="221" t="s">
        <v>773</v>
      </c>
      <c r="E309" s="222" t="s">
        <v>652</v>
      </c>
      <c r="F309" s="223">
        <v>130</v>
      </c>
      <c r="G309" s="222"/>
      <c r="H309" s="222">
        <v>144.25</v>
      </c>
      <c r="I309" s="224">
        <v>170</v>
      </c>
      <c r="J309" s="225" t="s">
        <v>774</v>
      </c>
      <c r="K309" s="226">
        <f t="shared" si="209"/>
        <v>14.25</v>
      </c>
      <c r="L309" s="227">
        <f t="shared" si="210"/>
        <v>0.10961538461538461</v>
      </c>
      <c r="M309" s="222" t="s">
        <v>615</v>
      </c>
      <c r="N309" s="228">
        <v>43675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9">
        <v>91</v>
      </c>
      <c r="B310" s="220">
        <v>42901</v>
      </c>
      <c r="C310" s="220"/>
      <c r="D310" s="221" t="s">
        <v>775</v>
      </c>
      <c r="E310" s="222" t="s">
        <v>652</v>
      </c>
      <c r="F310" s="223">
        <v>214.5</v>
      </c>
      <c r="G310" s="222"/>
      <c r="H310" s="222">
        <v>262</v>
      </c>
      <c r="I310" s="224">
        <v>262</v>
      </c>
      <c r="J310" s="225" t="s">
        <v>776</v>
      </c>
      <c r="K310" s="226">
        <f t="shared" si="209"/>
        <v>47.5</v>
      </c>
      <c r="L310" s="227">
        <f t="shared" si="210"/>
        <v>0.22144522144522144</v>
      </c>
      <c r="M310" s="222" t="s">
        <v>615</v>
      </c>
      <c r="N310" s="228">
        <v>42977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0">
        <v>92</v>
      </c>
      <c r="B311" s="251">
        <v>42933</v>
      </c>
      <c r="C311" s="251"/>
      <c r="D311" s="252" t="s">
        <v>777</v>
      </c>
      <c r="E311" s="253" t="s">
        <v>652</v>
      </c>
      <c r="F311" s="254">
        <v>370</v>
      </c>
      <c r="G311" s="253"/>
      <c r="H311" s="253">
        <v>447.5</v>
      </c>
      <c r="I311" s="255">
        <v>450</v>
      </c>
      <c r="J311" s="256" t="s">
        <v>710</v>
      </c>
      <c r="K311" s="226">
        <f t="shared" si="209"/>
        <v>77.5</v>
      </c>
      <c r="L311" s="257">
        <f t="shared" si="210"/>
        <v>0.20945945945945946</v>
      </c>
      <c r="M311" s="253" t="s">
        <v>615</v>
      </c>
      <c r="N311" s="258">
        <v>43035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0">
        <v>93</v>
      </c>
      <c r="B312" s="251">
        <v>42943</v>
      </c>
      <c r="C312" s="251"/>
      <c r="D312" s="252" t="s">
        <v>185</v>
      </c>
      <c r="E312" s="253" t="s">
        <v>652</v>
      </c>
      <c r="F312" s="254">
        <v>657.5</v>
      </c>
      <c r="G312" s="253"/>
      <c r="H312" s="253">
        <v>825</v>
      </c>
      <c r="I312" s="255">
        <v>820</v>
      </c>
      <c r="J312" s="256" t="s">
        <v>710</v>
      </c>
      <c r="K312" s="226">
        <f t="shared" si="209"/>
        <v>167.5</v>
      </c>
      <c r="L312" s="257">
        <f t="shared" si="210"/>
        <v>0.25475285171102663</v>
      </c>
      <c r="M312" s="253" t="s">
        <v>615</v>
      </c>
      <c r="N312" s="258">
        <v>43090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9">
        <v>94</v>
      </c>
      <c r="B313" s="220">
        <v>42964</v>
      </c>
      <c r="C313" s="220"/>
      <c r="D313" s="221" t="s">
        <v>370</v>
      </c>
      <c r="E313" s="222" t="s">
        <v>652</v>
      </c>
      <c r="F313" s="223">
        <v>605</v>
      </c>
      <c r="G313" s="222"/>
      <c r="H313" s="222">
        <v>750</v>
      </c>
      <c r="I313" s="224">
        <v>750</v>
      </c>
      <c r="J313" s="225" t="s">
        <v>768</v>
      </c>
      <c r="K313" s="226">
        <f t="shared" si="209"/>
        <v>145</v>
      </c>
      <c r="L313" s="227">
        <f t="shared" si="210"/>
        <v>0.23966942148760331</v>
      </c>
      <c r="M313" s="222" t="s">
        <v>615</v>
      </c>
      <c r="N313" s="228">
        <v>43027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95</v>
      </c>
      <c r="B314" s="230">
        <v>42979</v>
      </c>
      <c r="C314" s="230"/>
      <c r="D314" s="238" t="s">
        <v>778</v>
      </c>
      <c r="E314" s="233" t="s">
        <v>652</v>
      </c>
      <c r="F314" s="233">
        <v>255</v>
      </c>
      <c r="G314" s="234"/>
      <c r="H314" s="234">
        <v>217.25</v>
      </c>
      <c r="I314" s="234">
        <v>320</v>
      </c>
      <c r="J314" s="235" t="s">
        <v>779</v>
      </c>
      <c r="K314" s="236">
        <f t="shared" si="209"/>
        <v>-37.75</v>
      </c>
      <c r="L314" s="239">
        <f t="shared" si="210"/>
        <v>-0.14803921568627451</v>
      </c>
      <c r="M314" s="233" t="s">
        <v>631</v>
      </c>
      <c r="N314" s="230">
        <v>43661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9">
        <v>96</v>
      </c>
      <c r="B315" s="220">
        <v>42997</v>
      </c>
      <c r="C315" s="220"/>
      <c r="D315" s="221" t="s">
        <v>780</v>
      </c>
      <c r="E315" s="222" t="s">
        <v>652</v>
      </c>
      <c r="F315" s="223">
        <v>215</v>
      </c>
      <c r="G315" s="222"/>
      <c r="H315" s="222">
        <v>258</v>
      </c>
      <c r="I315" s="224">
        <v>258</v>
      </c>
      <c r="J315" s="225" t="s">
        <v>710</v>
      </c>
      <c r="K315" s="226">
        <f t="shared" si="209"/>
        <v>43</v>
      </c>
      <c r="L315" s="227">
        <f t="shared" si="210"/>
        <v>0.2</v>
      </c>
      <c r="M315" s="222" t="s">
        <v>615</v>
      </c>
      <c r="N315" s="228">
        <v>43040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9">
        <v>97</v>
      </c>
      <c r="B316" s="220">
        <v>42997</v>
      </c>
      <c r="C316" s="220"/>
      <c r="D316" s="221" t="s">
        <v>780</v>
      </c>
      <c r="E316" s="222" t="s">
        <v>652</v>
      </c>
      <c r="F316" s="223">
        <v>215</v>
      </c>
      <c r="G316" s="222"/>
      <c r="H316" s="222">
        <v>258</v>
      </c>
      <c r="I316" s="224">
        <v>258</v>
      </c>
      <c r="J316" s="256" t="s">
        <v>710</v>
      </c>
      <c r="K316" s="226">
        <v>43</v>
      </c>
      <c r="L316" s="227">
        <v>0.2</v>
      </c>
      <c r="M316" s="222" t="s">
        <v>615</v>
      </c>
      <c r="N316" s="228">
        <v>43040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0">
        <v>98</v>
      </c>
      <c r="B317" s="251">
        <v>42998</v>
      </c>
      <c r="C317" s="251"/>
      <c r="D317" s="252" t="s">
        <v>781</v>
      </c>
      <c r="E317" s="253" t="s">
        <v>652</v>
      </c>
      <c r="F317" s="223">
        <v>75</v>
      </c>
      <c r="G317" s="253"/>
      <c r="H317" s="253">
        <v>90</v>
      </c>
      <c r="I317" s="255">
        <v>90</v>
      </c>
      <c r="J317" s="225" t="s">
        <v>782</v>
      </c>
      <c r="K317" s="226">
        <f t="shared" ref="K317:K322" si="211">H317-F317</f>
        <v>15</v>
      </c>
      <c r="L317" s="227">
        <f t="shared" ref="L317:L322" si="212">K317/F317</f>
        <v>0.2</v>
      </c>
      <c r="M317" s="222" t="s">
        <v>615</v>
      </c>
      <c r="N317" s="228">
        <v>43019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50">
        <v>99</v>
      </c>
      <c r="B318" s="251">
        <v>43011</v>
      </c>
      <c r="C318" s="251"/>
      <c r="D318" s="252" t="s">
        <v>634</v>
      </c>
      <c r="E318" s="253" t="s">
        <v>652</v>
      </c>
      <c r="F318" s="254">
        <v>315</v>
      </c>
      <c r="G318" s="253"/>
      <c r="H318" s="253">
        <v>392</v>
      </c>
      <c r="I318" s="255">
        <v>384</v>
      </c>
      <c r="J318" s="256" t="s">
        <v>783</v>
      </c>
      <c r="K318" s="226">
        <f t="shared" si="211"/>
        <v>77</v>
      </c>
      <c r="L318" s="257">
        <f t="shared" si="212"/>
        <v>0.24444444444444444</v>
      </c>
      <c r="M318" s="253" t="s">
        <v>615</v>
      </c>
      <c r="N318" s="258">
        <v>43017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0">
        <v>100</v>
      </c>
      <c r="B319" s="251">
        <v>43013</v>
      </c>
      <c r="C319" s="251"/>
      <c r="D319" s="252" t="s">
        <v>477</v>
      </c>
      <c r="E319" s="253" t="s">
        <v>652</v>
      </c>
      <c r="F319" s="254">
        <v>145</v>
      </c>
      <c r="G319" s="253"/>
      <c r="H319" s="253">
        <v>179</v>
      </c>
      <c r="I319" s="255">
        <v>180</v>
      </c>
      <c r="J319" s="256" t="s">
        <v>784</v>
      </c>
      <c r="K319" s="226">
        <f t="shared" si="211"/>
        <v>34</v>
      </c>
      <c r="L319" s="257">
        <f t="shared" si="212"/>
        <v>0.23448275862068965</v>
      </c>
      <c r="M319" s="253" t="s">
        <v>615</v>
      </c>
      <c r="N319" s="258">
        <v>43025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0">
        <v>101</v>
      </c>
      <c r="B320" s="251">
        <v>43014</v>
      </c>
      <c r="C320" s="251"/>
      <c r="D320" s="252" t="s">
        <v>342</v>
      </c>
      <c r="E320" s="253" t="s">
        <v>652</v>
      </c>
      <c r="F320" s="254">
        <v>256</v>
      </c>
      <c r="G320" s="253"/>
      <c r="H320" s="253">
        <v>323</v>
      </c>
      <c r="I320" s="255">
        <v>320</v>
      </c>
      <c r="J320" s="256" t="s">
        <v>710</v>
      </c>
      <c r="K320" s="226">
        <f t="shared" si="211"/>
        <v>67</v>
      </c>
      <c r="L320" s="257">
        <f t="shared" si="212"/>
        <v>0.26171875</v>
      </c>
      <c r="M320" s="253" t="s">
        <v>615</v>
      </c>
      <c r="N320" s="258">
        <v>43067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50">
        <v>102</v>
      </c>
      <c r="B321" s="251">
        <v>43017</v>
      </c>
      <c r="C321" s="251"/>
      <c r="D321" s="252" t="s">
        <v>360</v>
      </c>
      <c r="E321" s="253" t="s">
        <v>652</v>
      </c>
      <c r="F321" s="254">
        <v>137.5</v>
      </c>
      <c r="G321" s="253"/>
      <c r="H321" s="253">
        <v>184</v>
      </c>
      <c r="I321" s="255">
        <v>183</v>
      </c>
      <c r="J321" s="256" t="s">
        <v>785</v>
      </c>
      <c r="K321" s="226">
        <f t="shared" si="211"/>
        <v>46.5</v>
      </c>
      <c r="L321" s="257">
        <f t="shared" si="212"/>
        <v>0.33818181818181819</v>
      </c>
      <c r="M321" s="253" t="s">
        <v>615</v>
      </c>
      <c r="N321" s="258">
        <v>43108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0">
        <v>103</v>
      </c>
      <c r="B322" s="251">
        <v>43018</v>
      </c>
      <c r="C322" s="251"/>
      <c r="D322" s="252" t="s">
        <v>786</v>
      </c>
      <c r="E322" s="253" t="s">
        <v>652</v>
      </c>
      <c r="F322" s="254">
        <v>125.5</v>
      </c>
      <c r="G322" s="253"/>
      <c r="H322" s="253">
        <v>158</v>
      </c>
      <c r="I322" s="255">
        <v>155</v>
      </c>
      <c r="J322" s="256" t="s">
        <v>787</v>
      </c>
      <c r="K322" s="226">
        <f t="shared" si="211"/>
        <v>32.5</v>
      </c>
      <c r="L322" s="257">
        <f t="shared" si="212"/>
        <v>0.25896414342629481</v>
      </c>
      <c r="M322" s="253" t="s">
        <v>615</v>
      </c>
      <c r="N322" s="258">
        <v>43067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50">
        <v>104</v>
      </c>
      <c r="B323" s="251">
        <v>43018</v>
      </c>
      <c r="C323" s="251"/>
      <c r="D323" s="252" t="s">
        <v>788</v>
      </c>
      <c r="E323" s="253" t="s">
        <v>652</v>
      </c>
      <c r="F323" s="254">
        <v>895</v>
      </c>
      <c r="G323" s="253"/>
      <c r="H323" s="253">
        <v>1122.5</v>
      </c>
      <c r="I323" s="255">
        <v>1078</v>
      </c>
      <c r="J323" s="256" t="s">
        <v>789</v>
      </c>
      <c r="K323" s="226">
        <v>227.5</v>
      </c>
      <c r="L323" s="257">
        <v>0.25418994413407803</v>
      </c>
      <c r="M323" s="253" t="s">
        <v>615</v>
      </c>
      <c r="N323" s="258">
        <v>43117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50">
        <v>105</v>
      </c>
      <c r="B324" s="251">
        <v>43020</v>
      </c>
      <c r="C324" s="251"/>
      <c r="D324" s="252" t="s">
        <v>351</v>
      </c>
      <c r="E324" s="253" t="s">
        <v>652</v>
      </c>
      <c r="F324" s="254">
        <v>525</v>
      </c>
      <c r="G324" s="253"/>
      <c r="H324" s="253">
        <v>629</v>
      </c>
      <c r="I324" s="255">
        <v>629</v>
      </c>
      <c r="J324" s="256" t="s">
        <v>710</v>
      </c>
      <c r="K324" s="226">
        <v>104</v>
      </c>
      <c r="L324" s="257">
        <v>0.19809523809523799</v>
      </c>
      <c r="M324" s="253" t="s">
        <v>615</v>
      </c>
      <c r="N324" s="258">
        <v>43119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0">
        <v>106</v>
      </c>
      <c r="B325" s="251">
        <v>43046</v>
      </c>
      <c r="C325" s="251"/>
      <c r="D325" s="252" t="s">
        <v>397</v>
      </c>
      <c r="E325" s="253" t="s">
        <v>652</v>
      </c>
      <c r="F325" s="254">
        <v>740</v>
      </c>
      <c r="G325" s="253"/>
      <c r="H325" s="253">
        <v>892.5</v>
      </c>
      <c r="I325" s="255">
        <v>900</v>
      </c>
      <c r="J325" s="256" t="s">
        <v>790</v>
      </c>
      <c r="K325" s="226">
        <f t="shared" ref="K325:K327" si="213">H325-F325</f>
        <v>152.5</v>
      </c>
      <c r="L325" s="257">
        <f t="shared" ref="L325:L327" si="214">K325/F325</f>
        <v>0.20608108108108109</v>
      </c>
      <c r="M325" s="253" t="s">
        <v>615</v>
      </c>
      <c r="N325" s="258">
        <v>43052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9">
        <v>107</v>
      </c>
      <c r="B326" s="220">
        <v>43073</v>
      </c>
      <c r="C326" s="220"/>
      <c r="D326" s="221" t="s">
        <v>791</v>
      </c>
      <c r="E326" s="222" t="s">
        <v>652</v>
      </c>
      <c r="F326" s="223">
        <v>118.5</v>
      </c>
      <c r="G326" s="222"/>
      <c r="H326" s="222">
        <v>143.5</v>
      </c>
      <c r="I326" s="224">
        <v>145</v>
      </c>
      <c r="J326" s="225" t="s">
        <v>641</v>
      </c>
      <c r="K326" s="226">
        <f t="shared" si="213"/>
        <v>25</v>
      </c>
      <c r="L326" s="227">
        <f t="shared" si="214"/>
        <v>0.2109704641350211</v>
      </c>
      <c r="M326" s="222" t="s">
        <v>615</v>
      </c>
      <c r="N326" s="228">
        <v>43097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9">
        <v>108</v>
      </c>
      <c r="B327" s="230">
        <v>43090</v>
      </c>
      <c r="C327" s="230"/>
      <c r="D327" s="231" t="s">
        <v>445</v>
      </c>
      <c r="E327" s="232" t="s">
        <v>652</v>
      </c>
      <c r="F327" s="233">
        <v>715</v>
      </c>
      <c r="G327" s="233"/>
      <c r="H327" s="234">
        <v>500</v>
      </c>
      <c r="I327" s="234">
        <v>872</v>
      </c>
      <c r="J327" s="235" t="s">
        <v>792</v>
      </c>
      <c r="K327" s="236">
        <f t="shared" si="213"/>
        <v>-215</v>
      </c>
      <c r="L327" s="237">
        <f t="shared" si="214"/>
        <v>-0.30069930069930068</v>
      </c>
      <c r="M327" s="233" t="s">
        <v>631</v>
      </c>
      <c r="N327" s="230">
        <v>43670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9">
        <v>109</v>
      </c>
      <c r="B328" s="220">
        <v>43098</v>
      </c>
      <c r="C328" s="220"/>
      <c r="D328" s="221" t="s">
        <v>634</v>
      </c>
      <c r="E328" s="222" t="s">
        <v>652</v>
      </c>
      <c r="F328" s="223">
        <v>435</v>
      </c>
      <c r="G328" s="222"/>
      <c r="H328" s="222">
        <v>542.5</v>
      </c>
      <c r="I328" s="224">
        <v>539</v>
      </c>
      <c r="J328" s="225" t="s">
        <v>710</v>
      </c>
      <c r="K328" s="226">
        <v>107.5</v>
      </c>
      <c r="L328" s="227">
        <v>0.247126436781609</v>
      </c>
      <c r="M328" s="222" t="s">
        <v>615</v>
      </c>
      <c r="N328" s="228">
        <v>43206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9">
        <v>110</v>
      </c>
      <c r="B329" s="220">
        <v>43098</v>
      </c>
      <c r="C329" s="220"/>
      <c r="D329" s="221" t="s">
        <v>584</v>
      </c>
      <c r="E329" s="222" t="s">
        <v>652</v>
      </c>
      <c r="F329" s="223">
        <v>885</v>
      </c>
      <c r="G329" s="222"/>
      <c r="H329" s="222">
        <v>1090</v>
      </c>
      <c r="I329" s="224">
        <v>1084</v>
      </c>
      <c r="J329" s="225" t="s">
        <v>710</v>
      </c>
      <c r="K329" s="226">
        <v>205</v>
      </c>
      <c r="L329" s="227">
        <v>0.23163841807909599</v>
      </c>
      <c r="M329" s="222" t="s">
        <v>615</v>
      </c>
      <c r="N329" s="228">
        <v>43213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59">
        <v>111</v>
      </c>
      <c r="B330" s="260">
        <v>43192</v>
      </c>
      <c r="C330" s="260"/>
      <c r="D330" s="238" t="s">
        <v>793</v>
      </c>
      <c r="E330" s="233" t="s">
        <v>652</v>
      </c>
      <c r="F330" s="261">
        <v>478.5</v>
      </c>
      <c r="G330" s="233"/>
      <c r="H330" s="233">
        <v>442</v>
      </c>
      <c r="I330" s="234">
        <v>613</v>
      </c>
      <c r="J330" s="235" t="s">
        <v>794</v>
      </c>
      <c r="K330" s="236">
        <f t="shared" ref="K330:K333" si="215">H330-F330</f>
        <v>-36.5</v>
      </c>
      <c r="L330" s="237">
        <f t="shared" ref="L330:L333" si="216">K330/F330</f>
        <v>-7.6280041797283177E-2</v>
      </c>
      <c r="M330" s="233" t="s">
        <v>631</v>
      </c>
      <c r="N330" s="230">
        <v>43762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9">
        <v>112</v>
      </c>
      <c r="B331" s="230">
        <v>43194</v>
      </c>
      <c r="C331" s="230"/>
      <c r="D331" s="231" t="s">
        <v>795</v>
      </c>
      <c r="E331" s="232" t="s">
        <v>652</v>
      </c>
      <c r="F331" s="233">
        <f>141.5-7.3</f>
        <v>134.19999999999999</v>
      </c>
      <c r="G331" s="233"/>
      <c r="H331" s="234">
        <v>77</v>
      </c>
      <c r="I331" s="234">
        <v>180</v>
      </c>
      <c r="J331" s="235" t="s">
        <v>796</v>
      </c>
      <c r="K331" s="236">
        <f t="shared" si="215"/>
        <v>-57.199999999999989</v>
      </c>
      <c r="L331" s="237">
        <f t="shared" si="216"/>
        <v>-0.42622950819672129</v>
      </c>
      <c r="M331" s="233" t="s">
        <v>631</v>
      </c>
      <c r="N331" s="230">
        <v>43522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9">
        <v>113</v>
      </c>
      <c r="B332" s="230">
        <v>43209</v>
      </c>
      <c r="C332" s="230"/>
      <c r="D332" s="231" t="s">
        <v>797</v>
      </c>
      <c r="E332" s="232" t="s">
        <v>652</v>
      </c>
      <c r="F332" s="233">
        <v>430</v>
      </c>
      <c r="G332" s="233"/>
      <c r="H332" s="234">
        <v>220</v>
      </c>
      <c r="I332" s="234">
        <v>537</v>
      </c>
      <c r="J332" s="235" t="s">
        <v>798</v>
      </c>
      <c r="K332" s="236">
        <f t="shared" si="215"/>
        <v>-210</v>
      </c>
      <c r="L332" s="237">
        <f t="shared" si="216"/>
        <v>-0.48837209302325579</v>
      </c>
      <c r="M332" s="233" t="s">
        <v>631</v>
      </c>
      <c r="N332" s="230">
        <v>43252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50">
        <v>114</v>
      </c>
      <c r="B333" s="251">
        <v>43220</v>
      </c>
      <c r="C333" s="251"/>
      <c r="D333" s="252" t="s">
        <v>398</v>
      </c>
      <c r="E333" s="253" t="s">
        <v>652</v>
      </c>
      <c r="F333" s="253">
        <v>153.5</v>
      </c>
      <c r="G333" s="253"/>
      <c r="H333" s="253">
        <v>196</v>
      </c>
      <c r="I333" s="255">
        <v>196</v>
      </c>
      <c r="J333" s="225" t="s">
        <v>799</v>
      </c>
      <c r="K333" s="226">
        <f t="shared" si="215"/>
        <v>42.5</v>
      </c>
      <c r="L333" s="227">
        <f t="shared" si="216"/>
        <v>0.27687296416938112</v>
      </c>
      <c r="M333" s="222" t="s">
        <v>615</v>
      </c>
      <c r="N333" s="228">
        <v>43605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9">
        <v>115</v>
      </c>
      <c r="B334" s="230">
        <v>43306</v>
      </c>
      <c r="C334" s="230"/>
      <c r="D334" s="231" t="s">
        <v>769</v>
      </c>
      <c r="E334" s="232" t="s">
        <v>652</v>
      </c>
      <c r="F334" s="233">
        <v>27.5</v>
      </c>
      <c r="G334" s="233"/>
      <c r="H334" s="234">
        <v>13.1</v>
      </c>
      <c r="I334" s="234">
        <v>60</v>
      </c>
      <c r="J334" s="235" t="s">
        <v>800</v>
      </c>
      <c r="K334" s="236">
        <v>-14.4</v>
      </c>
      <c r="L334" s="237">
        <v>-0.52363636363636401</v>
      </c>
      <c r="M334" s="233" t="s">
        <v>631</v>
      </c>
      <c r="N334" s="230">
        <v>43138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59">
        <v>116</v>
      </c>
      <c r="B335" s="260">
        <v>43318</v>
      </c>
      <c r="C335" s="260"/>
      <c r="D335" s="238" t="s">
        <v>801</v>
      </c>
      <c r="E335" s="233" t="s">
        <v>652</v>
      </c>
      <c r="F335" s="233">
        <v>148.5</v>
      </c>
      <c r="G335" s="233"/>
      <c r="H335" s="233">
        <v>102</v>
      </c>
      <c r="I335" s="234">
        <v>182</v>
      </c>
      <c r="J335" s="235" t="s">
        <v>802</v>
      </c>
      <c r="K335" s="236">
        <f>H335-F335</f>
        <v>-46.5</v>
      </c>
      <c r="L335" s="237">
        <f>K335/F335</f>
        <v>-0.31313131313131315</v>
      </c>
      <c r="M335" s="233" t="s">
        <v>631</v>
      </c>
      <c r="N335" s="230">
        <v>43661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9">
        <v>117</v>
      </c>
      <c r="B336" s="220">
        <v>43335</v>
      </c>
      <c r="C336" s="220"/>
      <c r="D336" s="221" t="s">
        <v>803</v>
      </c>
      <c r="E336" s="222" t="s">
        <v>652</v>
      </c>
      <c r="F336" s="253">
        <v>285</v>
      </c>
      <c r="G336" s="222"/>
      <c r="H336" s="222">
        <v>355</v>
      </c>
      <c r="I336" s="224">
        <v>364</v>
      </c>
      <c r="J336" s="225" t="s">
        <v>804</v>
      </c>
      <c r="K336" s="226">
        <v>70</v>
      </c>
      <c r="L336" s="227">
        <v>0.24561403508771901</v>
      </c>
      <c r="M336" s="222" t="s">
        <v>615</v>
      </c>
      <c r="N336" s="228">
        <v>43455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9">
        <v>118</v>
      </c>
      <c r="B337" s="220">
        <v>43341</v>
      </c>
      <c r="C337" s="220"/>
      <c r="D337" s="221" t="s">
        <v>386</v>
      </c>
      <c r="E337" s="222" t="s">
        <v>652</v>
      </c>
      <c r="F337" s="253">
        <v>525</v>
      </c>
      <c r="G337" s="222"/>
      <c r="H337" s="222">
        <v>585</v>
      </c>
      <c r="I337" s="224">
        <v>635</v>
      </c>
      <c r="J337" s="225" t="s">
        <v>805</v>
      </c>
      <c r="K337" s="226">
        <f t="shared" ref="K337:K353" si="217">H337-F337</f>
        <v>60</v>
      </c>
      <c r="L337" s="227">
        <f t="shared" ref="L337:L353" si="218">K337/F337</f>
        <v>0.11428571428571428</v>
      </c>
      <c r="M337" s="222" t="s">
        <v>615</v>
      </c>
      <c r="N337" s="228">
        <v>43662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9">
        <v>119</v>
      </c>
      <c r="B338" s="220">
        <v>43395</v>
      </c>
      <c r="C338" s="220"/>
      <c r="D338" s="221" t="s">
        <v>370</v>
      </c>
      <c r="E338" s="222" t="s">
        <v>652</v>
      </c>
      <c r="F338" s="253">
        <v>475</v>
      </c>
      <c r="G338" s="222"/>
      <c r="H338" s="222">
        <v>574</v>
      </c>
      <c r="I338" s="224">
        <v>570</v>
      </c>
      <c r="J338" s="225" t="s">
        <v>710</v>
      </c>
      <c r="K338" s="226">
        <f t="shared" si="217"/>
        <v>99</v>
      </c>
      <c r="L338" s="227">
        <f t="shared" si="218"/>
        <v>0.20842105263157895</v>
      </c>
      <c r="M338" s="222" t="s">
        <v>615</v>
      </c>
      <c r="N338" s="228">
        <v>43403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50">
        <v>120</v>
      </c>
      <c r="B339" s="251">
        <v>43397</v>
      </c>
      <c r="C339" s="251"/>
      <c r="D339" s="252" t="s">
        <v>393</v>
      </c>
      <c r="E339" s="253" t="s">
        <v>652</v>
      </c>
      <c r="F339" s="253">
        <v>707.5</v>
      </c>
      <c r="G339" s="253"/>
      <c r="H339" s="253">
        <v>872</v>
      </c>
      <c r="I339" s="255">
        <v>872</v>
      </c>
      <c r="J339" s="256" t="s">
        <v>710</v>
      </c>
      <c r="K339" s="226">
        <f t="shared" si="217"/>
        <v>164.5</v>
      </c>
      <c r="L339" s="257">
        <f t="shared" si="218"/>
        <v>0.23250883392226149</v>
      </c>
      <c r="M339" s="253" t="s">
        <v>615</v>
      </c>
      <c r="N339" s="258">
        <v>43482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50">
        <v>121</v>
      </c>
      <c r="B340" s="251">
        <v>43398</v>
      </c>
      <c r="C340" s="251"/>
      <c r="D340" s="252" t="s">
        <v>806</v>
      </c>
      <c r="E340" s="253" t="s">
        <v>652</v>
      </c>
      <c r="F340" s="253">
        <v>162</v>
      </c>
      <c r="G340" s="253"/>
      <c r="H340" s="253">
        <v>204</v>
      </c>
      <c r="I340" s="255">
        <v>209</v>
      </c>
      <c r="J340" s="256" t="s">
        <v>807</v>
      </c>
      <c r="K340" s="226">
        <f t="shared" si="217"/>
        <v>42</v>
      </c>
      <c r="L340" s="257">
        <f t="shared" si="218"/>
        <v>0.25925925925925924</v>
      </c>
      <c r="M340" s="253" t="s">
        <v>615</v>
      </c>
      <c r="N340" s="258">
        <v>43539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50">
        <v>122</v>
      </c>
      <c r="B341" s="251">
        <v>43399</v>
      </c>
      <c r="C341" s="251"/>
      <c r="D341" s="252" t="s">
        <v>496</v>
      </c>
      <c r="E341" s="253" t="s">
        <v>652</v>
      </c>
      <c r="F341" s="253">
        <v>240</v>
      </c>
      <c r="G341" s="253"/>
      <c r="H341" s="253">
        <v>297</v>
      </c>
      <c r="I341" s="255">
        <v>297</v>
      </c>
      <c r="J341" s="256" t="s">
        <v>710</v>
      </c>
      <c r="K341" s="262">
        <f t="shared" si="217"/>
        <v>57</v>
      </c>
      <c r="L341" s="257">
        <f t="shared" si="218"/>
        <v>0.23749999999999999</v>
      </c>
      <c r="M341" s="253" t="s">
        <v>615</v>
      </c>
      <c r="N341" s="258">
        <v>43417</v>
      </c>
      <c r="O341" s="1"/>
      <c r="P341" s="1"/>
      <c r="Q341" s="1"/>
      <c r="R341" s="6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9">
        <v>123</v>
      </c>
      <c r="B342" s="220">
        <v>43439</v>
      </c>
      <c r="C342" s="220"/>
      <c r="D342" s="221" t="s">
        <v>808</v>
      </c>
      <c r="E342" s="222" t="s">
        <v>652</v>
      </c>
      <c r="F342" s="222">
        <v>202.5</v>
      </c>
      <c r="G342" s="222"/>
      <c r="H342" s="222">
        <v>255</v>
      </c>
      <c r="I342" s="224">
        <v>252</v>
      </c>
      <c r="J342" s="225" t="s">
        <v>710</v>
      </c>
      <c r="K342" s="226">
        <f t="shared" si="217"/>
        <v>52.5</v>
      </c>
      <c r="L342" s="227">
        <f t="shared" si="218"/>
        <v>0.25925925925925924</v>
      </c>
      <c r="M342" s="222" t="s">
        <v>615</v>
      </c>
      <c r="N342" s="228">
        <v>43542</v>
      </c>
      <c r="O342" s="1"/>
      <c r="P342" s="1"/>
      <c r="Q342" s="1"/>
      <c r="R342" s="6" t="s">
        <v>809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50">
        <v>124</v>
      </c>
      <c r="B343" s="251">
        <v>43465</v>
      </c>
      <c r="C343" s="220"/>
      <c r="D343" s="252" t="s">
        <v>426</v>
      </c>
      <c r="E343" s="253" t="s">
        <v>652</v>
      </c>
      <c r="F343" s="253">
        <v>710</v>
      </c>
      <c r="G343" s="253"/>
      <c r="H343" s="253">
        <v>866</v>
      </c>
      <c r="I343" s="255">
        <v>866</v>
      </c>
      <c r="J343" s="256" t="s">
        <v>710</v>
      </c>
      <c r="K343" s="226">
        <f t="shared" si="217"/>
        <v>156</v>
      </c>
      <c r="L343" s="227">
        <f t="shared" si="218"/>
        <v>0.21971830985915494</v>
      </c>
      <c r="M343" s="222" t="s">
        <v>615</v>
      </c>
      <c r="N343" s="228">
        <v>43553</v>
      </c>
      <c r="O343" s="1"/>
      <c r="P343" s="1"/>
      <c r="Q343" s="1"/>
      <c r="R343" s="6" t="s">
        <v>809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0">
        <v>125</v>
      </c>
      <c r="B344" s="251">
        <v>43522</v>
      </c>
      <c r="C344" s="251"/>
      <c r="D344" s="252" t="s">
        <v>154</v>
      </c>
      <c r="E344" s="253" t="s">
        <v>652</v>
      </c>
      <c r="F344" s="253">
        <v>337.25</v>
      </c>
      <c r="G344" s="253"/>
      <c r="H344" s="253">
        <v>398.5</v>
      </c>
      <c r="I344" s="255">
        <v>411</v>
      </c>
      <c r="J344" s="225" t="s">
        <v>810</v>
      </c>
      <c r="K344" s="226">
        <f t="shared" si="217"/>
        <v>61.25</v>
      </c>
      <c r="L344" s="227">
        <f t="shared" si="218"/>
        <v>0.1816160118606375</v>
      </c>
      <c r="M344" s="222" t="s">
        <v>615</v>
      </c>
      <c r="N344" s="228">
        <v>43760</v>
      </c>
      <c r="O344" s="1"/>
      <c r="P344" s="1"/>
      <c r="Q344" s="1"/>
      <c r="R344" s="6" t="s">
        <v>809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63">
        <v>126</v>
      </c>
      <c r="B345" s="264">
        <v>43559</v>
      </c>
      <c r="C345" s="264"/>
      <c r="D345" s="265" t="s">
        <v>811</v>
      </c>
      <c r="E345" s="266" t="s">
        <v>652</v>
      </c>
      <c r="F345" s="266">
        <v>130</v>
      </c>
      <c r="G345" s="266"/>
      <c r="H345" s="266">
        <v>65</v>
      </c>
      <c r="I345" s="267">
        <v>158</v>
      </c>
      <c r="J345" s="235" t="s">
        <v>812</v>
      </c>
      <c r="K345" s="236">
        <f t="shared" si="217"/>
        <v>-65</v>
      </c>
      <c r="L345" s="237">
        <f t="shared" si="218"/>
        <v>-0.5</v>
      </c>
      <c r="M345" s="233" t="s">
        <v>631</v>
      </c>
      <c r="N345" s="230">
        <v>43726</v>
      </c>
      <c r="O345" s="1"/>
      <c r="P345" s="1"/>
      <c r="Q345" s="1"/>
      <c r="R345" s="6" t="s">
        <v>813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68">
        <v>127</v>
      </c>
      <c r="B346" s="269">
        <v>43017</v>
      </c>
      <c r="C346" s="269"/>
      <c r="D346" s="270" t="s">
        <v>187</v>
      </c>
      <c r="E346" s="271" t="s">
        <v>652</v>
      </c>
      <c r="F346" s="271">
        <v>141.5</v>
      </c>
      <c r="G346" s="272"/>
      <c r="H346" s="272">
        <v>183.5</v>
      </c>
      <c r="I346" s="272">
        <v>210</v>
      </c>
      <c r="J346" s="273" t="s">
        <v>814</v>
      </c>
      <c r="K346" s="274">
        <f t="shared" si="217"/>
        <v>42</v>
      </c>
      <c r="L346" s="275">
        <f t="shared" si="218"/>
        <v>0.29681978798586572</v>
      </c>
      <c r="M346" s="271" t="s">
        <v>615</v>
      </c>
      <c r="N346" s="269">
        <v>43042</v>
      </c>
      <c r="O346" s="1"/>
      <c r="P346" s="1"/>
      <c r="Q346" s="1"/>
      <c r="R346" s="6" t="s">
        <v>813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63">
        <v>128</v>
      </c>
      <c r="B347" s="264">
        <v>43074</v>
      </c>
      <c r="C347" s="264"/>
      <c r="D347" s="265" t="s">
        <v>815</v>
      </c>
      <c r="E347" s="266" t="s">
        <v>652</v>
      </c>
      <c r="F347" s="261">
        <v>172</v>
      </c>
      <c r="G347" s="266"/>
      <c r="H347" s="266">
        <v>155.25</v>
      </c>
      <c r="I347" s="267">
        <v>230</v>
      </c>
      <c r="J347" s="235" t="s">
        <v>816</v>
      </c>
      <c r="K347" s="236">
        <f t="shared" si="217"/>
        <v>-16.75</v>
      </c>
      <c r="L347" s="237">
        <f t="shared" si="218"/>
        <v>-9.7383720930232565E-2</v>
      </c>
      <c r="M347" s="233" t="s">
        <v>631</v>
      </c>
      <c r="N347" s="230">
        <v>43787</v>
      </c>
      <c r="O347" s="1"/>
      <c r="P347" s="1"/>
      <c r="Q347" s="1"/>
      <c r="R347" s="6" t="s">
        <v>813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50">
        <v>129</v>
      </c>
      <c r="B348" s="251">
        <v>43398</v>
      </c>
      <c r="C348" s="251"/>
      <c r="D348" s="252" t="s">
        <v>109</v>
      </c>
      <c r="E348" s="253" t="s">
        <v>652</v>
      </c>
      <c r="F348" s="253">
        <v>698.5</v>
      </c>
      <c r="G348" s="253"/>
      <c r="H348" s="253">
        <v>890</v>
      </c>
      <c r="I348" s="255">
        <v>890</v>
      </c>
      <c r="J348" s="225" t="s">
        <v>817</v>
      </c>
      <c r="K348" s="226">
        <f t="shared" si="217"/>
        <v>191.5</v>
      </c>
      <c r="L348" s="227">
        <f t="shared" si="218"/>
        <v>0.27415891195418757</v>
      </c>
      <c r="M348" s="222" t="s">
        <v>615</v>
      </c>
      <c r="N348" s="228">
        <v>44328</v>
      </c>
      <c r="O348" s="1"/>
      <c r="P348" s="1"/>
      <c r="Q348" s="1"/>
      <c r="R348" s="6" t="s">
        <v>809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50">
        <v>130</v>
      </c>
      <c r="B349" s="251">
        <v>42877</v>
      </c>
      <c r="C349" s="251"/>
      <c r="D349" s="252" t="s">
        <v>385</v>
      </c>
      <c r="E349" s="253" t="s">
        <v>652</v>
      </c>
      <c r="F349" s="253">
        <v>127.6</v>
      </c>
      <c r="G349" s="253"/>
      <c r="H349" s="253">
        <v>138</v>
      </c>
      <c r="I349" s="255">
        <v>190</v>
      </c>
      <c r="J349" s="225" t="s">
        <v>818</v>
      </c>
      <c r="K349" s="226">
        <f t="shared" si="217"/>
        <v>10.400000000000006</v>
      </c>
      <c r="L349" s="227">
        <f t="shared" si="218"/>
        <v>8.1504702194357417E-2</v>
      </c>
      <c r="M349" s="222" t="s">
        <v>615</v>
      </c>
      <c r="N349" s="228">
        <v>43774</v>
      </c>
      <c r="O349" s="1"/>
      <c r="P349" s="1"/>
      <c r="Q349" s="1"/>
      <c r="R349" s="6" t="s">
        <v>813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50">
        <v>131</v>
      </c>
      <c r="B350" s="251">
        <v>43158</v>
      </c>
      <c r="C350" s="251"/>
      <c r="D350" s="252" t="s">
        <v>819</v>
      </c>
      <c r="E350" s="253" t="s">
        <v>652</v>
      </c>
      <c r="F350" s="253">
        <v>317</v>
      </c>
      <c r="G350" s="253"/>
      <c r="H350" s="253">
        <v>382.5</v>
      </c>
      <c r="I350" s="255">
        <v>398</v>
      </c>
      <c r="J350" s="225" t="s">
        <v>820</v>
      </c>
      <c r="K350" s="226">
        <f t="shared" si="217"/>
        <v>65.5</v>
      </c>
      <c r="L350" s="227">
        <f t="shared" si="218"/>
        <v>0.20662460567823343</v>
      </c>
      <c r="M350" s="222" t="s">
        <v>615</v>
      </c>
      <c r="N350" s="228">
        <v>44238</v>
      </c>
      <c r="O350" s="1"/>
      <c r="P350" s="1"/>
      <c r="Q350" s="1"/>
      <c r="R350" s="6" t="s">
        <v>813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63">
        <v>132</v>
      </c>
      <c r="B351" s="264">
        <v>43164</v>
      </c>
      <c r="C351" s="264"/>
      <c r="D351" s="265" t="s">
        <v>146</v>
      </c>
      <c r="E351" s="266" t="s">
        <v>652</v>
      </c>
      <c r="F351" s="261">
        <f>510-14.4</f>
        <v>495.6</v>
      </c>
      <c r="G351" s="266"/>
      <c r="H351" s="266">
        <v>350</v>
      </c>
      <c r="I351" s="267">
        <v>672</v>
      </c>
      <c r="J351" s="235" t="s">
        <v>821</v>
      </c>
      <c r="K351" s="236">
        <f t="shared" si="217"/>
        <v>-145.60000000000002</v>
      </c>
      <c r="L351" s="237">
        <f t="shared" si="218"/>
        <v>-0.29378531073446329</v>
      </c>
      <c r="M351" s="233" t="s">
        <v>631</v>
      </c>
      <c r="N351" s="230">
        <v>43887</v>
      </c>
      <c r="O351" s="1"/>
      <c r="P351" s="1"/>
      <c r="Q351" s="1"/>
      <c r="R351" s="6" t="s">
        <v>809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63">
        <v>133</v>
      </c>
      <c r="B352" s="264">
        <v>43237</v>
      </c>
      <c r="C352" s="264"/>
      <c r="D352" s="265" t="s">
        <v>488</v>
      </c>
      <c r="E352" s="266" t="s">
        <v>652</v>
      </c>
      <c r="F352" s="261">
        <v>230.3</v>
      </c>
      <c r="G352" s="266"/>
      <c r="H352" s="266">
        <v>102.5</v>
      </c>
      <c r="I352" s="267">
        <v>348</v>
      </c>
      <c r="J352" s="235" t="s">
        <v>822</v>
      </c>
      <c r="K352" s="236">
        <f t="shared" si="217"/>
        <v>-127.80000000000001</v>
      </c>
      <c r="L352" s="237">
        <f t="shared" si="218"/>
        <v>-0.55492835432045162</v>
      </c>
      <c r="M352" s="233" t="s">
        <v>631</v>
      </c>
      <c r="N352" s="230">
        <v>43896</v>
      </c>
      <c r="O352" s="1"/>
      <c r="P352" s="1"/>
      <c r="Q352" s="1"/>
      <c r="R352" s="6" t="s">
        <v>809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50">
        <v>134</v>
      </c>
      <c r="B353" s="251">
        <v>43258</v>
      </c>
      <c r="C353" s="251"/>
      <c r="D353" s="252" t="s">
        <v>450</v>
      </c>
      <c r="E353" s="253" t="s">
        <v>652</v>
      </c>
      <c r="F353" s="253">
        <f>342.5-5.1</f>
        <v>337.4</v>
      </c>
      <c r="G353" s="253"/>
      <c r="H353" s="253">
        <v>412.5</v>
      </c>
      <c r="I353" s="255">
        <v>439</v>
      </c>
      <c r="J353" s="225" t="s">
        <v>823</v>
      </c>
      <c r="K353" s="226">
        <f t="shared" si="217"/>
        <v>75.100000000000023</v>
      </c>
      <c r="L353" s="227">
        <f t="shared" si="218"/>
        <v>0.22258446947243635</v>
      </c>
      <c r="M353" s="222" t="s">
        <v>615</v>
      </c>
      <c r="N353" s="228">
        <v>44230</v>
      </c>
      <c r="O353" s="1"/>
      <c r="P353" s="1"/>
      <c r="Q353" s="1"/>
      <c r="R353" s="6" t="s">
        <v>813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76">
        <v>135</v>
      </c>
      <c r="B354" s="277">
        <v>43285</v>
      </c>
      <c r="C354" s="277"/>
      <c r="D354" s="20" t="s">
        <v>56</v>
      </c>
      <c r="E354" s="278" t="s">
        <v>652</v>
      </c>
      <c r="F354" s="279">
        <f>127.5-5.53</f>
        <v>121.97</v>
      </c>
      <c r="G354" s="278"/>
      <c r="H354" s="278"/>
      <c r="I354" s="280">
        <v>170</v>
      </c>
      <c r="J354" s="281" t="s">
        <v>618</v>
      </c>
      <c r="K354" s="282"/>
      <c r="L354" s="283"/>
      <c r="M354" s="16" t="s">
        <v>618</v>
      </c>
      <c r="N354" s="284"/>
      <c r="O354" s="1"/>
      <c r="P354" s="1"/>
      <c r="Q354" s="1"/>
      <c r="R354" s="6" t="s">
        <v>809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63">
        <v>136</v>
      </c>
      <c r="B355" s="264">
        <v>43294</v>
      </c>
      <c r="C355" s="264"/>
      <c r="D355" s="265" t="s">
        <v>372</v>
      </c>
      <c r="E355" s="266" t="s">
        <v>652</v>
      </c>
      <c r="F355" s="261">
        <v>46.5</v>
      </c>
      <c r="G355" s="266"/>
      <c r="H355" s="266">
        <v>17</v>
      </c>
      <c r="I355" s="267">
        <v>59</v>
      </c>
      <c r="J355" s="235" t="s">
        <v>824</v>
      </c>
      <c r="K355" s="236">
        <f t="shared" ref="K355:K363" si="219">H355-F355</f>
        <v>-29.5</v>
      </c>
      <c r="L355" s="237">
        <f t="shared" ref="L355:L363" si="220">K355/F355</f>
        <v>-0.63440860215053763</v>
      </c>
      <c r="M355" s="233" t="s">
        <v>631</v>
      </c>
      <c r="N355" s="230">
        <v>43887</v>
      </c>
      <c r="O355" s="1"/>
      <c r="P355" s="1"/>
      <c r="Q355" s="1"/>
      <c r="R355" s="6" t="s">
        <v>809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50">
        <v>137</v>
      </c>
      <c r="B356" s="251">
        <v>43396</v>
      </c>
      <c r="C356" s="251"/>
      <c r="D356" s="252" t="s">
        <v>428</v>
      </c>
      <c r="E356" s="253" t="s">
        <v>652</v>
      </c>
      <c r="F356" s="253">
        <v>156.5</v>
      </c>
      <c r="G356" s="253"/>
      <c r="H356" s="253">
        <v>207.5</v>
      </c>
      <c r="I356" s="255">
        <v>191</v>
      </c>
      <c r="J356" s="225" t="s">
        <v>710</v>
      </c>
      <c r="K356" s="226">
        <f t="shared" si="219"/>
        <v>51</v>
      </c>
      <c r="L356" s="227">
        <f t="shared" si="220"/>
        <v>0.32587859424920129</v>
      </c>
      <c r="M356" s="222" t="s">
        <v>615</v>
      </c>
      <c r="N356" s="228">
        <v>44369</v>
      </c>
      <c r="O356" s="1"/>
      <c r="P356" s="1"/>
      <c r="Q356" s="1"/>
      <c r="R356" s="6" t="s">
        <v>809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50">
        <v>138</v>
      </c>
      <c r="B357" s="251">
        <v>43439</v>
      </c>
      <c r="C357" s="251"/>
      <c r="D357" s="252" t="s">
        <v>332</v>
      </c>
      <c r="E357" s="253" t="s">
        <v>652</v>
      </c>
      <c r="F357" s="253">
        <v>259.5</v>
      </c>
      <c r="G357" s="253"/>
      <c r="H357" s="253">
        <v>320</v>
      </c>
      <c r="I357" s="255">
        <v>320</v>
      </c>
      <c r="J357" s="225" t="s">
        <v>710</v>
      </c>
      <c r="K357" s="226">
        <f t="shared" si="219"/>
        <v>60.5</v>
      </c>
      <c r="L357" s="227">
        <f t="shared" si="220"/>
        <v>0.23314065510597304</v>
      </c>
      <c r="M357" s="222" t="s">
        <v>615</v>
      </c>
      <c r="N357" s="228">
        <v>44323</v>
      </c>
      <c r="O357" s="1"/>
      <c r="P357" s="1"/>
      <c r="Q357" s="1"/>
      <c r="R357" s="6" t="s">
        <v>809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63">
        <v>139</v>
      </c>
      <c r="B358" s="264">
        <v>43439</v>
      </c>
      <c r="C358" s="264"/>
      <c r="D358" s="265" t="s">
        <v>825</v>
      </c>
      <c r="E358" s="266" t="s">
        <v>652</v>
      </c>
      <c r="F358" s="266">
        <v>715</v>
      </c>
      <c r="G358" s="266"/>
      <c r="H358" s="266">
        <v>445</v>
      </c>
      <c r="I358" s="267">
        <v>840</v>
      </c>
      <c r="J358" s="235" t="s">
        <v>826</v>
      </c>
      <c r="K358" s="236">
        <f t="shared" si="219"/>
        <v>-270</v>
      </c>
      <c r="L358" s="237">
        <f t="shared" si="220"/>
        <v>-0.3776223776223776</v>
      </c>
      <c r="M358" s="233" t="s">
        <v>631</v>
      </c>
      <c r="N358" s="230">
        <v>43800</v>
      </c>
      <c r="O358" s="1"/>
      <c r="P358" s="1"/>
      <c r="Q358" s="1"/>
      <c r="R358" s="6" t="s">
        <v>809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50">
        <v>140</v>
      </c>
      <c r="B359" s="251">
        <v>43469</v>
      </c>
      <c r="C359" s="251"/>
      <c r="D359" s="252" t="s">
        <v>159</v>
      </c>
      <c r="E359" s="253" t="s">
        <v>652</v>
      </c>
      <c r="F359" s="253">
        <v>875</v>
      </c>
      <c r="G359" s="253"/>
      <c r="H359" s="253">
        <v>1165</v>
      </c>
      <c r="I359" s="255">
        <v>1185</v>
      </c>
      <c r="J359" s="225" t="s">
        <v>827</v>
      </c>
      <c r="K359" s="226">
        <f t="shared" si="219"/>
        <v>290</v>
      </c>
      <c r="L359" s="227">
        <f t="shared" si="220"/>
        <v>0.33142857142857141</v>
      </c>
      <c r="M359" s="222" t="s">
        <v>615</v>
      </c>
      <c r="N359" s="228">
        <v>43847</v>
      </c>
      <c r="O359" s="1"/>
      <c r="P359" s="1"/>
      <c r="Q359" s="1"/>
      <c r="R359" s="6" t="s">
        <v>809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50">
        <v>141</v>
      </c>
      <c r="B360" s="251">
        <v>43559</v>
      </c>
      <c r="C360" s="251"/>
      <c r="D360" s="252" t="s">
        <v>348</v>
      </c>
      <c r="E360" s="253" t="s">
        <v>652</v>
      </c>
      <c r="F360" s="253">
        <f>387-14.63</f>
        <v>372.37</v>
      </c>
      <c r="G360" s="253"/>
      <c r="H360" s="253">
        <v>490</v>
      </c>
      <c r="I360" s="255">
        <v>490</v>
      </c>
      <c r="J360" s="225" t="s">
        <v>710</v>
      </c>
      <c r="K360" s="226">
        <f t="shared" si="219"/>
        <v>117.63</v>
      </c>
      <c r="L360" s="227">
        <f t="shared" si="220"/>
        <v>0.31589548030185027</v>
      </c>
      <c r="M360" s="222" t="s">
        <v>615</v>
      </c>
      <c r="N360" s="228">
        <v>43850</v>
      </c>
      <c r="O360" s="1"/>
      <c r="P360" s="1"/>
      <c r="Q360" s="1"/>
      <c r="R360" s="6" t="s">
        <v>809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63">
        <v>142</v>
      </c>
      <c r="B361" s="264">
        <v>43578</v>
      </c>
      <c r="C361" s="264"/>
      <c r="D361" s="265" t="s">
        <v>828</v>
      </c>
      <c r="E361" s="266" t="s">
        <v>617</v>
      </c>
      <c r="F361" s="266">
        <v>220</v>
      </c>
      <c r="G361" s="266"/>
      <c r="H361" s="266">
        <v>127.5</v>
      </c>
      <c r="I361" s="267">
        <v>284</v>
      </c>
      <c r="J361" s="235" t="s">
        <v>829</v>
      </c>
      <c r="K361" s="236">
        <f t="shared" si="219"/>
        <v>-92.5</v>
      </c>
      <c r="L361" s="237">
        <f t="shared" si="220"/>
        <v>-0.42045454545454547</v>
      </c>
      <c r="M361" s="233" t="s">
        <v>631</v>
      </c>
      <c r="N361" s="230">
        <v>43896</v>
      </c>
      <c r="O361" s="1"/>
      <c r="P361" s="1"/>
      <c r="Q361" s="1"/>
      <c r="R361" s="6" t="s">
        <v>809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50">
        <v>143</v>
      </c>
      <c r="B362" s="251">
        <v>43622</v>
      </c>
      <c r="C362" s="251"/>
      <c r="D362" s="252" t="s">
        <v>497</v>
      </c>
      <c r="E362" s="253" t="s">
        <v>617</v>
      </c>
      <c r="F362" s="253">
        <v>332.8</v>
      </c>
      <c r="G362" s="253"/>
      <c r="H362" s="253">
        <v>405</v>
      </c>
      <c r="I362" s="255">
        <v>419</v>
      </c>
      <c r="J362" s="225" t="s">
        <v>830</v>
      </c>
      <c r="K362" s="226">
        <f t="shared" si="219"/>
        <v>72.199999999999989</v>
      </c>
      <c r="L362" s="227">
        <f t="shared" si="220"/>
        <v>0.21694711538461534</v>
      </c>
      <c r="M362" s="222" t="s">
        <v>615</v>
      </c>
      <c r="N362" s="228">
        <v>43860</v>
      </c>
      <c r="O362" s="1"/>
      <c r="P362" s="1"/>
      <c r="Q362" s="1"/>
      <c r="R362" s="6" t="s">
        <v>813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44">
        <v>144</v>
      </c>
      <c r="B363" s="243">
        <v>43641</v>
      </c>
      <c r="C363" s="243"/>
      <c r="D363" s="244" t="s">
        <v>152</v>
      </c>
      <c r="E363" s="245" t="s">
        <v>652</v>
      </c>
      <c r="F363" s="245">
        <v>386</v>
      </c>
      <c r="G363" s="246"/>
      <c r="H363" s="246">
        <v>395</v>
      </c>
      <c r="I363" s="246">
        <v>452</v>
      </c>
      <c r="J363" s="247" t="s">
        <v>831</v>
      </c>
      <c r="K363" s="248">
        <f t="shared" si="219"/>
        <v>9</v>
      </c>
      <c r="L363" s="249">
        <f t="shared" si="220"/>
        <v>2.3316062176165803E-2</v>
      </c>
      <c r="M363" s="245" t="s">
        <v>743</v>
      </c>
      <c r="N363" s="243">
        <v>43868</v>
      </c>
      <c r="O363" s="1"/>
      <c r="P363" s="1"/>
      <c r="Q363" s="1"/>
      <c r="R363" s="6" t="s">
        <v>813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44">
        <v>145</v>
      </c>
      <c r="B364" s="243">
        <v>43707</v>
      </c>
      <c r="C364" s="243"/>
      <c r="D364" s="244" t="s">
        <v>132</v>
      </c>
      <c r="E364" s="245" t="s">
        <v>652</v>
      </c>
      <c r="F364" s="245">
        <v>137.5</v>
      </c>
      <c r="G364" s="246"/>
      <c r="H364" s="246">
        <v>138.5</v>
      </c>
      <c r="I364" s="246">
        <v>190</v>
      </c>
      <c r="J364" s="247" t="s">
        <v>1057</v>
      </c>
      <c r="K364" s="248">
        <f t="shared" ref="K364" si="221">H364-F364</f>
        <v>1</v>
      </c>
      <c r="L364" s="249">
        <f t="shared" ref="L364" si="222">K364/F364</f>
        <v>7.2727272727272727E-3</v>
      </c>
      <c r="M364" s="245" t="s">
        <v>743</v>
      </c>
      <c r="N364" s="243">
        <v>44432</v>
      </c>
      <c r="O364" s="1"/>
      <c r="P364" s="1"/>
      <c r="Q364" s="1"/>
      <c r="R364" s="6" t="s">
        <v>809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50">
        <v>146</v>
      </c>
      <c r="B365" s="251">
        <v>43731</v>
      </c>
      <c r="C365" s="251"/>
      <c r="D365" s="252" t="s">
        <v>441</v>
      </c>
      <c r="E365" s="253" t="s">
        <v>652</v>
      </c>
      <c r="F365" s="253">
        <v>235</v>
      </c>
      <c r="G365" s="253"/>
      <c r="H365" s="253">
        <v>295</v>
      </c>
      <c r="I365" s="255">
        <v>296</v>
      </c>
      <c r="J365" s="225" t="s">
        <v>832</v>
      </c>
      <c r="K365" s="226">
        <f t="shared" ref="K365:K370" si="223">H365-F365</f>
        <v>60</v>
      </c>
      <c r="L365" s="227">
        <f t="shared" ref="L365:L370" si="224">K365/F365</f>
        <v>0.25531914893617019</v>
      </c>
      <c r="M365" s="222" t="s">
        <v>615</v>
      </c>
      <c r="N365" s="228">
        <v>43844</v>
      </c>
      <c r="O365" s="1"/>
      <c r="P365" s="1"/>
      <c r="Q365" s="1"/>
      <c r="R365" s="6" t="s">
        <v>813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50">
        <v>147</v>
      </c>
      <c r="B366" s="251">
        <v>43752</v>
      </c>
      <c r="C366" s="251"/>
      <c r="D366" s="252" t="s">
        <v>833</v>
      </c>
      <c r="E366" s="253" t="s">
        <v>652</v>
      </c>
      <c r="F366" s="253">
        <v>277.5</v>
      </c>
      <c r="G366" s="253"/>
      <c r="H366" s="253">
        <v>333</v>
      </c>
      <c r="I366" s="255">
        <v>333</v>
      </c>
      <c r="J366" s="225" t="s">
        <v>834</v>
      </c>
      <c r="K366" s="226">
        <f t="shared" si="223"/>
        <v>55.5</v>
      </c>
      <c r="L366" s="227">
        <f t="shared" si="224"/>
        <v>0.2</v>
      </c>
      <c r="M366" s="222" t="s">
        <v>615</v>
      </c>
      <c r="N366" s="228">
        <v>43846</v>
      </c>
      <c r="O366" s="1"/>
      <c r="P366" s="1"/>
      <c r="Q366" s="1"/>
      <c r="R366" s="6" t="s">
        <v>809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50">
        <v>148</v>
      </c>
      <c r="B367" s="251">
        <v>43752</v>
      </c>
      <c r="C367" s="251"/>
      <c r="D367" s="252" t="s">
        <v>835</v>
      </c>
      <c r="E367" s="253" t="s">
        <v>652</v>
      </c>
      <c r="F367" s="253">
        <v>930</v>
      </c>
      <c r="G367" s="253"/>
      <c r="H367" s="253">
        <v>1165</v>
      </c>
      <c r="I367" s="255">
        <v>1200</v>
      </c>
      <c r="J367" s="225" t="s">
        <v>836</v>
      </c>
      <c r="K367" s="226">
        <f t="shared" si="223"/>
        <v>235</v>
      </c>
      <c r="L367" s="227">
        <f t="shared" si="224"/>
        <v>0.25268817204301075</v>
      </c>
      <c r="M367" s="222" t="s">
        <v>615</v>
      </c>
      <c r="N367" s="228">
        <v>43847</v>
      </c>
      <c r="O367" s="1"/>
      <c r="P367" s="1"/>
      <c r="Q367" s="1"/>
      <c r="R367" s="6" t="s">
        <v>813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50">
        <v>149</v>
      </c>
      <c r="B368" s="251">
        <v>43753</v>
      </c>
      <c r="C368" s="251"/>
      <c r="D368" s="252" t="s">
        <v>837</v>
      </c>
      <c r="E368" s="253" t="s">
        <v>652</v>
      </c>
      <c r="F368" s="223">
        <v>111</v>
      </c>
      <c r="G368" s="253"/>
      <c r="H368" s="253">
        <v>141</v>
      </c>
      <c r="I368" s="255">
        <v>141</v>
      </c>
      <c r="J368" s="225" t="s">
        <v>635</v>
      </c>
      <c r="K368" s="226">
        <f t="shared" si="223"/>
        <v>30</v>
      </c>
      <c r="L368" s="227">
        <f t="shared" si="224"/>
        <v>0.27027027027027029</v>
      </c>
      <c r="M368" s="222" t="s">
        <v>615</v>
      </c>
      <c r="N368" s="228">
        <v>44328</v>
      </c>
      <c r="O368" s="1"/>
      <c r="P368" s="1"/>
      <c r="Q368" s="1"/>
      <c r="R368" s="6" t="s">
        <v>813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50">
        <v>150</v>
      </c>
      <c r="B369" s="251">
        <v>43753</v>
      </c>
      <c r="C369" s="251"/>
      <c r="D369" s="252" t="s">
        <v>838</v>
      </c>
      <c r="E369" s="253" t="s">
        <v>652</v>
      </c>
      <c r="F369" s="223">
        <v>296</v>
      </c>
      <c r="G369" s="253"/>
      <c r="H369" s="253">
        <v>370</v>
      </c>
      <c r="I369" s="255">
        <v>370</v>
      </c>
      <c r="J369" s="225" t="s">
        <v>710</v>
      </c>
      <c r="K369" s="226">
        <f t="shared" si="223"/>
        <v>74</v>
      </c>
      <c r="L369" s="227">
        <f t="shared" si="224"/>
        <v>0.25</v>
      </c>
      <c r="M369" s="222" t="s">
        <v>615</v>
      </c>
      <c r="N369" s="228">
        <v>43853</v>
      </c>
      <c r="O369" s="1"/>
      <c r="P369" s="1"/>
      <c r="Q369" s="1"/>
      <c r="R369" s="6" t="s">
        <v>813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50">
        <v>151</v>
      </c>
      <c r="B370" s="251">
        <v>43754</v>
      </c>
      <c r="C370" s="251"/>
      <c r="D370" s="252" t="s">
        <v>839</v>
      </c>
      <c r="E370" s="253" t="s">
        <v>652</v>
      </c>
      <c r="F370" s="223">
        <v>300</v>
      </c>
      <c r="G370" s="253"/>
      <c r="H370" s="253">
        <v>382.5</v>
      </c>
      <c r="I370" s="255">
        <v>344</v>
      </c>
      <c r="J370" s="225" t="s">
        <v>840</v>
      </c>
      <c r="K370" s="226">
        <f t="shared" si="223"/>
        <v>82.5</v>
      </c>
      <c r="L370" s="227">
        <f t="shared" si="224"/>
        <v>0.27500000000000002</v>
      </c>
      <c r="M370" s="222" t="s">
        <v>615</v>
      </c>
      <c r="N370" s="228">
        <v>44238</v>
      </c>
      <c r="O370" s="1"/>
      <c r="P370" s="1"/>
      <c r="Q370" s="1"/>
      <c r="R370" s="6" t="s">
        <v>813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85">
        <v>152</v>
      </c>
      <c r="B371" s="286">
        <v>43832</v>
      </c>
      <c r="C371" s="286"/>
      <c r="D371" s="287" t="s">
        <v>841</v>
      </c>
      <c r="E371" s="56" t="s">
        <v>652</v>
      </c>
      <c r="F371" s="288" t="s">
        <v>842</v>
      </c>
      <c r="G371" s="56"/>
      <c r="H371" s="56"/>
      <c r="I371" s="289">
        <v>590</v>
      </c>
      <c r="J371" s="281" t="s">
        <v>618</v>
      </c>
      <c r="K371" s="281"/>
      <c r="L371" s="290"/>
      <c r="M371" s="291" t="s">
        <v>618</v>
      </c>
      <c r="N371" s="292"/>
      <c r="O371" s="1"/>
      <c r="P371" s="1"/>
      <c r="Q371" s="1"/>
      <c r="R371" s="6" t="s">
        <v>813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50">
        <v>153</v>
      </c>
      <c r="B372" s="251">
        <v>43966</v>
      </c>
      <c r="C372" s="251"/>
      <c r="D372" s="252" t="s">
        <v>72</v>
      </c>
      <c r="E372" s="253" t="s">
        <v>652</v>
      </c>
      <c r="F372" s="223">
        <v>67.5</v>
      </c>
      <c r="G372" s="253"/>
      <c r="H372" s="253">
        <v>86</v>
      </c>
      <c r="I372" s="255">
        <v>86</v>
      </c>
      <c r="J372" s="225" t="s">
        <v>843</v>
      </c>
      <c r="K372" s="226">
        <f t="shared" ref="K372:K379" si="225">H372-F372</f>
        <v>18.5</v>
      </c>
      <c r="L372" s="227">
        <f t="shared" ref="L372:L379" si="226">K372/F372</f>
        <v>0.27407407407407408</v>
      </c>
      <c r="M372" s="222" t="s">
        <v>615</v>
      </c>
      <c r="N372" s="228">
        <v>44008</v>
      </c>
      <c r="O372" s="1"/>
      <c r="P372" s="1"/>
      <c r="Q372" s="1"/>
      <c r="R372" s="6" t="s">
        <v>813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50">
        <v>154</v>
      </c>
      <c r="B373" s="251">
        <v>44035</v>
      </c>
      <c r="C373" s="251"/>
      <c r="D373" s="252" t="s">
        <v>496</v>
      </c>
      <c r="E373" s="253" t="s">
        <v>652</v>
      </c>
      <c r="F373" s="223">
        <v>231</v>
      </c>
      <c r="G373" s="253"/>
      <c r="H373" s="253">
        <v>281</v>
      </c>
      <c r="I373" s="255">
        <v>281</v>
      </c>
      <c r="J373" s="225" t="s">
        <v>710</v>
      </c>
      <c r="K373" s="226">
        <f t="shared" si="225"/>
        <v>50</v>
      </c>
      <c r="L373" s="227">
        <f t="shared" si="226"/>
        <v>0.21645021645021645</v>
      </c>
      <c r="M373" s="222" t="s">
        <v>615</v>
      </c>
      <c r="N373" s="228">
        <v>44358</v>
      </c>
      <c r="O373" s="1"/>
      <c r="P373" s="1"/>
      <c r="Q373" s="1"/>
      <c r="R373" s="6" t="s">
        <v>813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50">
        <v>155</v>
      </c>
      <c r="B374" s="251">
        <v>44092</v>
      </c>
      <c r="C374" s="251"/>
      <c r="D374" s="252" t="s">
        <v>417</v>
      </c>
      <c r="E374" s="253" t="s">
        <v>652</v>
      </c>
      <c r="F374" s="253">
        <v>206</v>
      </c>
      <c r="G374" s="253"/>
      <c r="H374" s="253">
        <v>248</v>
      </c>
      <c r="I374" s="255">
        <v>248</v>
      </c>
      <c r="J374" s="225" t="s">
        <v>710</v>
      </c>
      <c r="K374" s="226">
        <f t="shared" si="225"/>
        <v>42</v>
      </c>
      <c r="L374" s="227">
        <f t="shared" si="226"/>
        <v>0.20388349514563106</v>
      </c>
      <c r="M374" s="222" t="s">
        <v>615</v>
      </c>
      <c r="N374" s="228">
        <v>44214</v>
      </c>
      <c r="O374" s="1"/>
      <c r="P374" s="1"/>
      <c r="Q374" s="1"/>
      <c r="R374" s="6" t="s">
        <v>813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50">
        <v>156</v>
      </c>
      <c r="B375" s="251">
        <v>44140</v>
      </c>
      <c r="C375" s="251"/>
      <c r="D375" s="252" t="s">
        <v>417</v>
      </c>
      <c r="E375" s="253" t="s">
        <v>652</v>
      </c>
      <c r="F375" s="253">
        <v>182.5</v>
      </c>
      <c r="G375" s="253"/>
      <c r="H375" s="253">
        <v>248</v>
      </c>
      <c r="I375" s="255">
        <v>248</v>
      </c>
      <c r="J375" s="225" t="s">
        <v>710</v>
      </c>
      <c r="K375" s="226">
        <f t="shared" si="225"/>
        <v>65.5</v>
      </c>
      <c r="L375" s="227">
        <f t="shared" si="226"/>
        <v>0.35890410958904112</v>
      </c>
      <c r="M375" s="222" t="s">
        <v>615</v>
      </c>
      <c r="N375" s="228">
        <v>44214</v>
      </c>
      <c r="O375" s="1"/>
      <c r="P375" s="1"/>
      <c r="Q375" s="1"/>
      <c r="R375" s="6" t="s">
        <v>813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50">
        <v>157</v>
      </c>
      <c r="B376" s="251">
        <v>44140</v>
      </c>
      <c r="C376" s="251"/>
      <c r="D376" s="252" t="s">
        <v>332</v>
      </c>
      <c r="E376" s="253" t="s">
        <v>652</v>
      </c>
      <c r="F376" s="253">
        <v>247.5</v>
      </c>
      <c r="G376" s="253"/>
      <c r="H376" s="253">
        <v>320</v>
      </c>
      <c r="I376" s="255">
        <v>320</v>
      </c>
      <c r="J376" s="225" t="s">
        <v>710</v>
      </c>
      <c r="K376" s="226">
        <f t="shared" si="225"/>
        <v>72.5</v>
      </c>
      <c r="L376" s="227">
        <f t="shared" si="226"/>
        <v>0.29292929292929293</v>
      </c>
      <c r="M376" s="222" t="s">
        <v>615</v>
      </c>
      <c r="N376" s="228">
        <v>44323</v>
      </c>
      <c r="O376" s="1"/>
      <c r="P376" s="1"/>
      <c r="Q376" s="1"/>
      <c r="R376" s="6" t="s">
        <v>813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50">
        <v>158</v>
      </c>
      <c r="B377" s="251">
        <v>44140</v>
      </c>
      <c r="C377" s="251"/>
      <c r="D377" s="252" t="s">
        <v>273</v>
      </c>
      <c r="E377" s="253" t="s">
        <v>652</v>
      </c>
      <c r="F377" s="223">
        <v>925</v>
      </c>
      <c r="G377" s="253"/>
      <c r="H377" s="253">
        <v>1095</v>
      </c>
      <c r="I377" s="255">
        <v>1093</v>
      </c>
      <c r="J377" s="225" t="s">
        <v>844</v>
      </c>
      <c r="K377" s="226">
        <f t="shared" si="225"/>
        <v>170</v>
      </c>
      <c r="L377" s="227">
        <f t="shared" si="226"/>
        <v>0.18378378378378379</v>
      </c>
      <c r="M377" s="222" t="s">
        <v>615</v>
      </c>
      <c r="N377" s="228">
        <v>44201</v>
      </c>
      <c r="O377" s="1"/>
      <c r="P377" s="1"/>
      <c r="Q377" s="1"/>
      <c r="R377" s="6" t="s">
        <v>813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50">
        <v>159</v>
      </c>
      <c r="B378" s="251">
        <v>44140</v>
      </c>
      <c r="C378" s="251"/>
      <c r="D378" s="252" t="s">
        <v>348</v>
      </c>
      <c r="E378" s="253" t="s">
        <v>652</v>
      </c>
      <c r="F378" s="223">
        <v>332.5</v>
      </c>
      <c r="G378" s="253"/>
      <c r="H378" s="253">
        <v>393</v>
      </c>
      <c r="I378" s="255">
        <v>406</v>
      </c>
      <c r="J378" s="225" t="s">
        <v>845</v>
      </c>
      <c r="K378" s="226">
        <f t="shared" si="225"/>
        <v>60.5</v>
      </c>
      <c r="L378" s="227">
        <f t="shared" si="226"/>
        <v>0.18195488721804512</v>
      </c>
      <c r="M378" s="222" t="s">
        <v>615</v>
      </c>
      <c r="N378" s="228">
        <v>44256</v>
      </c>
      <c r="O378" s="1"/>
      <c r="P378" s="1"/>
      <c r="Q378" s="1"/>
      <c r="R378" s="6" t="s">
        <v>813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50">
        <v>160</v>
      </c>
      <c r="B379" s="251">
        <v>44141</v>
      </c>
      <c r="C379" s="251"/>
      <c r="D379" s="252" t="s">
        <v>496</v>
      </c>
      <c r="E379" s="253" t="s">
        <v>652</v>
      </c>
      <c r="F379" s="223">
        <v>231</v>
      </c>
      <c r="G379" s="253"/>
      <c r="H379" s="253">
        <v>281</v>
      </c>
      <c r="I379" s="255">
        <v>281</v>
      </c>
      <c r="J379" s="225" t="s">
        <v>710</v>
      </c>
      <c r="K379" s="226">
        <f t="shared" si="225"/>
        <v>50</v>
      </c>
      <c r="L379" s="227">
        <f t="shared" si="226"/>
        <v>0.21645021645021645</v>
      </c>
      <c r="M379" s="222" t="s">
        <v>615</v>
      </c>
      <c r="N379" s="228">
        <v>44358</v>
      </c>
      <c r="O379" s="1"/>
      <c r="P379" s="1"/>
      <c r="Q379" s="1"/>
      <c r="R379" s="6" t="s">
        <v>813</v>
      </c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93">
        <v>161</v>
      </c>
      <c r="B380" s="286">
        <v>44187</v>
      </c>
      <c r="C380" s="286"/>
      <c r="D380" s="287" t="s">
        <v>469</v>
      </c>
      <c r="E380" s="56" t="s">
        <v>652</v>
      </c>
      <c r="F380" s="288" t="s">
        <v>846</v>
      </c>
      <c r="G380" s="56"/>
      <c r="H380" s="56"/>
      <c r="I380" s="289">
        <v>239</v>
      </c>
      <c r="J380" s="281" t="s">
        <v>618</v>
      </c>
      <c r="K380" s="281"/>
      <c r="L380" s="290"/>
      <c r="M380" s="291"/>
      <c r="N380" s="292"/>
      <c r="O380" s="1"/>
      <c r="P380" s="1"/>
      <c r="Q380" s="1"/>
      <c r="R380" s="6" t="s">
        <v>813</v>
      </c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93">
        <v>162</v>
      </c>
      <c r="B381" s="286">
        <v>44258</v>
      </c>
      <c r="C381" s="286"/>
      <c r="D381" s="287" t="s">
        <v>841</v>
      </c>
      <c r="E381" s="56" t="s">
        <v>652</v>
      </c>
      <c r="F381" s="288" t="s">
        <v>842</v>
      </c>
      <c r="G381" s="56"/>
      <c r="H381" s="56"/>
      <c r="I381" s="289">
        <v>590</v>
      </c>
      <c r="J381" s="281" t="s">
        <v>618</v>
      </c>
      <c r="K381" s="281"/>
      <c r="L381" s="290"/>
      <c r="M381" s="291"/>
      <c r="N381" s="292"/>
      <c r="O381" s="1"/>
      <c r="P381" s="1"/>
      <c r="R381" s="6" t="s">
        <v>813</v>
      </c>
    </row>
    <row r="382" spans="1:26" ht="12.75" customHeight="1">
      <c r="A382" s="250">
        <v>163</v>
      </c>
      <c r="B382" s="251">
        <v>44274</v>
      </c>
      <c r="C382" s="251"/>
      <c r="D382" s="252" t="s">
        <v>348</v>
      </c>
      <c r="E382" s="253" t="s">
        <v>652</v>
      </c>
      <c r="F382" s="223">
        <v>355</v>
      </c>
      <c r="G382" s="253"/>
      <c r="H382" s="253">
        <v>422.5</v>
      </c>
      <c r="I382" s="255">
        <v>420</v>
      </c>
      <c r="J382" s="225" t="s">
        <v>847</v>
      </c>
      <c r="K382" s="226">
        <f t="shared" ref="K382:K384" si="227">H382-F382</f>
        <v>67.5</v>
      </c>
      <c r="L382" s="227">
        <f t="shared" ref="L382:L384" si="228">K382/F382</f>
        <v>0.19014084507042253</v>
      </c>
      <c r="M382" s="222" t="s">
        <v>615</v>
      </c>
      <c r="N382" s="228">
        <v>44361</v>
      </c>
      <c r="O382" s="1"/>
      <c r="R382" s="294" t="s">
        <v>813</v>
      </c>
    </row>
    <row r="383" spans="1:26" ht="12.75" customHeight="1">
      <c r="A383" s="250">
        <v>164</v>
      </c>
      <c r="B383" s="251">
        <v>44295</v>
      </c>
      <c r="C383" s="251"/>
      <c r="D383" s="252" t="s">
        <v>848</v>
      </c>
      <c r="E383" s="253" t="s">
        <v>652</v>
      </c>
      <c r="F383" s="223">
        <v>555</v>
      </c>
      <c r="G383" s="253"/>
      <c r="H383" s="253">
        <v>663</v>
      </c>
      <c r="I383" s="255">
        <v>663</v>
      </c>
      <c r="J383" s="225" t="s">
        <v>849</v>
      </c>
      <c r="K383" s="226">
        <f t="shared" si="227"/>
        <v>108</v>
      </c>
      <c r="L383" s="227">
        <f t="shared" si="228"/>
        <v>0.19459459459459461</v>
      </c>
      <c r="M383" s="222" t="s">
        <v>615</v>
      </c>
      <c r="N383" s="228">
        <v>44321</v>
      </c>
      <c r="O383" s="1"/>
      <c r="P383" s="1"/>
      <c r="Q383" s="1"/>
      <c r="R383" s="294" t="s">
        <v>813</v>
      </c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50">
        <v>165</v>
      </c>
      <c r="B384" s="251">
        <v>44308</v>
      </c>
      <c r="C384" s="251"/>
      <c r="D384" s="252" t="s">
        <v>385</v>
      </c>
      <c r="E384" s="253" t="s">
        <v>652</v>
      </c>
      <c r="F384" s="223">
        <v>126.5</v>
      </c>
      <c r="G384" s="253"/>
      <c r="H384" s="253">
        <v>155</v>
      </c>
      <c r="I384" s="255">
        <v>155</v>
      </c>
      <c r="J384" s="225" t="s">
        <v>710</v>
      </c>
      <c r="K384" s="226">
        <f t="shared" si="227"/>
        <v>28.5</v>
      </c>
      <c r="L384" s="227">
        <f t="shared" si="228"/>
        <v>0.22529644268774704</v>
      </c>
      <c r="M384" s="222" t="s">
        <v>615</v>
      </c>
      <c r="N384" s="228">
        <v>44362</v>
      </c>
      <c r="O384" s="1"/>
      <c r="R384" s="294" t="s">
        <v>813</v>
      </c>
    </row>
    <row r="385" spans="1:18" ht="12.75" customHeight="1">
      <c r="A385" s="293">
        <v>166</v>
      </c>
      <c r="B385" s="286">
        <v>44368</v>
      </c>
      <c r="C385" s="286"/>
      <c r="D385" s="287" t="s">
        <v>404</v>
      </c>
      <c r="E385" s="56" t="s">
        <v>652</v>
      </c>
      <c r="F385" s="288" t="s">
        <v>850</v>
      </c>
      <c r="G385" s="56"/>
      <c r="H385" s="56"/>
      <c r="I385" s="289">
        <v>344</v>
      </c>
      <c r="J385" s="281" t="s">
        <v>618</v>
      </c>
      <c r="K385" s="293"/>
      <c r="L385" s="286"/>
      <c r="M385" s="286"/>
      <c r="N385" s="287"/>
      <c r="O385" s="1"/>
      <c r="R385" s="294" t="s">
        <v>813</v>
      </c>
    </row>
    <row r="386" spans="1:18" ht="12.75" customHeight="1">
      <c r="A386" s="293">
        <v>167</v>
      </c>
      <c r="B386" s="286">
        <v>44368</v>
      </c>
      <c r="C386" s="286"/>
      <c r="D386" s="287" t="s">
        <v>496</v>
      </c>
      <c r="E386" s="56" t="s">
        <v>652</v>
      </c>
      <c r="F386" s="288" t="s">
        <v>851</v>
      </c>
      <c r="G386" s="56"/>
      <c r="H386" s="56"/>
      <c r="I386" s="289">
        <v>320</v>
      </c>
      <c r="J386" s="281" t="s">
        <v>618</v>
      </c>
      <c r="K386" s="293"/>
      <c r="L386" s="286"/>
      <c r="M386" s="286"/>
      <c r="N386" s="287"/>
      <c r="O386" s="44"/>
      <c r="R386" s="294" t="s">
        <v>813</v>
      </c>
    </row>
    <row r="387" spans="1:18" ht="12.75" customHeight="1">
      <c r="A387" s="293">
        <v>168</v>
      </c>
      <c r="B387" s="286">
        <v>44406</v>
      </c>
      <c r="C387" s="286"/>
      <c r="D387" s="287" t="s">
        <v>385</v>
      </c>
      <c r="E387" s="56" t="s">
        <v>652</v>
      </c>
      <c r="F387" s="288" t="s">
        <v>867</v>
      </c>
      <c r="G387" s="56"/>
      <c r="H387" s="56"/>
      <c r="I387" s="56">
        <v>200</v>
      </c>
      <c r="J387" s="281" t="s">
        <v>618</v>
      </c>
      <c r="K387" s="293"/>
      <c r="L387" s="286"/>
      <c r="M387" s="286"/>
      <c r="N387" s="287"/>
      <c r="O387" s="44"/>
      <c r="R387" s="294" t="s">
        <v>813</v>
      </c>
    </row>
    <row r="388" spans="1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294"/>
    </row>
    <row r="389" spans="1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294"/>
    </row>
    <row r="390" spans="1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294"/>
    </row>
    <row r="391" spans="1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294"/>
    </row>
    <row r="392" spans="1:18" ht="12.75" customHeight="1">
      <c r="A392" s="293"/>
      <c r="B392" s="295" t="s">
        <v>852</v>
      </c>
      <c r="F392" s="59"/>
      <c r="G392" s="59"/>
      <c r="H392" s="59"/>
      <c r="I392" s="59"/>
      <c r="J392" s="44"/>
      <c r="K392" s="59"/>
      <c r="L392" s="59"/>
      <c r="M392" s="59"/>
      <c r="O392" s="44"/>
      <c r="R392" s="294"/>
    </row>
    <row r="393" spans="1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1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1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1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1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1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1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1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1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1:18" ht="12.75" customHeight="1">
      <c r="A402" s="296"/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1:18" ht="12.75" customHeight="1">
      <c r="A403" s="296"/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1:18" ht="12.75" customHeight="1">
      <c r="A404" s="56"/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1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1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1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1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1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1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1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1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1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1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1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1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  <row r="542" spans="6:18" ht="12.75" customHeight="1">
      <c r="F542" s="59"/>
      <c r="G542" s="59"/>
      <c r="H542" s="59"/>
      <c r="I542" s="59"/>
      <c r="J542" s="44"/>
      <c r="K542" s="59"/>
      <c r="L542" s="59"/>
      <c r="M542" s="59"/>
      <c r="O542" s="44"/>
      <c r="R542" s="59"/>
    </row>
    <row r="543" spans="6:18" ht="12.75" customHeight="1">
      <c r="F543" s="59"/>
      <c r="G543" s="59"/>
      <c r="H543" s="59"/>
      <c r="I543" s="59"/>
      <c r="J543" s="44"/>
      <c r="K543" s="59"/>
      <c r="L543" s="59"/>
      <c r="M543" s="59"/>
      <c r="O543" s="44"/>
      <c r="R543" s="59"/>
    </row>
    <row r="544" spans="6:18" ht="12.75" customHeight="1">
      <c r="F544" s="59"/>
      <c r="G544" s="59"/>
      <c r="H544" s="59"/>
      <c r="I544" s="59"/>
      <c r="J544" s="44"/>
      <c r="K544" s="59"/>
      <c r="L544" s="59"/>
      <c r="M544" s="59"/>
      <c r="O544" s="44"/>
      <c r="R544" s="59"/>
    </row>
    <row r="545" spans="6:18" ht="12.75" customHeight="1">
      <c r="F545" s="59"/>
      <c r="G545" s="59"/>
      <c r="H545" s="59"/>
      <c r="I545" s="59"/>
      <c r="J545" s="44"/>
      <c r="K545" s="59"/>
      <c r="L545" s="59"/>
      <c r="M545" s="59"/>
      <c r="O545" s="44"/>
      <c r="R545" s="59"/>
    </row>
    <row r="546" spans="6:18" ht="12.75" customHeight="1">
      <c r="F546" s="59"/>
      <c r="G546" s="59"/>
      <c r="H546" s="59"/>
      <c r="I546" s="59"/>
      <c r="J546" s="44"/>
      <c r="K546" s="59"/>
      <c r="L546" s="59"/>
      <c r="M546" s="59"/>
      <c r="O546" s="44"/>
      <c r="R546" s="59"/>
    </row>
    <row r="547" spans="6:18" ht="12.75" customHeight="1">
      <c r="F547" s="59"/>
      <c r="G547" s="59"/>
      <c r="H547" s="59"/>
      <c r="I547" s="59"/>
      <c r="J547" s="44"/>
      <c r="K547" s="59"/>
      <c r="L547" s="59"/>
      <c r="M547" s="59"/>
      <c r="O547" s="44"/>
      <c r="R547" s="59"/>
    </row>
    <row r="548" spans="6:18" ht="12.75" customHeight="1">
      <c r="F548" s="59"/>
      <c r="G548" s="59"/>
      <c r="H548" s="59"/>
      <c r="I548" s="59"/>
      <c r="J548" s="44"/>
      <c r="K548" s="59"/>
      <c r="L548" s="59"/>
      <c r="M548" s="59"/>
      <c r="O548" s="44"/>
      <c r="R548" s="59"/>
    </row>
    <row r="549" spans="6:18" ht="12.75" customHeight="1">
      <c r="F549" s="59"/>
      <c r="G549" s="59"/>
      <c r="H549" s="59"/>
      <c r="I549" s="59"/>
      <c r="J549" s="44"/>
      <c r="K549" s="59"/>
      <c r="L549" s="59"/>
      <c r="M549" s="59"/>
      <c r="O549" s="44"/>
      <c r="R549" s="59"/>
    </row>
    <row r="550" spans="6:18" ht="12.75" customHeight="1">
      <c r="F550" s="59"/>
      <c r="G550" s="59"/>
      <c r="H550" s="59"/>
      <c r="I550" s="59"/>
      <c r="J550" s="44"/>
      <c r="K550" s="59"/>
      <c r="L550" s="59"/>
      <c r="M550" s="59"/>
      <c r="O550" s="44"/>
      <c r="R550" s="59"/>
    </row>
    <row r="551" spans="6:18" ht="12.75" customHeight="1">
      <c r="F551" s="59"/>
      <c r="G551" s="59"/>
      <c r="H551" s="59"/>
      <c r="I551" s="59"/>
      <c r="J551" s="44"/>
      <c r="K551" s="59"/>
      <c r="L551" s="59"/>
      <c r="M551" s="59"/>
      <c r="O551" s="44"/>
      <c r="R551" s="59"/>
    </row>
    <row r="552" spans="6:18" ht="12.75" customHeight="1">
      <c r="F552" s="59"/>
      <c r="G552" s="59"/>
      <c r="H552" s="59"/>
      <c r="I552" s="59"/>
      <c r="J552" s="44"/>
      <c r="K552" s="59"/>
      <c r="L552" s="59"/>
      <c r="M552" s="59"/>
      <c r="O552" s="44"/>
      <c r="R552" s="59"/>
    </row>
    <row r="553" spans="6:18" ht="12.75" customHeight="1">
      <c r="F553" s="59"/>
      <c r="G553" s="59"/>
      <c r="H553" s="59"/>
      <c r="I553" s="59"/>
      <c r="J553" s="44"/>
      <c r="K553" s="59"/>
      <c r="L553" s="59"/>
      <c r="M553" s="59"/>
      <c r="O553" s="44"/>
      <c r="R553" s="59"/>
    </row>
    <row r="554" spans="6:18" ht="12.75" customHeight="1">
      <c r="F554" s="59"/>
      <c r="G554" s="59"/>
      <c r="H554" s="59"/>
      <c r="I554" s="59"/>
      <c r="J554" s="44"/>
      <c r="K554" s="59"/>
      <c r="L554" s="59"/>
      <c r="M554" s="59"/>
      <c r="O554" s="44"/>
      <c r="R554" s="59"/>
    </row>
    <row r="555" spans="6:18" ht="12.75" customHeight="1">
      <c r="F555" s="59"/>
      <c r="G555" s="59"/>
      <c r="H555" s="59"/>
      <c r="I555" s="59"/>
      <c r="J555" s="44"/>
      <c r="K555" s="59"/>
      <c r="L555" s="59"/>
      <c r="M555" s="59"/>
      <c r="O555" s="44"/>
      <c r="R555" s="59"/>
    </row>
    <row r="556" spans="6:18" ht="12.75" customHeight="1">
      <c r="F556" s="59"/>
      <c r="G556" s="59"/>
      <c r="H556" s="59"/>
      <c r="I556" s="59"/>
      <c r="J556" s="44"/>
      <c r="K556" s="59"/>
      <c r="L556" s="59"/>
      <c r="M556" s="59"/>
      <c r="O556" s="44"/>
      <c r="R556" s="59"/>
    </row>
    <row r="557" spans="6:18" ht="12.75" customHeight="1">
      <c r="F557" s="59"/>
      <c r="G557" s="59"/>
      <c r="H557" s="59"/>
      <c r="I557" s="59"/>
      <c r="J557" s="44"/>
      <c r="K557" s="59"/>
      <c r="L557" s="59"/>
      <c r="M557" s="59"/>
      <c r="O557" s="44"/>
      <c r="R557" s="59"/>
    </row>
    <row r="558" spans="6:18" ht="12.75" customHeight="1">
      <c r="F558" s="59"/>
      <c r="G558" s="59"/>
      <c r="H558" s="59"/>
      <c r="I558" s="59"/>
      <c r="J558" s="44"/>
      <c r="K558" s="59"/>
      <c r="L558" s="59"/>
      <c r="M558" s="59"/>
      <c r="O558" s="44"/>
      <c r="R558" s="59"/>
    </row>
    <row r="559" spans="6:18" ht="12.75" customHeight="1">
      <c r="F559" s="59"/>
      <c r="G559" s="59"/>
      <c r="H559" s="59"/>
      <c r="I559" s="59"/>
      <c r="J559" s="44"/>
      <c r="K559" s="59"/>
      <c r="L559" s="59"/>
      <c r="M559" s="59"/>
      <c r="O559" s="44"/>
      <c r="R559" s="59"/>
    </row>
    <row r="560" spans="6:18" ht="12.75" customHeight="1">
      <c r="F560" s="59"/>
      <c r="G560" s="59"/>
      <c r="H560" s="59"/>
      <c r="I560" s="59"/>
      <c r="J560" s="44"/>
      <c r="K560" s="59"/>
      <c r="L560" s="59"/>
      <c r="M560" s="59"/>
      <c r="O560" s="44"/>
      <c r="R560" s="59"/>
    </row>
    <row r="561" spans="6:18" ht="12.75" customHeight="1">
      <c r="F561" s="59"/>
      <c r="G561" s="59"/>
      <c r="H561" s="59"/>
      <c r="I561" s="59"/>
      <c r="J561" s="44"/>
      <c r="K561" s="59"/>
      <c r="L561" s="59"/>
      <c r="M561" s="59"/>
      <c r="O561" s="44"/>
      <c r="R561" s="59"/>
    </row>
    <row r="562" spans="6:18" ht="12.75" customHeight="1">
      <c r="F562" s="59"/>
      <c r="G562" s="59"/>
      <c r="H562" s="59"/>
      <c r="I562" s="59"/>
      <c r="J562" s="44"/>
      <c r="K562" s="59"/>
      <c r="L562" s="59"/>
      <c r="M562" s="59"/>
      <c r="O562" s="44"/>
      <c r="R562" s="59"/>
    </row>
    <row r="563" spans="6:18" ht="12.75" customHeight="1">
      <c r="F563" s="59"/>
      <c r="G563" s="59"/>
      <c r="H563" s="59"/>
      <c r="I563" s="59"/>
      <c r="J563" s="44"/>
      <c r="K563" s="59"/>
      <c r="L563" s="59"/>
      <c r="M563" s="59"/>
      <c r="O563" s="44"/>
      <c r="R563" s="59"/>
    </row>
    <row r="564" spans="6:18" ht="12.75" customHeight="1">
      <c r="F564" s="59"/>
      <c r="G564" s="59"/>
      <c r="H564" s="59"/>
      <c r="I564" s="59"/>
      <c r="J564" s="44"/>
      <c r="K564" s="59"/>
      <c r="L564" s="59"/>
      <c r="M564" s="59"/>
      <c r="O564" s="44"/>
      <c r="R564" s="59"/>
    </row>
    <row r="565" spans="6:18" ht="12.75" customHeight="1">
      <c r="F565" s="59"/>
      <c r="G565" s="59"/>
      <c r="H565" s="59"/>
      <c r="I565" s="59"/>
      <c r="J565" s="44"/>
      <c r="K565" s="59"/>
      <c r="L565" s="59"/>
      <c r="M565" s="59"/>
      <c r="O565" s="44"/>
      <c r="R565" s="59"/>
    </row>
    <row r="566" spans="6:18" ht="12.75" customHeight="1">
      <c r="F566" s="59"/>
      <c r="G566" s="59"/>
      <c r="H566" s="59"/>
      <c r="I566" s="59"/>
      <c r="J566" s="44"/>
      <c r="K566" s="59"/>
      <c r="L566" s="59"/>
      <c r="M566" s="59"/>
      <c r="O566" s="44"/>
      <c r="R566" s="59"/>
    </row>
    <row r="567" spans="6:18" ht="12.75" customHeight="1">
      <c r="F567" s="59"/>
      <c r="G567" s="59"/>
      <c r="H567" s="59"/>
      <c r="I567" s="59"/>
      <c r="J567" s="44"/>
      <c r="K567" s="59"/>
      <c r="L567" s="59"/>
      <c r="M567" s="59"/>
      <c r="O567" s="44"/>
      <c r="R567" s="59"/>
    </row>
    <row r="568" spans="6:18" ht="12.75" customHeight="1">
      <c r="F568" s="59"/>
      <c r="G568" s="59"/>
      <c r="H568" s="59"/>
      <c r="I568" s="59"/>
      <c r="J568" s="44"/>
      <c r="K568" s="59"/>
      <c r="L568" s="59"/>
      <c r="M568" s="59"/>
      <c r="O568" s="44"/>
      <c r="R568" s="59"/>
    </row>
    <row r="569" spans="6:18" ht="12.75" customHeight="1">
      <c r="F569" s="59"/>
      <c r="G569" s="59"/>
      <c r="H569" s="59"/>
      <c r="I569" s="59"/>
      <c r="J569" s="44"/>
      <c r="K569" s="59"/>
      <c r="L569" s="59"/>
      <c r="M569" s="59"/>
      <c r="O569" s="44"/>
      <c r="R569" s="59"/>
    </row>
    <row r="570" spans="6:18" ht="12.75" customHeight="1">
      <c r="F570" s="59"/>
      <c r="G570" s="59"/>
      <c r="H570" s="59"/>
      <c r="I570" s="59"/>
      <c r="J570" s="44"/>
      <c r="K570" s="59"/>
      <c r="L570" s="59"/>
      <c r="M570" s="59"/>
      <c r="O570" s="44"/>
      <c r="R570" s="59"/>
    </row>
    <row r="571" spans="6:18" ht="12.75" customHeight="1">
      <c r="F571" s="59"/>
      <c r="G571" s="59"/>
      <c r="H571" s="59"/>
      <c r="I571" s="59"/>
      <c r="J571" s="44"/>
      <c r="K571" s="59"/>
      <c r="L571" s="59"/>
      <c r="M571" s="59"/>
      <c r="O571" s="44"/>
      <c r="R571" s="59"/>
    </row>
    <row r="572" spans="6:18" ht="12.75" customHeight="1">
      <c r="F572" s="59"/>
      <c r="G572" s="59"/>
      <c r="H572" s="59"/>
      <c r="I572" s="59"/>
      <c r="J572" s="44"/>
      <c r="K572" s="59"/>
      <c r="L572" s="59"/>
      <c r="M572" s="59"/>
      <c r="O572" s="44"/>
      <c r="R572" s="59"/>
    </row>
    <row r="573" spans="6:18" ht="12.75" customHeight="1">
      <c r="F573" s="59"/>
      <c r="G573" s="59"/>
      <c r="H573" s="59"/>
      <c r="I573" s="59"/>
      <c r="J573" s="44"/>
      <c r="K573" s="59"/>
      <c r="L573" s="59"/>
      <c r="M573" s="59"/>
      <c r="O573" s="44"/>
      <c r="R573" s="59"/>
    </row>
    <row r="574" spans="6:18" ht="12.75" customHeight="1">
      <c r="F574" s="59"/>
      <c r="G574" s="59"/>
      <c r="H574" s="59"/>
      <c r="I574" s="59"/>
      <c r="J574" s="44"/>
      <c r="K574" s="59"/>
      <c r="L574" s="59"/>
      <c r="M574" s="59"/>
      <c r="O574" s="44"/>
      <c r="R574" s="59"/>
    </row>
    <row r="575" spans="6:18" ht="12.75" customHeight="1">
      <c r="F575" s="59"/>
      <c r="G575" s="59"/>
      <c r="H575" s="59"/>
      <c r="I575" s="59"/>
      <c r="J575" s="44"/>
      <c r="K575" s="59"/>
      <c r="L575" s="59"/>
      <c r="M575" s="59"/>
      <c r="O575" s="44"/>
      <c r="R575" s="59"/>
    </row>
    <row r="576" spans="6:18" ht="12.75" customHeight="1">
      <c r="F576" s="59"/>
      <c r="G576" s="59"/>
      <c r="H576" s="59"/>
      <c r="I576" s="59"/>
      <c r="J576" s="44"/>
      <c r="K576" s="59"/>
      <c r="L576" s="59"/>
      <c r="M576" s="59"/>
      <c r="O576" s="44"/>
      <c r="R576" s="59"/>
    </row>
    <row r="577" spans="6:18" ht="12.75" customHeight="1">
      <c r="F577" s="59"/>
      <c r="G577" s="59"/>
      <c r="H577" s="59"/>
      <c r="I577" s="59"/>
      <c r="J577" s="44"/>
      <c r="K577" s="59"/>
      <c r="L577" s="59"/>
      <c r="M577" s="59"/>
      <c r="O577" s="44"/>
      <c r="R577" s="59"/>
    </row>
  </sheetData>
  <autoFilter ref="R1:R400"/>
  <mergeCells count="28">
    <mergeCell ref="O118:O119"/>
    <mergeCell ref="P118:P119"/>
    <mergeCell ref="A120:A121"/>
    <mergeCell ref="B120:B121"/>
    <mergeCell ref="J120:J121"/>
    <mergeCell ref="M120:M121"/>
    <mergeCell ref="N120:N121"/>
    <mergeCell ref="O120:O121"/>
    <mergeCell ref="P120:P121"/>
    <mergeCell ref="A118:A119"/>
    <mergeCell ref="B118:B119"/>
    <mergeCell ref="J118:J119"/>
    <mergeCell ref="M118:M119"/>
    <mergeCell ref="N118:N119"/>
    <mergeCell ref="O105:O106"/>
    <mergeCell ref="P105:P106"/>
    <mergeCell ref="A105:A106"/>
    <mergeCell ref="B105:B106"/>
    <mergeCell ref="J105:J106"/>
    <mergeCell ref="M105:M106"/>
    <mergeCell ref="N105:N106"/>
    <mergeCell ref="O136:O137"/>
    <mergeCell ref="P136:P137"/>
    <mergeCell ref="A136:A137"/>
    <mergeCell ref="B136:B137"/>
    <mergeCell ref="J136:J137"/>
    <mergeCell ref="M136:M137"/>
    <mergeCell ref="N136:N137"/>
  </mergeCells>
  <pageMargins left="0.7" right="0.7" top="0.75" bottom="0.75" header="0.3" footer="0.3"/>
  <pageSetup orientation="portrait" r:id="rId1"/>
  <ignoredErrors>
    <ignoredError sqref="L17 L60 L40 L37 L58 L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2021-09-01T02:36:39Z</dcterms:modified>
</cp:coreProperties>
</file>