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F&amp;O)'!$R$1:$R$350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6"/>
  <c r="P27"/>
  <c r="K138"/>
  <c r="M138" s="1"/>
  <c r="K137"/>
  <c r="M137" s="1"/>
  <c r="L78"/>
  <c r="M78" s="1"/>
  <c r="K78"/>
  <c r="L80"/>
  <c r="K80"/>
  <c r="P26"/>
  <c r="P25"/>
  <c r="P24"/>
  <c r="P22"/>
  <c r="L47"/>
  <c r="K47"/>
  <c r="M47" s="1"/>
  <c r="K136"/>
  <c r="M136" s="1"/>
  <c r="M131"/>
  <c r="K131"/>
  <c r="M135"/>
  <c r="K135"/>
  <c r="K134"/>
  <c r="M134" s="1"/>
  <c r="K23"/>
  <c r="M80" l="1"/>
  <c r="M23"/>
  <c r="L79"/>
  <c r="K79"/>
  <c r="L81"/>
  <c r="M81" s="1"/>
  <c r="K81"/>
  <c r="K130"/>
  <c r="M130" s="1"/>
  <c r="K133"/>
  <c r="M133"/>
  <c r="K132"/>
  <c r="M132" s="1"/>
  <c r="M126"/>
  <c r="K129"/>
  <c r="M129" s="1"/>
  <c r="L48"/>
  <c r="K48"/>
  <c r="M48"/>
  <c r="K128"/>
  <c r="M128" s="1"/>
  <c r="M122"/>
  <c r="K121"/>
  <c r="M121"/>
  <c r="K117"/>
  <c r="M117" s="1"/>
  <c r="K125"/>
  <c r="M125" s="1"/>
  <c r="L77"/>
  <c r="M77" s="1"/>
  <c r="K77"/>
  <c r="L76"/>
  <c r="K76"/>
  <c r="L21"/>
  <c r="K21"/>
  <c r="L18"/>
  <c r="K18"/>
  <c r="L45"/>
  <c r="K45"/>
  <c r="L44"/>
  <c r="M44" s="1"/>
  <c r="K44"/>
  <c r="M107"/>
  <c r="K107"/>
  <c r="K124"/>
  <c r="M124" s="1"/>
  <c r="K120"/>
  <c r="M120"/>
  <c r="L43"/>
  <c r="K43"/>
  <c r="K116"/>
  <c r="M116"/>
  <c r="L74"/>
  <c r="K74"/>
  <c r="L46"/>
  <c r="K46"/>
  <c r="M46" s="1"/>
  <c r="K119"/>
  <c r="M119" s="1"/>
  <c r="L75"/>
  <c r="K75"/>
  <c r="K118"/>
  <c r="M118" s="1"/>
  <c r="L42"/>
  <c r="K42"/>
  <c r="L39"/>
  <c r="K39"/>
  <c r="K115"/>
  <c r="M115" s="1"/>
  <c r="K114"/>
  <c r="M114"/>
  <c r="K113"/>
  <c r="M113" s="1"/>
  <c r="L72"/>
  <c r="K72"/>
  <c r="L73"/>
  <c r="M73" s="1"/>
  <c r="K73"/>
  <c r="K109"/>
  <c r="M109" s="1"/>
  <c r="K112"/>
  <c r="M112" s="1"/>
  <c r="K111"/>
  <c r="M111" s="1"/>
  <c r="M45"/>
  <c r="M76"/>
  <c r="M72"/>
  <c r="M39"/>
  <c r="K98"/>
  <c r="M98" s="1"/>
  <c r="K110"/>
  <c r="M110" s="1"/>
  <c r="L69"/>
  <c r="K69"/>
  <c r="L71"/>
  <c r="M71" s="1"/>
  <c r="K71"/>
  <c r="K106"/>
  <c r="M106" s="1"/>
  <c r="K105"/>
  <c r="M105" s="1"/>
  <c r="L20"/>
  <c r="M20" s="1"/>
  <c r="K20"/>
  <c r="K104"/>
  <c r="M104" s="1"/>
  <c r="L70"/>
  <c r="K70"/>
  <c r="M70" s="1"/>
  <c r="L68"/>
  <c r="K68"/>
  <c r="L40"/>
  <c r="K40"/>
  <c r="L65"/>
  <c r="K65"/>
  <c r="L63"/>
  <c r="K63"/>
  <c r="L17"/>
  <c r="K17"/>
  <c r="M17" s="1"/>
  <c r="K103"/>
  <c r="M103" s="1"/>
  <c r="L67"/>
  <c r="M67" s="1"/>
  <c r="K67"/>
  <c r="K102"/>
  <c r="M102" s="1"/>
  <c r="K333"/>
  <c r="L333" s="1"/>
  <c r="K100"/>
  <c r="M100" s="1"/>
  <c r="L19"/>
  <c r="K19"/>
  <c r="M19" s="1"/>
  <c r="L66"/>
  <c r="K66"/>
  <c r="M69"/>
  <c r="M40"/>
  <c r="M68"/>
  <c r="M65"/>
  <c r="L64"/>
  <c r="K64"/>
  <c r="K101"/>
  <c r="M101" s="1"/>
  <c r="K99"/>
  <c r="M99" s="1"/>
  <c r="K95"/>
  <c r="M95" s="1"/>
  <c r="K96"/>
  <c r="M96" s="1"/>
  <c r="L13"/>
  <c r="K13"/>
  <c r="L16"/>
  <c r="K16"/>
  <c r="K97"/>
  <c r="M97" s="1"/>
  <c r="K94"/>
  <c r="M94" s="1"/>
  <c r="K93"/>
  <c r="M93" s="1"/>
  <c r="K92"/>
  <c r="M92" s="1"/>
  <c r="M13"/>
  <c r="L41"/>
  <c r="K41"/>
  <c r="L38"/>
  <c r="K38"/>
  <c r="L11"/>
  <c r="K11"/>
  <c r="L14"/>
  <c r="K14"/>
  <c r="M14" s="1"/>
  <c r="P15"/>
  <c r="M38"/>
  <c r="P12"/>
  <c r="L10"/>
  <c r="P145"/>
  <c r="L145"/>
  <c r="K145"/>
  <c r="M145" s="1"/>
  <c r="M10"/>
  <c r="K312"/>
  <c r="L312" s="1"/>
  <c r="K332"/>
  <c r="L332" s="1"/>
  <c r="K331"/>
  <c r="L331" s="1"/>
  <c r="K330"/>
  <c r="L330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20"/>
  <c r="L320" s="1"/>
  <c r="K318"/>
  <c r="L318" s="1"/>
  <c r="K317"/>
  <c r="L317" s="1"/>
  <c r="K316"/>
  <c r="L316" s="1"/>
  <c r="K315"/>
  <c r="L315" s="1"/>
  <c r="K314"/>
  <c r="L314" s="1"/>
  <c r="K313"/>
  <c r="L313" s="1"/>
  <c r="K311"/>
  <c r="L311" s="1"/>
  <c r="K310"/>
  <c r="L310" s="1"/>
  <c r="K309"/>
  <c r="L309" s="1"/>
  <c r="F308"/>
  <c r="K308" s="1"/>
  <c r="L308" s="1"/>
  <c r="K307"/>
  <c r="L307" s="1"/>
  <c r="K306"/>
  <c r="L306" s="1"/>
  <c r="K305"/>
  <c r="L305" s="1"/>
  <c r="K304"/>
  <c r="L304"/>
  <c r="K303"/>
  <c r="L303" s="1"/>
  <c r="F302"/>
  <c r="K302" s="1"/>
  <c r="L302" s="1"/>
  <c r="F301"/>
  <c r="K301"/>
  <c r="L301" s="1"/>
  <c r="K300"/>
  <c r="L300" s="1"/>
  <c r="F299"/>
  <c r="K299" s="1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1"/>
  <c r="L281" s="1"/>
  <c r="K280"/>
  <c r="L280" s="1"/>
  <c r="F279"/>
  <c r="K279" s="1"/>
  <c r="L279" s="1"/>
  <c r="K278"/>
  <c r="L278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49"/>
  <c r="L249" s="1"/>
  <c r="K247"/>
  <c r="L247" s="1"/>
  <c r="K246"/>
  <c r="L246" s="1"/>
  <c r="K245"/>
  <c r="L245" s="1"/>
  <c r="K243"/>
  <c r="L243" s="1"/>
  <c r="K242"/>
  <c r="L242" s="1"/>
  <c r="K241"/>
  <c r="L241" s="1"/>
  <c r="K240"/>
  <c r="K239"/>
  <c r="L239" s="1"/>
  <c r="K238"/>
  <c r="L238" s="1"/>
  <c r="K236"/>
  <c r="L236" s="1"/>
  <c r="K235"/>
  <c r="L235" s="1"/>
  <c r="K234"/>
  <c r="L234" s="1"/>
  <c r="K233"/>
  <c r="L233" s="1"/>
  <c r="K232"/>
  <c r="L232" s="1"/>
  <c r="F231"/>
  <c r="K231" s="1"/>
  <c r="L231" s="1"/>
  <c r="H230"/>
  <c r="K230" s="1"/>
  <c r="L230" s="1"/>
  <c r="K227"/>
  <c r="L227" s="1"/>
  <c r="K226"/>
  <c r="L226" s="1"/>
  <c r="K225"/>
  <c r="L225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H196"/>
  <c r="K196" s="1"/>
  <c r="L196" s="1"/>
  <c r="F195"/>
  <c r="K195" s="1"/>
  <c r="L195" s="1"/>
  <c r="K194"/>
  <c r="L194"/>
  <c r="K193"/>
  <c r="L193"/>
  <c r="K192"/>
  <c r="L192"/>
  <c r="K191"/>
  <c r="L191"/>
  <c r="K190"/>
  <c r="L190"/>
  <c r="K189"/>
  <c r="L189"/>
  <c r="K188"/>
  <c r="L188"/>
  <c r="K187"/>
  <c r="L187"/>
  <c r="K186"/>
  <c r="L186"/>
  <c r="K185"/>
  <c r="L185"/>
  <c r="K184"/>
  <c r="L184"/>
  <c r="K183"/>
  <c r="L183"/>
  <c r="K182"/>
  <c r="L182"/>
  <c r="K181"/>
  <c r="L181"/>
  <c r="K180"/>
  <c r="L180"/>
  <c r="K179"/>
  <c r="L179"/>
  <c r="K178"/>
  <c r="L178"/>
  <c r="K177"/>
  <c r="L177"/>
  <c r="K176"/>
  <c r="L176"/>
  <c r="K175"/>
  <c r="L175"/>
  <c r="K174"/>
  <c r="L174"/>
  <c r="K173"/>
  <c r="L173"/>
  <c r="K172"/>
  <c r="L172"/>
  <c r="K171"/>
  <c r="L171"/>
  <c r="K170"/>
  <c r="L170"/>
  <c r="K169"/>
  <c r="L169"/>
  <c r="K168"/>
  <c r="L168"/>
  <c r="M7"/>
  <c r="D7" i="5"/>
  <c r="K6" i="4"/>
  <c r="K6" i="3"/>
  <c r="L6" i="2"/>
  <c r="M16" i="6" l="1"/>
  <c r="M64"/>
  <c r="M63"/>
  <c r="M75"/>
  <c r="M21"/>
  <c r="M11"/>
  <c r="M41"/>
  <c r="M66"/>
  <c r="M42"/>
  <c r="M18"/>
  <c r="M74"/>
  <c r="M43"/>
  <c r="M79"/>
</calcChain>
</file>

<file path=xl/sharedStrings.xml><?xml version="1.0" encoding="utf-8"?>
<sst xmlns="http://schemas.openxmlformats.org/spreadsheetml/2006/main" count="3247" uniqueCount="1221">
  <si>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</si>
  <si>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</si>
  <si>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</si>
  <si>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</si>
  <si>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</si>
  <si>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</si>
  <si>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</si>
  <si>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</si>
  <si>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</si>
  <si>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</si>
  <si>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</si>
  <si>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</si>
  <si>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</si>
  <si>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</si>
  <si>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</si>
  <si>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</si>
  <si>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</si>
  <si>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</si>
  <si>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</si>
  <si>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</si>
  <si>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</si>
  <si>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</si>
  <si>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</si>
  <si>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</si>
  <si>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</si>
  <si>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</si>
  <si>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</si>
  <si>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</si>
  <si>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</si>
  <si>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</si>
  <si>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</si>
  <si>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</si>
  <si>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</si>
  <si>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</si>
  <si>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</si>
  <si>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</si>
  <si>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</si>
  <si>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</si>
  <si>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</si>
  <si>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</si>
  <si>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</si>
  <si>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</si>
  <si>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</si>
  <si>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</si>
  <si>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</si>
  <si>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</si>
  <si>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</si>
  <si>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</si>
  <si>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</si>
  <si>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</si>
  <si>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</si>
  <si>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</si>
  <si>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</si>
  <si>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</si>
  <si>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</si>
  <si>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</si>
  <si>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</si>
  <si>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</si>
  <si>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</si>
  <si>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</si>
  <si>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</si>
  <si>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</si>
  <si>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</si>
  <si>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</si>
  <si>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</si>
  <si>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</si>
  <si>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</si>
  <si>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</si>
  <si>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</si>
  <si>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</si>
  <si>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</si>
  <si>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</si>
  <si>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</si>
  <si>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</si>
  <si>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</si>
  <si>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</si>
  <si>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</si>
  <si>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</si>
  <si>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</si>
  <si>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</si>
  <si>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</si>
  <si>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</si>
  <si>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</si>
  <si>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</si>
  <si>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</si>
  <si>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</si>
  <si>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</si>
  <si>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</si>
  <si>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</si>
  <si>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</si>
  <si>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</si>
  <si>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</si>
  <si>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</si>
  <si>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</si>
  <si>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</si>
  <si>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</si>
  <si>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</si>
  <si>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</si>
  <si>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</si>
  <si>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</si>
  <si>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</si>
  <si>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</si>
  <si>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</si>
  <si>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</si>
  <si>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</si>
  <si>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</si>
  <si>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</si>
  <si>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</si>
  <si>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</si>
  <si>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</si>
  <si>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</si>
  <si>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</si>
  <si>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</si>
  <si>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</si>
  <si>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</si>
  <si>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</si>
  <si>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</si>
  <si>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</si>
  <si>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</si>
  <si>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</si>
  <si>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</si>
  <si>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</si>
  <si>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</si>
  <si>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</si>
  <si>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</si>
  <si>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</si>
  <si>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</si>
  <si>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</si>
  <si>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</si>
  <si>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</si>
  <si>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</si>
  <si>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</si>
  <si>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</si>
  <si>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</si>
  <si>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</si>
  <si>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</si>
  <si>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</si>
  <si>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</si>
  <si>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</si>
  <si>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</si>
  <si>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</si>
  <si>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</si>
  <si>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</si>
  <si>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</si>
  <si>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</si>
  <si>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</si>
  <si>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</si>
  <si>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</si>
  <si>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</si>
  <si>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</si>
  <si>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</si>
  <si>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</si>
  <si>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</si>
  <si>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</si>
  <si>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</si>
  <si>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</si>
  <si>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</si>
  <si>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</si>
  <si>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</si>
  <si>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</si>
  <si>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</si>
  <si>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</si>
  <si>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</si>
  <si>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</si>
  <si>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</si>
  <si>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</si>
  <si>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</si>
  <si>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</si>
  <si>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</si>
  <si>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</si>
  <si>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</si>
  <si>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</si>
  <si>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</si>
  <si>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</si>
  <si>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</si>
  <si>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</si>
  <si>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</si>
  <si>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</si>
  <si>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</si>
  <si>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</si>
  <si>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</si>
  <si>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</si>
  <si>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</si>
  <si>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</si>
  <si>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</si>
  <si>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</si>
  <si>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</si>
  <si>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</si>
  <si>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</si>
  <si>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</si>
  <si>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</si>
  <si>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</si>
  <si>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</si>
  <si>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</si>
  <si>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</si>
  <si>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</si>
  <si>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</si>
  <si>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</si>
  <si>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</si>
  <si>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</si>
  <si>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</si>
  <si>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</si>
  <si>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</si>
  <si>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</si>
  <si>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</si>
  <si>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</si>
  <si>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</si>
  <si>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</si>
  <si>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</si>
  <si>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</si>
  <si>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</si>
  <si>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</si>
  <si>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</si>
  <si>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</si>
  <si>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</si>
  <si>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</si>
  <si>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</si>
  <si>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</si>
  <si>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</si>
  <si>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</si>
  <si>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</si>
  <si>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</si>
  <si>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</si>
  <si>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</si>
  <si>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</si>
  <si>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</si>
  <si>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</si>
  <si>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</si>
  <si>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</si>
  <si>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</si>
  <si>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</si>
  <si>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</si>
  <si>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</si>
  <si>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</si>
  <si>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</si>
  <si>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</si>
  <si>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</si>
  <si>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</si>
  <si>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</si>
  <si>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</si>
  <si>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</si>
  <si>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</si>
  <si>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</si>
  <si>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</si>
  <si>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</si>
  <si>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</si>
  <si>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</si>
  <si>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</si>
  <si>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</si>
  <si>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</si>
  <si>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</si>
  <si>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</si>
  <si>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</si>
  <si>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</si>
  <si>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</si>
  <si>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</si>
  <si>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</si>
  <si>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</si>
  <si>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</si>
  <si>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</si>
  <si>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</si>
  <si>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</si>
  <si>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</si>
  <si>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</si>
  <si>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</si>
  <si>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</si>
  <si>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</si>
  <si>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</si>
  <si>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</si>
  <si>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</si>
  <si>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</si>
  <si>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</si>
  <si>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</si>
  <si>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</si>
  <si>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</si>
  <si>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</si>
  <si>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</si>
  <si>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</si>
  <si>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</si>
  <si>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</si>
  <si>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</si>
  <si>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</si>
  <si>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</si>
  <si>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</si>
  <si>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</si>
  <si>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</si>
  <si>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</si>
  <si>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</si>
  <si>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</si>
  <si>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</si>
  <si>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</si>
  <si>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</si>
  <si>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</si>
  <si>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</si>
  <si>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</si>
  <si>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</si>
  <si>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</si>
  <si>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</si>
  <si>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</si>
  <si>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</si>
  <si>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</si>
  <si>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</si>
  <si>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</si>
  <si>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</si>
  <si>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</si>
  <si>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</si>
  <si>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</si>
  <si>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</si>
  <si>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</si>
  <si>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</si>
  <si>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</si>
  <si>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</si>
  <si>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</si>
  <si>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</si>
  <si>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</si>
  <si>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</si>
  <si>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</si>
  <si>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</si>
  <si>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</si>
  <si>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</si>
  <si>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</si>
  <si>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</si>
  <si>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</si>
  <si>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</si>
  <si>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</si>
  <si>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</si>
  <si>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</si>
  <si>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</si>
  <si>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</si>
  <si>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</si>
  <si>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</si>
  <si>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</si>
  <si>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</si>
  <si>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</si>
  <si>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</si>
  <si>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</si>
  <si>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</si>
  <si>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</si>
  <si>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</si>
  <si>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</si>
  <si>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</si>
  <si>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</si>
  <si>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</si>
  <si>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</si>
  <si>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</si>
  <si>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</si>
  <si>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</si>
  <si>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</si>
  <si>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</si>
  <si>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</si>
  <si>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</si>
  <si>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</si>
  <si>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</si>
  <si>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</si>
  <si>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</si>
  <si>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</si>
  <si>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</si>
  <si>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</si>
  <si>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</si>
  <si>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</si>
  <si>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</si>
  <si>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</si>
  <si>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</si>
  <si>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</si>
  <si>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</si>
  <si>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</si>
  <si>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</si>
  <si>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</si>
  <si>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</si>
  <si>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</si>
  <si>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</si>
  <si>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</si>
  <si>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</si>
  <si>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</si>
  <si>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</si>
  <si>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</si>
  <si>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</si>
  <si>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</si>
  <si>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</si>
  <si>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</si>
  <si>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</si>
  <si>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</si>
  <si>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</si>
  <si>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</si>
  <si>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</si>
  <si>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</si>
  <si>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</si>
  <si>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</si>
  <si>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</si>
  <si>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</si>
  <si>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</si>
  <si>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</si>
  <si>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</si>
  <si>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</si>
  <si>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</si>
  <si>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</si>
  <si>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</si>
  <si>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</si>
  <si>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</si>
  <si>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</si>
  <si>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</si>
  <si>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</si>
  <si>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</si>
  <si>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</si>
  <si>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</si>
  <si>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</si>
  <si>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</si>
  <si>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</si>
  <si>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</si>
  <si>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</si>
  <si>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</si>
  <si>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</si>
  <si>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</si>
  <si>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</si>
  <si>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</si>
  <si>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</si>
  <si>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</si>
  <si>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</si>
  <si>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</si>
  <si>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</si>
  <si>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</si>
  <si>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</si>
  <si>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</si>
  <si>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</si>
  <si>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</si>
  <si>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</si>
  <si>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</si>
  <si>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</si>
  <si>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</si>
  <si>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</si>
  <si>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</si>
  <si>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</si>
  <si>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</si>
  <si>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</si>
  <si>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</si>
  <si>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</si>
  <si>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</si>
  <si>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</si>
  <si>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</si>
  <si>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</si>
  <si>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</si>
  <si>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</si>
  <si>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</si>
  <si>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</si>
  <si>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</si>
  <si>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</si>
  <si>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</si>
  <si>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</si>
  <si>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</si>
  <si>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</si>
  <si>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</si>
  <si>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</si>
  <si>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</si>
  <si>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</si>
  <si>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</si>
  <si>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</si>
  <si>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</si>
  <si>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</si>
  <si>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</si>
  <si>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</si>
  <si>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</si>
  <si>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</si>
  <si>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</si>
  <si>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</si>
  <si>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</si>
  <si>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</si>
  <si>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</si>
  <si>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</si>
  <si>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</si>
  <si>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</si>
  <si>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</si>
  <si>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</si>
  <si>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</si>
  <si>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</si>
  <si>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</si>
  <si>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</si>
  <si>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</si>
  <si>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</si>
  <si>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</si>
  <si>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</si>
  <si>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</si>
  <si>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</si>
  <si>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</si>
  <si>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</si>
  <si>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</si>
  <si>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</si>
  <si>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</si>
  <si>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</si>
  <si>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</si>
  <si>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</si>
  <si>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</si>
  <si>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</si>
  <si>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</si>
  <si>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</si>
  <si>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</si>
  <si>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</si>
  <si>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</si>
  <si>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</si>
  <si>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</si>
  <si>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</si>
  <si>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</si>
  <si>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</si>
  <si>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</si>
  <si>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</si>
  <si>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</si>
  <si>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</si>
  <si>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</si>
  <si>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</si>
  <si>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</si>
  <si>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</si>
  <si>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</si>
  <si>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</si>
  <si>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</si>
  <si>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</si>
  <si>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</si>
  <si>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</si>
  <si>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</si>
  <si>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</si>
  <si>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</si>
  <si>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</si>
  <si>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</si>
  <si>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</si>
  <si>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</si>
  <si>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</si>
  <si>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</si>
  <si>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</si>
  <si>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</si>
  <si>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</si>
  <si>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</si>
  <si>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</si>
  <si>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</si>
  <si>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</si>
  <si>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</si>
  <si>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</si>
  <si>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</si>
  <si>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</si>
  <si>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</si>
  <si>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</si>
  <si>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</si>
  <si>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</si>
  <si>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</si>
  <si>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</si>
  <si>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</si>
  <si>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</si>
  <si>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</si>
  <si>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</si>
  <si>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</si>
  <si>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</si>
  <si>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</si>
  <si>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</si>
  <si>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</si>
  <si>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</si>
  <si>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</si>
  <si>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</si>
  <si>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</si>
  <si>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</si>
  <si>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</si>
  <si>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</si>
  <si>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</si>
  <si>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</si>
  <si>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</si>
  <si>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</si>
  <si>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</si>
  <si>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</si>
  <si>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</si>
  <si>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</si>
  <si>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</si>
  <si>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</si>
  <si>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</si>
  <si>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</si>
  <si>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</si>
  <si>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</si>
  <si>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</si>
  <si>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</si>
  <si>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</si>
  <si>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</si>
  <si>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</si>
  <si>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</si>
  <si>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</si>
  <si>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</si>
  <si>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</si>
  <si>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</si>
  <si>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</si>
  <si>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</si>
  <si>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</si>
  <si>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</si>
  <si>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</si>
  <si>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</si>
  <si>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</si>
  <si>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</si>
  <si>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</si>
  <si>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</si>
  <si>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</si>
  <si>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</si>
  <si>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</si>
  <si>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</si>
  <si>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</si>
  <si>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</si>
  <si>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</si>
  <si>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</si>
  <si>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</si>
  <si>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</si>
  <si>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</si>
  <si>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</si>
  <si>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</si>
  <si>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</si>
  <si>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</si>
  <si>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</si>
  <si>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</si>
  <si>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</si>
  <si>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</si>
  <si>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</si>
  <si>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</si>
  <si>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</si>
  <si>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</si>
  <si>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</si>
  <si>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</si>
  <si>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</si>
  <si>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</si>
  <si>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</si>
  <si>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</si>
  <si>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</si>
  <si>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</si>
  <si>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</si>
  <si>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</si>
  <si>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</si>
  <si>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</si>
  <si>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</si>
  <si>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</si>
  <si>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</si>
  <si>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</si>
  <si>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</si>
  <si>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</si>
  <si>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</si>
  <si>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</si>
  <si>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</si>
  <si>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</si>
  <si>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</si>
  <si>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</si>
  <si>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</si>
  <si>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</si>
  <si>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</si>
  <si>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</si>
  <si>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</si>
  <si>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</si>
  <si>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</si>
  <si>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</si>
  <si>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</si>
  <si>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</si>
  <si>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</si>
  <si>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</si>
  <si>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</si>
  <si>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</si>
  <si>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</si>
  <si>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</si>
  <si>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</si>
  <si>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</si>
  <si>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</si>
  <si>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</si>
  <si>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</si>
  <si>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</si>
  <si>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</si>
  <si>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</si>
  <si>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</si>
  <si>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</si>
  <si>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</si>
  <si>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</si>
  <si>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</si>
  <si>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</si>
  <si>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</si>
  <si>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</si>
  <si>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</si>
  <si>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</si>
  <si>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</si>
  <si>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</si>
  <si>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</si>
  <si>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</si>
  <si>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</si>
  <si>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</si>
  <si>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</si>
  <si>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</si>
  <si>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</si>
  <si>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</si>
  <si>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</si>
  <si>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</si>
  <si>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</si>
  <si>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</si>
  <si>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</si>
  <si>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</si>
  <si>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</si>
  <si>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</si>
  <si>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</si>
  <si>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</si>
  <si>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</si>
  <si>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</si>
  <si>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</si>
  <si>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</si>
  <si>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</si>
  <si>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</si>
  <si>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</si>
  <si>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</si>
  <si>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</si>
  <si>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</si>
  <si>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</si>
  <si>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</si>
  <si>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</si>
  <si>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</si>
  <si>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</si>
  <si>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</si>
  <si>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</si>
  <si>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</si>
  <si>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</si>
  <si>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</si>
  <si>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</si>
  <si>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</si>
  <si>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</si>
  <si>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</si>
  <si>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</si>
  <si>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</si>
  <si>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</si>
  <si>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</si>
  <si>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</si>
  <si>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</si>
  <si>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</si>
  <si>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</si>
  <si>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</si>
  <si>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</si>
  <si>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</si>
  <si>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</si>
  <si>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</si>
  <si>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</si>
  <si>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</si>
  <si>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</si>
  <si>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</si>
  <si>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</si>
  <si>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</si>
  <si>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</si>
  <si>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</si>
  <si>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</si>
  <si>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</si>
  <si>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</si>
  <si>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</si>
  <si>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</si>
  <si>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</si>
  <si>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</si>
  <si>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</si>
  <si>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</si>
  <si>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</si>
  <si>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</si>
  <si>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</si>
  <si>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</si>
  <si>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</si>
  <si>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</si>
  <si>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</si>
  <si>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</si>
  <si>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</si>
  <si>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</si>
  <si>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</si>
  <si>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</si>
  <si>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</si>
  <si>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</si>
  <si>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</si>
  <si>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</si>
  <si>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</si>
  <si>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</si>
  <si>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</si>
  <si>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</si>
  <si>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</si>
  <si>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</si>
  <si>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</si>
  <si>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</si>
  <si>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</si>
  <si>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</si>
  <si>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</si>
  <si>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</si>
  <si>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</si>
  <si>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</si>
  <si>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</si>
  <si>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</si>
  <si>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</si>
  <si>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</si>
  <si>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</si>
  <si>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</si>
  <si>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</si>
  <si>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</si>
  <si>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</si>
  <si>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</si>
  <si>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</si>
  <si>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</si>
  <si>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</si>
  <si>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</si>
  <si>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</si>
  <si>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</si>
  <si>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</si>
  <si>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</si>
  <si>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</si>
  <si>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</si>
  <si>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</si>
  <si>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</si>
  <si>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</si>
  <si>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</si>
  <si>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</si>
  <si>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</si>
  <si>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</si>
  <si>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</si>
  <si>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</si>
  <si>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</si>
  <si>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</si>
  <si>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</si>
  <si>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</si>
  <si>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</si>
  <si>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</si>
  <si>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</si>
  <si>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</si>
  <si>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</si>
  <si>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</si>
  <si>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</si>
  <si>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</si>
  <si>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</si>
  <si>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</si>
  <si>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</si>
  <si>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</si>
  <si>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</si>
  <si>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</si>
  <si>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</si>
  <si>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</si>
  <si>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</si>
  <si>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</si>
  <si>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</si>
  <si>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</si>
  <si>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</si>
  <si>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</si>
  <si>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</si>
  <si>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</si>
  <si>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</si>
  <si>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</si>
  <si>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</si>
  <si>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</si>
  <si>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</si>
  <si>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</si>
  <si>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</si>
  <si>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</si>
  <si>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</si>
  <si>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</si>
  <si>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</si>
  <si>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</si>
  <si>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</si>
  <si>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</si>
  <si>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</si>
  <si>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</si>
  <si>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</si>
  <si>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</si>
  <si>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</si>
  <si>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</si>
  <si>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</si>
  <si>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</si>
  <si>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</si>
  <si>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</si>
  <si>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</si>
  <si>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</si>
  <si>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</si>
  <si>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</si>
  <si>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</si>
  <si>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</si>
  <si>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</si>
  <si>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</si>
  <si>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</si>
  <si>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</si>
  <si>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</si>
  <si>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</si>
  <si>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</si>
  <si>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</si>
  <si>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</si>
  <si>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</si>
  <si>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</si>
  <si>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</si>
  <si>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</si>
  <si>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</si>
  <si>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</si>
  <si>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</si>
  <si>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</si>
  <si>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</si>
  <si>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</si>
  <si>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</si>
  <si>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</si>
  <si>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</si>
  <si>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</si>
  <si>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</si>
  <si>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</si>
  <si>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</si>
  <si>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</si>
  <si>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</si>
  <si>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</si>
  <si>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</si>
  <si>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</si>
  <si>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</si>
  <si>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</si>
  <si>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</si>
  <si>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</si>
  <si>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</si>
  <si>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</si>
  <si>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</si>
  <si>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</si>
  <si>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</si>
  <si>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</si>
  <si>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</si>
  <si>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</si>
  <si>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</si>
  <si>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</si>
  <si>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</si>
  <si>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</si>
  <si>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</si>
  <si>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</si>
  <si>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</si>
  <si>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</si>
  <si>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</si>
  <si>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</si>
  <si>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</si>
  <si>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</si>
  <si>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ALPHA LEON ENTERPRISES LLP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</si>
  <si>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</si>
  <si>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</si>
  <si>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</si>
  <si>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</si>
  <si>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</si>
  <si>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</si>
  <si>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</si>
  <si>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3100-3200</t>
  </si>
  <si>
    <t>ICICIBANK NOV FUT</t>
  </si>
  <si>
    <t>794-804</t>
  </si>
  <si>
    <t>Profit of Rs.7/-</t>
  </si>
  <si>
    <t>Profit of Rs.7.5/-</t>
  </si>
  <si>
    <t>2420-2480</t>
  </si>
  <si>
    <t>Profit of Rs.8/-</t>
  </si>
  <si>
    <t>Profit of Rs.85/-</t>
  </si>
  <si>
    <t>50-65</t>
  </si>
  <si>
    <t>Profit of Rs.17/-</t>
  </si>
  <si>
    <t>NIFTY 17900 PE 25-NOV</t>
  </si>
  <si>
    <t>NIFTY 17950 PE 11-NOV</t>
  </si>
  <si>
    <t>105-120</t>
  </si>
  <si>
    <t>Loss of Rs.34.5/-</t>
  </si>
  <si>
    <t>17850-17750</t>
  </si>
  <si>
    <t>HDFC 2920 CE NOV</t>
  </si>
  <si>
    <t>62-75</t>
  </si>
  <si>
    <t>2150-2200</t>
  </si>
  <si>
    <t>HDFCBANK NOV FUT</t>
  </si>
  <si>
    <t>1570-1590</t>
  </si>
  <si>
    <t>NIFTY 17900 PE 11-NOV</t>
  </si>
  <si>
    <t>70-100</t>
  </si>
  <si>
    <t>Profit of Rs.24/-</t>
  </si>
  <si>
    <t>Loss of Rs.16/-</t>
  </si>
  <si>
    <t>NIFTY 17900 PE 18-NOV</t>
  </si>
  <si>
    <t>Loss of Rs.33/-</t>
  </si>
  <si>
    <t>Profit of Rs.11/-</t>
  </si>
  <si>
    <t>2450-2490</t>
  </si>
  <si>
    <t>HDFCBANK 1560 CE NOV</t>
  </si>
  <si>
    <t>34-40</t>
  </si>
  <si>
    <t>NSE</t>
  </si>
  <si>
    <t>Loss of Rs.150/-</t>
  </si>
  <si>
    <t>Loss of Rs.39/-</t>
  </si>
  <si>
    <t>Profit of Rs.23.5/-</t>
  </si>
  <si>
    <t>Profit of Rs.5/-</t>
  </si>
  <si>
    <t>CONCOR NOV FUT</t>
  </si>
  <si>
    <t>698-710</t>
  </si>
  <si>
    <t>NIFTY 18050 PE 18-NOV</t>
  </si>
  <si>
    <t>80-100</t>
  </si>
  <si>
    <t>Profit of Rs.20.50/-</t>
  </si>
  <si>
    <t>Profit of Rs.77.5/-</t>
  </si>
  <si>
    <t>Profit of Rs.125/-</t>
  </si>
  <si>
    <t>515-530</t>
  </si>
  <si>
    <t xml:space="preserve">BAJAJ-AUTO 3650 CE NOV </t>
  </si>
  <si>
    <t>70-90</t>
  </si>
  <si>
    <t xml:space="preserve">HDFCBANK NOV FUT </t>
  </si>
  <si>
    <t>30-40</t>
  </si>
  <si>
    <t>BANKNIFTY 38400 CE 18-NOV</t>
  </si>
  <si>
    <t>250-300</t>
  </si>
  <si>
    <t>Loss of Rs.9.5/-</t>
  </si>
  <si>
    <t>ANGELONE</t>
  </si>
  <si>
    <t>BANKNIFTY 38300 CE 18-NOV</t>
  </si>
  <si>
    <t>240-300</t>
  </si>
  <si>
    <t>BANKNIFTY 38200 CE 18-NOV</t>
  </si>
  <si>
    <t>740-750</t>
  </si>
  <si>
    <t>149-151</t>
  </si>
  <si>
    <t>Profit of Rs.3.75/-</t>
  </si>
  <si>
    <t>Loss of Rs.32/-</t>
  </si>
  <si>
    <t>Loss of Rs.17.5/-</t>
  </si>
  <si>
    <t>Loss of Rs.75/-</t>
  </si>
  <si>
    <t>Loss of Rs.10/-</t>
  </si>
  <si>
    <t>HDFC 2940 CE NOV</t>
  </si>
  <si>
    <t>45-60</t>
  </si>
  <si>
    <t>NIFTY 17750 CE 18-NOV</t>
  </si>
  <si>
    <t>60-80</t>
  </si>
  <si>
    <t>Profit of 42.5/-</t>
  </si>
  <si>
    <t>BANKNIFTY 38300 CE 25-NOV</t>
  </si>
  <si>
    <t>500-550</t>
  </si>
  <si>
    <t>Loss of Rs.18.5/-</t>
  </si>
  <si>
    <t>Loss of Rs.55/-</t>
  </si>
  <si>
    <t>Loss of Rs.90/-</t>
  </si>
  <si>
    <t xml:space="preserve"> Profit of Rs.50/-</t>
  </si>
  <si>
    <t>Loss of Rs.14.5/-</t>
  </si>
  <si>
    <t>Loss of Rs.23/-</t>
  </si>
  <si>
    <t>AARTIIND NOV FUT</t>
  </si>
  <si>
    <t>950-965</t>
  </si>
  <si>
    <t>Loss of Rs.14/-</t>
  </si>
  <si>
    <t>785-805</t>
  </si>
  <si>
    <t>800-810</t>
  </si>
  <si>
    <t xml:space="preserve">NIFTY 17500 CE 25-NOV </t>
  </si>
  <si>
    <t>Profit of Rs.6/-</t>
  </si>
  <si>
    <t>Loss of Rs.7.25/-</t>
  </si>
  <si>
    <t>Loss of Rs.120/-</t>
  </si>
  <si>
    <t>BANKNIFTY 37600 25-NOV-1</t>
  </si>
  <si>
    <t>BANKNIFTY 38000 25-NOV-2</t>
  </si>
  <si>
    <t>Profit of Rs.191.50/-</t>
  </si>
  <si>
    <t>BRIDGESE</t>
  </si>
  <si>
    <t>VISHAL PRAGNESHBHAI SHAH</t>
  </si>
  <si>
    <t>NIFTY 17400 CE 25-NOV</t>
  </si>
  <si>
    <t>110-130</t>
  </si>
  <si>
    <t>Profit of Rs.26.5/-</t>
  </si>
  <si>
    <t>Profit of Rs.22/-</t>
  </si>
  <si>
    <t>SBIN 490 CE 25-NOV</t>
  </si>
  <si>
    <t>8.0-10.0</t>
  </si>
  <si>
    <t>Profit of Rs.1.40/-</t>
  </si>
  <si>
    <t>NIFTY 17300 PE 25-NOV</t>
  </si>
  <si>
    <t>80-110</t>
  </si>
  <si>
    <t>COLPAL DEC FUT</t>
  </si>
  <si>
    <t>1520-1550</t>
  </si>
  <si>
    <t>HDFC DEC FUT</t>
  </si>
  <si>
    <t>2940-2980</t>
  </si>
  <si>
    <t xml:space="preserve">HINDUNILVR DEC FUT </t>
  </si>
  <si>
    <t>2420-2460</t>
  </si>
  <si>
    <t>XTX MARKETS LLP</t>
  </si>
  <si>
    <t xml:space="preserve">ASIANPAINT </t>
  </si>
  <si>
    <t>3160-3170</t>
  </si>
  <si>
    <t>3250-3300</t>
  </si>
  <si>
    <t xml:space="preserve">DRREDDY 4650 CE DEC </t>
  </si>
  <si>
    <t>145-170</t>
  </si>
  <si>
    <t>Profit of Rs.110/-</t>
  </si>
  <si>
    <t>NIFTY 17600 PE 25-NOV</t>
  </si>
  <si>
    <t>110-140</t>
  </si>
  <si>
    <t>Profit of Rs.17.5/-</t>
  </si>
  <si>
    <t>Profit of Rs.35/-</t>
  </si>
  <si>
    <t>SIEMENS DEC FUT</t>
  </si>
  <si>
    <t>2370-2390</t>
  </si>
  <si>
    <t>Loss of Rs.37/-</t>
  </si>
  <si>
    <t>NAVEEN GUPTA</t>
  </si>
  <si>
    <t>TOPGAIN FINANCE PRIVATE LIMITED</t>
  </si>
  <si>
    <t>NNM SECURITIES PVT LTD</t>
  </si>
  <si>
    <t>SCTL</t>
  </si>
  <si>
    <t>RIIL</t>
  </si>
  <si>
    <t>Reliance Indl Infra Ltd</t>
  </si>
  <si>
    <t>TREJHARA</t>
  </si>
  <si>
    <t>TREJHARA SOLUTIONS LIMITE</t>
  </si>
  <si>
    <t>770-775</t>
  </si>
  <si>
    <t>820-860</t>
  </si>
  <si>
    <t>375-395</t>
  </si>
  <si>
    <t>2060-2070</t>
  </si>
  <si>
    <t>2200-2250</t>
  </si>
  <si>
    <t>ASIANPAINT DEC FUT</t>
  </si>
  <si>
    <t>3140-3150</t>
  </si>
  <si>
    <t>3230-3300</t>
  </si>
  <si>
    <t>NIFTY 17550 PE 25-NOV</t>
  </si>
  <si>
    <t>40-50</t>
  </si>
  <si>
    <t>BANKNIFTY 37400 PE 25-NOV</t>
  </si>
  <si>
    <t>Profit of Rs.19/-</t>
  </si>
  <si>
    <t>HDFC 2860 CE DEC</t>
  </si>
  <si>
    <t>65-75</t>
  </si>
  <si>
    <t>Profit of Rs. 18.5/-</t>
  </si>
  <si>
    <t>2970-2980</t>
  </si>
  <si>
    <t>3150-3200</t>
  </si>
  <si>
    <t>2150-2170</t>
  </si>
  <si>
    <t>200-202</t>
  </si>
  <si>
    <t>214-224</t>
  </si>
  <si>
    <t xml:space="preserve">SUNPHARMA 800 CE DEC </t>
  </si>
  <si>
    <t>25-33</t>
  </si>
  <si>
    <t>Loss of Rs.21.5/-</t>
  </si>
  <si>
    <t>AMRAAGRI</t>
  </si>
  <si>
    <t>AVI</t>
  </si>
  <si>
    <t>DINKAR ARJUNDEV UPPAL HUF</t>
  </si>
  <si>
    <t>SUSHILADEVI SAMPATMAL DASANI</t>
  </si>
  <si>
    <t>ABHISHIKHA FAMILY TRUST</t>
  </si>
  <si>
    <t>PRAGNESH RATILAL SHAH</t>
  </si>
  <si>
    <t>DDIL</t>
  </si>
  <si>
    <t>VED PRAKASH AGARWAL</t>
  </si>
  <si>
    <t>SIPTL</t>
  </si>
  <si>
    <t>VIRTUALG</t>
  </si>
  <si>
    <t>VITESSE</t>
  </si>
  <si>
    <t>GRAVITON RESEARCH CAPITAL LLP</t>
  </si>
  <si>
    <t>TARSONS</t>
  </si>
  <si>
    <t>Tarsons Products Limited</t>
  </si>
  <si>
    <t>NK SECURITIES RESEARCH PRIVATE LIMITED</t>
  </si>
  <si>
    <t>MUSIGMA SECURITIES</t>
  </si>
  <si>
    <t>GOLDMINE STOCKS PRIVATE LIMITED</t>
  </si>
  <si>
    <t>URJAPP1</t>
  </si>
  <si>
    <t>Urja Rs. 0.50 ppd up</t>
  </si>
  <si>
    <t>BGEAR-RE</t>
  </si>
  <si>
    <t>Bharat Gears Limited</t>
  </si>
  <si>
    <t>Loss of Rs.41/-</t>
  </si>
  <si>
    <t>Loss of Rs.36/-</t>
  </si>
  <si>
    <t>130-150</t>
  </si>
  <si>
    <t>Loss of Rs.6.5/-</t>
  </si>
  <si>
    <t>490-495</t>
  </si>
  <si>
    <t>530-560</t>
  </si>
  <si>
    <t>1130-1138</t>
  </si>
  <si>
    <t>1180-1200</t>
  </si>
  <si>
    <t>INFY DEC FUT</t>
  </si>
  <si>
    <t>1750-1780</t>
  </si>
  <si>
    <t>1700-1704</t>
  </si>
  <si>
    <t>NIFTY 16700 PE 02-DEC</t>
  </si>
  <si>
    <t>AADIIND</t>
  </si>
  <si>
    <t>ALKA</t>
  </si>
  <si>
    <t>SIVAMANI THANVIK THIRUVEL</t>
  </si>
  <si>
    <t>ANDREW LALCHUNGNUNGA</t>
  </si>
  <si>
    <t>ANUBHAV</t>
  </si>
  <si>
    <t>BHOPENDRAKUMAR</t>
  </si>
  <si>
    <t>ARIHANTINS</t>
  </si>
  <si>
    <t>PREMALKUMAR MAHENDRAKUMAR SHUKLA</t>
  </si>
  <si>
    <t>NEXT STEP ADVISORS LLP</t>
  </si>
  <si>
    <t>DARSHINI BHAVIN BHIMANI</t>
  </si>
  <si>
    <t>ZARNA JIGNESHKUMAR BHIMANI</t>
  </si>
  <si>
    <t>PARIN JAYESHBHAI BHIMANI</t>
  </si>
  <si>
    <t>BHAVIKA MUKESH AHUJA</t>
  </si>
  <si>
    <t>BHAVIN JAYESHKUMAR BHIMANI</t>
  </si>
  <si>
    <t>JIGNESH JAYESHKUMAR BHIMANI</t>
  </si>
  <si>
    <t>BCLENTERPR</t>
  </si>
  <si>
    <t>JAYASEELAN SINGARAVELU</t>
  </si>
  <si>
    <t>CAMEXLTD</t>
  </si>
  <si>
    <t>KALPESH DEVENDRAKUMAR CHOPRA</t>
  </si>
  <si>
    <t>CPML</t>
  </si>
  <si>
    <t>CHETNA DEEPAK MEHTA</t>
  </si>
  <si>
    <t>BP EQUITIES PVT. LTD.</t>
  </si>
  <si>
    <t>HARDIK MAHENDRAKUMAR SHAH HUF</t>
  </si>
  <si>
    <t>DGL</t>
  </si>
  <si>
    <t>GGL</t>
  </si>
  <si>
    <t>YACOOBALI AIYUB MOHAMMED</t>
  </si>
  <si>
    <t>HAZOOR</t>
  </si>
  <si>
    <t>IRIS BUSINESS SOLUTIONS PRIVATE LIMITED</t>
  </si>
  <si>
    <t>BHUVNESHWARI VYAPAAR PVT.LTD</t>
  </si>
  <si>
    <t>INDINFO</t>
  </si>
  <si>
    <t>LELAVOIR</t>
  </si>
  <si>
    <t>RASHMINKUMAR KANTILALJI JAIN</t>
  </si>
  <si>
    <t>MEENAKSHI RASHMIN JAIN</t>
  </si>
  <si>
    <t>RASHMIN K JAIN (HUF)</t>
  </si>
  <si>
    <t>NATCAPSUQ</t>
  </si>
  <si>
    <t>INDIA EQUITY FUND 1</t>
  </si>
  <si>
    <t>MAHENDRA LABS PVT LTD</t>
  </si>
  <si>
    <t>NAVKETAN</t>
  </si>
  <si>
    <t>MANISHA NILESH KOTHARI</t>
  </si>
  <si>
    <t>NIKSTECH</t>
  </si>
  <si>
    <t>SHERWOOD SECURITIES PVT LTD</t>
  </si>
  <si>
    <t>OBCL</t>
  </si>
  <si>
    <t>OMANSH</t>
  </si>
  <si>
    <t>NEERAJNETAM</t>
  </si>
  <si>
    <t>GAURAV KUMAR</t>
  </si>
  <si>
    <t>OMNIAX</t>
  </si>
  <si>
    <t>SATYAPPA MAGEPPA YALLATTI</t>
  </si>
  <si>
    <t>OSIAJEE</t>
  </si>
  <si>
    <t>RAVINDER KUMAR</t>
  </si>
  <si>
    <t>PANAFIC</t>
  </si>
  <si>
    <t>PAZEL</t>
  </si>
  <si>
    <t>SHYAMSURAT RAJBALI SINGH</t>
  </si>
  <si>
    <t>PROFINC</t>
  </si>
  <si>
    <t>SHRENI CONSTRUCTION PRIVATE LIMITED</t>
  </si>
  <si>
    <t>RCL</t>
  </si>
  <si>
    <t>SAMUELKALLOORMATHEW</t>
  </si>
  <si>
    <t>PARESH DHIRAJLAL SHAH</t>
  </si>
  <si>
    <t>MUNISWAMAPPA ASHWINI</t>
  </si>
  <si>
    <t>SUNGLOW LEASING AND FINANCE LTD</t>
  </si>
  <si>
    <t>SELLWIN</t>
  </si>
  <si>
    <t>RESPONCE INVESTMENTS LTD</t>
  </si>
  <si>
    <t>SICLTD</t>
  </si>
  <si>
    <t>N P SINGH</t>
  </si>
  <si>
    <t>SIMRAN</t>
  </si>
  <si>
    <t>P PRABHAKARREDDY</t>
  </si>
  <si>
    <t>KCPL INTRADE PRIVATE LIMITED</t>
  </si>
  <si>
    <t>VINEY EQUITY MARKET LLP</t>
  </si>
  <si>
    <t>DOLLY KHANNA</t>
  </si>
  <si>
    <t>PURAV BHARATBHAI PATEL</t>
  </si>
  <si>
    <t>AAKRAYA TECHNOLOGY AND RESEARCH LLP</t>
  </si>
  <si>
    <t>TERRASCOPE</t>
  </si>
  <si>
    <t>SWARUPGUCHHAIT</t>
  </si>
  <si>
    <t>VISAGAR</t>
  </si>
  <si>
    <t>RANJEETKUMARROY</t>
  </si>
  <si>
    <t>VANRAJ DADBHAI KAHOR</t>
  </si>
  <si>
    <t>VIBRANT SECURITIES PRIVATE LIMITED</t>
  </si>
  <si>
    <t>PIYUSHKUMAR JAYANTILAL SHAH</t>
  </si>
  <si>
    <t>WEIZFIN</t>
  </si>
  <si>
    <t>PILOT CONSULTANTS PRIVATE LIMITED</t>
  </si>
  <si>
    <t>RAINBOW INVESTMENTS LIMITED</t>
  </si>
  <si>
    <t>WHITEORG</t>
  </si>
  <si>
    <t>3IINFOLTD</t>
  </si>
  <si>
    <t>3i Infotech Limited</t>
  </si>
  <si>
    <t>AURUM</t>
  </si>
  <si>
    <t>Aurum PropTech Limited</t>
  </si>
  <si>
    <t>BEML Limited</t>
  </si>
  <si>
    <t>BTML</t>
  </si>
  <si>
    <t>Bodhi Tree Multimedia Ltd</t>
  </si>
  <si>
    <t>KAILASHBEN ASHOKKUMAR PATEL</t>
  </si>
  <si>
    <t>DESTINY</t>
  </si>
  <si>
    <t>Destiny Logistics &amp; I Ltd</t>
  </si>
  <si>
    <t>NIKUNJ KAUSHIK SHAH</t>
  </si>
  <si>
    <t>DSML</t>
  </si>
  <si>
    <t>Debock Sale Marketing Ltd</t>
  </si>
  <si>
    <t>NANALAL BHANJI DUDHAIYA</t>
  </si>
  <si>
    <t>KOTYARK</t>
  </si>
  <si>
    <t>Kotyark Industries Ltd</t>
  </si>
  <si>
    <t>KARTHIKEYAN R</t>
  </si>
  <si>
    <t>KSHITIJPOL</t>
  </si>
  <si>
    <t>Kshitij Polyline Limited</t>
  </si>
  <si>
    <t>KETAN VASTIMAL PUNAMIYA</t>
  </si>
  <si>
    <t>NGIL</t>
  </si>
  <si>
    <t>Nakoda Group of Ind. Ltd</t>
  </si>
  <si>
    <t>MARVEL REALTECH PRIVATE LIMITED</t>
  </si>
  <si>
    <t>RAYMOND</t>
  </si>
  <si>
    <t>Raymond Ltd.</t>
  </si>
  <si>
    <t>QE SECURITIES</t>
  </si>
  <si>
    <t>VIVIDHA</t>
  </si>
  <si>
    <t>Visagar Polytex Ltd</t>
  </si>
  <si>
    <t>VIBRANT SECURITIES PVT. LTD</t>
  </si>
  <si>
    <t>VORA FINANCIAL SERVICES PVT LTD</t>
  </si>
  <si>
    <t>RAJEEV JAWAHAR</t>
  </si>
  <si>
    <t>NILESH PRAHLADBHAI PATEL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</si>
</sst>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7" fontId="1" fillId="28" borderId="1" xfId="0" applyNumberFormat="1" applyFont="1" applyFill="1" applyBorder="1" applyAlignment="1">
      <alignment horizontal="center" vertical="center"/>
    </xf>
    <xf numFmtId="167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6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16" fontId="36" fillId="2" borderId="24" xfId="0" applyNumberFormat="1" applyFont="1" applyFill="1" applyBorder="1" applyAlignment="1">
      <alignment horizontal="center" vertical="center"/>
    </xf>
    <xf numFmtId="0" fontId="0" fillId="13" borderId="0" xfId="0" applyFont="1" applyFill="1" applyBorder="1" applyAlignment="1"/>
    <xf numFmtId="0" fontId="36" fillId="24" borderId="21" xfId="0" applyFont="1" applyFill="1" applyBorder="1"/>
    <xf numFmtId="1" fontId="35" fillId="24" borderId="23" xfId="0" applyNumberFormat="1" applyFont="1" applyFill="1" applyBorder="1" applyAlignment="1">
      <alignment horizontal="center" vertical="center"/>
    </xf>
    <xf numFmtId="16" fontId="35" fillId="24" borderId="23" xfId="0" applyNumberFormat="1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left"/>
    </xf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5" fillId="11" borderId="2" xfId="0" applyFont="1" applyFill="1" applyBorder="1"/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2" fontId="36" fillId="11" borderId="33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6" fillId="24" borderId="15" xfId="0" applyFont="1" applyFill="1" applyBorder="1"/>
    <xf numFmtId="0" fontId="35" fillId="24" borderId="15" xfId="0" applyFont="1" applyFill="1" applyBorder="1"/>
    <xf numFmtId="0" fontId="35" fillId="24" borderId="15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2" fontId="36" fillId="24" borderId="24" xfId="0" applyNumberFormat="1" applyFont="1" applyFill="1" applyBorder="1" applyAlignment="1">
      <alignment horizontal="center" vertical="center"/>
    </xf>
    <xf numFmtId="0" fontId="36" fillId="24" borderId="2" xfId="0" applyFont="1" applyFill="1" applyBorder="1"/>
    <xf numFmtId="0" fontId="35" fillId="24" borderId="2" xfId="0" applyFont="1" applyFill="1" applyBorder="1"/>
    <xf numFmtId="0" fontId="35" fillId="24" borderId="2" xfId="0" applyFont="1" applyFill="1" applyBorder="1" applyAlignment="1">
      <alignment horizontal="center" vertical="center"/>
    </xf>
    <xf numFmtId="0" fontId="36" fillId="24" borderId="2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2" fontId="36" fillId="24" borderId="33" xfId="0" applyNumberFormat="1" applyFont="1" applyFill="1" applyBorder="1" applyAlignment="1">
      <alignment horizontal="center" vertical="center"/>
    </xf>
    <xf numFmtId="2" fontId="36" fillId="24" borderId="30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25" borderId="1" xfId="0" applyNumberFormat="1" applyFont="1" applyFill="1" applyBorder="1" applyAlignment="1">
      <alignment horizontal="center" vertical="center"/>
    </xf>
    <xf numFmtId="0" fontId="36" fillId="18" borderId="21" xfId="0" applyFont="1" applyFill="1" applyBorder="1"/>
    <xf numFmtId="0" fontId="35" fillId="18" borderId="21" xfId="0" applyFont="1" applyFill="1" applyBorder="1"/>
    <xf numFmtId="165" fontId="35" fillId="20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4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165" fontId="35" fillId="13" borderId="0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0" fontId="35" fillId="11" borderId="36" xfId="0" applyFont="1" applyFill="1" applyBorder="1" applyAlignment="1">
      <alignment horizontal="center" vertical="center"/>
    </xf>
    <xf numFmtId="0" fontId="35" fillId="11" borderId="37" xfId="0" applyFont="1" applyFill="1" applyBorder="1" applyAlignment="1">
      <alignment horizontal="center" vertical="center"/>
    </xf>
    <xf numFmtId="43" fontId="36" fillId="24" borderId="18" xfId="0" applyNumberFormat="1" applyFont="1" applyFill="1" applyBorder="1" applyAlignment="1">
      <alignment horizontal="center" vertical="center"/>
    </xf>
    <xf numFmtId="16" fontId="36" fillId="24" borderId="18" xfId="0" applyNumberFormat="1" applyFont="1" applyFill="1" applyBorder="1" applyAlignment="1">
      <alignment horizontal="center" vertical="center"/>
    </xf>
    <xf numFmtId="0" fontId="35" fillId="24" borderId="18" xfId="0" applyFont="1" applyFill="1" applyBorder="1" applyAlignment="1">
      <alignment horizontal="center" vertical="center"/>
    </xf>
    <xf numFmtId="165" fontId="35" fillId="24" borderId="18" xfId="0" applyNumberFormat="1" applyFont="1" applyFill="1" applyBorder="1" applyAlignment="1">
      <alignment horizontal="center" vertical="center"/>
    </xf>
    <xf numFmtId="0" fontId="35" fillId="24" borderId="34" xfId="0" applyFont="1" applyFill="1" applyBorder="1" applyAlignment="1">
      <alignment horizontal="center" vertical="center"/>
    </xf>
    <xf numFmtId="0" fontId="35" fillId="24" borderId="35" xfId="0" applyFont="1" applyFill="1" applyBorder="1" applyAlignment="1">
      <alignment horizontal="center" vertical="center"/>
    </xf>
    <xf numFmtId="0" fontId="36" fillId="24" borderId="27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16" fontId="36" fillId="11" borderId="18" xfId="0" applyNumberFormat="1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0" fontId="35" fillId="11" borderId="34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44530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E16" sqref="E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44530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52" t="s">
        <v>16</v>
      </c>
      <c r="B9" s="554" t="s">
        <v>17</v>
      </c>
      <c r="C9" s="554" t="s">
        <v>18</v>
      </c>
      <c r="D9" s="554" t="s">
        <v>19</v>
      </c>
      <c r="E9" s="26" t="s">
        <v>20</v>
      </c>
      <c r="F9" s="26" t="s">
        <v>21</v>
      </c>
      <c r="G9" s="549" t="s">
        <v>22</v>
      </c>
      <c r="H9" s="550"/>
      <c r="I9" s="551"/>
      <c r="J9" s="549" t="s">
        <v>23</v>
      </c>
      <c r="K9" s="550"/>
      <c r="L9" s="551"/>
      <c r="M9" s="26"/>
      <c r="N9" s="27"/>
      <c r="O9" s="27"/>
      <c r="P9" s="27"/>
    </row>
    <row r="10" spans="1:16" ht="59.25" customHeight="1">
      <c r="A10" s="553"/>
      <c r="B10" s="555"/>
      <c r="C10" s="555"/>
      <c r="D10" s="55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36100.449999999997</v>
      </c>
      <c r="F11" s="35">
        <v>36010.15</v>
      </c>
      <c r="G11" s="36">
        <v>35549.300000000003</v>
      </c>
      <c r="H11" s="36">
        <v>34998.15</v>
      </c>
      <c r="I11" s="36">
        <v>34537.300000000003</v>
      </c>
      <c r="J11" s="36">
        <v>36561.300000000003</v>
      </c>
      <c r="K11" s="36">
        <v>37022.149999999994</v>
      </c>
      <c r="L11" s="36">
        <v>37573.300000000003</v>
      </c>
      <c r="M11" s="37">
        <v>36471</v>
      </c>
      <c r="N11" s="37">
        <v>35459</v>
      </c>
      <c r="O11" s="38">
        <v>2633400</v>
      </c>
      <c r="P11" s="39">
        <v>-8.6204054722268011E-2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17094.900000000001</v>
      </c>
      <c r="F12" s="40">
        <v>17050.95</v>
      </c>
      <c r="G12" s="41">
        <v>16894.050000000003</v>
      </c>
      <c r="H12" s="41">
        <v>16693.2</v>
      </c>
      <c r="I12" s="41">
        <v>16536.300000000003</v>
      </c>
      <c r="J12" s="41">
        <v>17251.800000000003</v>
      </c>
      <c r="K12" s="41">
        <v>17408.700000000004</v>
      </c>
      <c r="L12" s="41">
        <v>17609.550000000003</v>
      </c>
      <c r="M12" s="31">
        <v>17207.849999999999</v>
      </c>
      <c r="N12" s="31">
        <v>16850.099999999999</v>
      </c>
      <c r="O12" s="42">
        <v>11559700</v>
      </c>
      <c r="P12" s="43">
        <v>6.3858405846940062E-3</v>
      </c>
    </row>
    <row r="13" spans="1:16" ht="12.75" customHeight="1">
      <c r="A13" s="31">
        <v>3</v>
      </c>
      <c r="B13" s="32" t="s">
        <v>35</v>
      </c>
      <c r="C13" s="33" t="s">
        <v>847</v>
      </c>
      <c r="D13" s="34">
        <v>44530</v>
      </c>
      <c r="E13" s="40">
        <v>17650.5</v>
      </c>
      <c r="F13" s="40">
        <v>17600.316666666666</v>
      </c>
      <c r="G13" s="41">
        <v>17550.133333333331</v>
      </c>
      <c r="H13" s="41">
        <v>17449.766666666666</v>
      </c>
      <c r="I13" s="41">
        <v>17399.583333333332</v>
      </c>
      <c r="J13" s="41">
        <v>17700.683333333331</v>
      </c>
      <c r="K13" s="41">
        <v>17750.866666666665</v>
      </c>
      <c r="L13" s="41">
        <v>17851.23333333333</v>
      </c>
      <c r="M13" s="31">
        <v>17650.5</v>
      </c>
      <c r="N13" s="31">
        <v>17499.95</v>
      </c>
      <c r="O13" s="42">
        <v>960</v>
      </c>
      <c r="P13" s="43">
        <v>-0.14285714285714285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928.5</v>
      </c>
      <c r="F14" s="40">
        <v>928.81666666666661</v>
      </c>
      <c r="G14" s="41">
        <v>907.78333333333319</v>
      </c>
      <c r="H14" s="41">
        <v>887.06666666666661</v>
      </c>
      <c r="I14" s="41">
        <v>866.03333333333319</v>
      </c>
      <c r="J14" s="41">
        <v>949.53333333333319</v>
      </c>
      <c r="K14" s="41">
        <v>970.56666666666649</v>
      </c>
      <c r="L14" s="41">
        <v>991.28333333333319</v>
      </c>
      <c r="M14" s="31">
        <v>949.85</v>
      </c>
      <c r="N14" s="31">
        <v>908.1</v>
      </c>
      <c r="O14" s="42">
        <v>2262700</v>
      </c>
      <c r="P14" s="43">
        <v>-7.4571215510812828E-3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19240.75</v>
      </c>
      <c r="F15" s="40">
        <v>19373.600000000002</v>
      </c>
      <c r="G15" s="41">
        <v>19047.200000000004</v>
      </c>
      <c r="H15" s="41">
        <v>18853.650000000001</v>
      </c>
      <c r="I15" s="41">
        <v>18527.250000000004</v>
      </c>
      <c r="J15" s="41">
        <v>19567.150000000005</v>
      </c>
      <c r="K15" s="41">
        <v>19893.550000000007</v>
      </c>
      <c r="L15" s="41">
        <v>20087.100000000006</v>
      </c>
      <c r="M15" s="31">
        <v>19700</v>
      </c>
      <c r="N15" s="31">
        <v>19180.05</v>
      </c>
      <c r="O15" s="42">
        <v>28225</v>
      </c>
      <c r="P15" s="43">
        <v>1.0743061772605193E-2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255.45</v>
      </c>
      <c r="F16" s="40">
        <v>254.9666666666667</v>
      </c>
      <c r="G16" s="41">
        <v>246.93333333333339</v>
      </c>
      <c r="H16" s="41">
        <v>238.41666666666669</v>
      </c>
      <c r="I16" s="41">
        <v>230.38333333333338</v>
      </c>
      <c r="J16" s="41">
        <v>263.48333333333341</v>
      </c>
      <c r="K16" s="41">
        <v>271.51666666666671</v>
      </c>
      <c r="L16" s="41">
        <v>280.03333333333342</v>
      </c>
      <c r="M16" s="31">
        <v>263</v>
      </c>
      <c r="N16" s="31">
        <v>246.45</v>
      </c>
      <c r="O16" s="42">
        <v>10959000</v>
      </c>
      <c r="P16" s="43">
        <v>1.9347037484885126E-2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2292.8000000000002</v>
      </c>
      <c r="F17" s="40">
        <v>2291.8833333333332</v>
      </c>
      <c r="G17" s="41">
        <v>2252.8166666666666</v>
      </c>
      <c r="H17" s="41">
        <v>2212.8333333333335</v>
      </c>
      <c r="I17" s="41">
        <v>2173.7666666666669</v>
      </c>
      <c r="J17" s="41">
        <v>2331.8666666666663</v>
      </c>
      <c r="K17" s="41">
        <v>2370.9333333333329</v>
      </c>
      <c r="L17" s="41">
        <v>2410.9166666666661</v>
      </c>
      <c r="M17" s="31">
        <v>2330.9499999999998</v>
      </c>
      <c r="N17" s="31">
        <v>2251.9</v>
      </c>
      <c r="O17" s="42">
        <v>2048750</v>
      </c>
      <c r="P17" s="43">
        <v>2.2713091226756521E-2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1670.8</v>
      </c>
      <c r="F18" s="40">
        <v>1663.5833333333333</v>
      </c>
      <c r="G18" s="41">
        <v>1624.2166666666665</v>
      </c>
      <c r="H18" s="41">
        <v>1577.6333333333332</v>
      </c>
      <c r="I18" s="41">
        <v>1538.2666666666664</v>
      </c>
      <c r="J18" s="41">
        <v>1710.1666666666665</v>
      </c>
      <c r="K18" s="41">
        <v>1749.5333333333333</v>
      </c>
      <c r="L18" s="41">
        <v>1796.1166666666666</v>
      </c>
      <c r="M18" s="31">
        <v>1702.95</v>
      </c>
      <c r="N18" s="31">
        <v>1617</v>
      </c>
      <c r="O18" s="42">
        <v>21424500</v>
      </c>
      <c r="P18" s="43">
        <v>-1.9565369296345469E-3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704</v>
      </c>
      <c r="F19" s="40">
        <v>702.33333333333337</v>
      </c>
      <c r="G19" s="41">
        <v>686.86666666666679</v>
      </c>
      <c r="H19" s="41">
        <v>669.73333333333346</v>
      </c>
      <c r="I19" s="41">
        <v>654.26666666666688</v>
      </c>
      <c r="J19" s="41">
        <v>719.4666666666667</v>
      </c>
      <c r="K19" s="41">
        <v>734.93333333333317</v>
      </c>
      <c r="L19" s="41">
        <v>752.06666666666661</v>
      </c>
      <c r="M19" s="31">
        <v>717.8</v>
      </c>
      <c r="N19" s="31">
        <v>685.2</v>
      </c>
      <c r="O19" s="42">
        <v>89498750</v>
      </c>
      <c r="P19" s="43">
        <v>1.238635238889753E-2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3527.75</v>
      </c>
      <c r="F20" s="40">
        <v>3533.4500000000003</v>
      </c>
      <c r="G20" s="41">
        <v>3474.7000000000007</v>
      </c>
      <c r="H20" s="41">
        <v>3421.6500000000005</v>
      </c>
      <c r="I20" s="41">
        <v>3362.900000000001</v>
      </c>
      <c r="J20" s="41">
        <v>3586.5000000000005</v>
      </c>
      <c r="K20" s="41">
        <v>3645.2499999999995</v>
      </c>
      <c r="L20" s="41">
        <v>3698.3</v>
      </c>
      <c r="M20" s="31">
        <v>3592.2</v>
      </c>
      <c r="N20" s="31">
        <v>3480.4</v>
      </c>
      <c r="O20" s="42">
        <v>472200</v>
      </c>
      <c r="P20" s="43">
        <v>-3.7505095801059929E-2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611.79999999999995</v>
      </c>
      <c r="F21" s="40">
        <v>615.38333333333333</v>
      </c>
      <c r="G21" s="41">
        <v>605.76666666666665</v>
      </c>
      <c r="H21" s="41">
        <v>599.73333333333335</v>
      </c>
      <c r="I21" s="41">
        <v>590.11666666666667</v>
      </c>
      <c r="J21" s="41">
        <v>621.41666666666663</v>
      </c>
      <c r="K21" s="41">
        <v>631.03333333333319</v>
      </c>
      <c r="L21" s="41">
        <v>637.06666666666661</v>
      </c>
      <c r="M21" s="31">
        <v>625</v>
      </c>
      <c r="N21" s="31">
        <v>609.35</v>
      </c>
      <c r="O21" s="42">
        <v>10190000</v>
      </c>
      <c r="P21" s="43">
        <v>7.8570025535258301E-4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369.85</v>
      </c>
      <c r="F22" s="40">
        <v>369.3</v>
      </c>
      <c r="G22" s="41">
        <v>362.20000000000005</v>
      </c>
      <c r="H22" s="41">
        <v>354.55</v>
      </c>
      <c r="I22" s="41">
        <v>347.45000000000005</v>
      </c>
      <c r="J22" s="41">
        <v>376.95000000000005</v>
      </c>
      <c r="K22" s="41">
        <v>384.05000000000007</v>
      </c>
      <c r="L22" s="41">
        <v>391.70000000000005</v>
      </c>
      <c r="M22" s="31">
        <v>376.4</v>
      </c>
      <c r="N22" s="31">
        <v>361.65</v>
      </c>
      <c r="O22" s="42">
        <v>14140500</v>
      </c>
      <c r="P22" s="43">
        <v>-1.1655011655011655E-3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800.45</v>
      </c>
      <c r="F23" s="40">
        <v>797.66666666666663</v>
      </c>
      <c r="G23" s="41">
        <v>786.83333333333326</v>
      </c>
      <c r="H23" s="41">
        <v>773.21666666666658</v>
      </c>
      <c r="I23" s="41">
        <v>762.38333333333321</v>
      </c>
      <c r="J23" s="41">
        <v>811.2833333333333</v>
      </c>
      <c r="K23" s="41">
        <v>822.11666666666656</v>
      </c>
      <c r="L23" s="41">
        <v>835.73333333333335</v>
      </c>
      <c r="M23" s="31">
        <v>808.5</v>
      </c>
      <c r="N23" s="31">
        <v>784.05</v>
      </c>
      <c r="O23" s="42">
        <v>1916000</v>
      </c>
      <c r="P23" s="43">
        <v>-2.9799731625186725E-2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5732.75</v>
      </c>
      <c r="F24" s="40">
        <v>5718.9000000000005</v>
      </c>
      <c r="G24" s="41">
        <v>5568.8500000000013</v>
      </c>
      <c r="H24" s="41">
        <v>5404.9500000000007</v>
      </c>
      <c r="I24" s="41">
        <v>5254.9000000000015</v>
      </c>
      <c r="J24" s="41">
        <v>5882.8000000000011</v>
      </c>
      <c r="K24" s="41">
        <v>6032.85</v>
      </c>
      <c r="L24" s="41">
        <v>6196.7500000000009</v>
      </c>
      <c r="M24" s="31">
        <v>5868.95</v>
      </c>
      <c r="N24" s="31">
        <v>5555</v>
      </c>
      <c r="O24" s="42">
        <v>1839500</v>
      </c>
      <c r="P24" s="43">
        <v>9.4663191109891614E-3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206.45</v>
      </c>
      <c r="F25" s="40">
        <v>206.31666666666669</v>
      </c>
      <c r="G25" s="41">
        <v>201.63333333333338</v>
      </c>
      <c r="H25" s="41">
        <v>196.81666666666669</v>
      </c>
      <c r="I25" s="41">
        <v>192.13333333333338</v>
      </c>
      <c r="J25" s="41">
        <v>211.13333333333338</v>
      </c>
      <c r="K25" s="41">
        <v>215.81666666666672</v>
      </c>
      <c r="L25" s="41">
        <v>220.63333333333338</v>
      </c>
      <c r="M25" s="31">
        <v>211</v>
      </c>
      <c r="N25" s="31">
        <v>201.5</v>
      </c>
      <c r="O25" s="42">
        <v>11527500</v>
      </c>
      <c r="P25" s="43">
        <v>7.428446580729736E-3</v>
      </c>
    </row>
    <row r="26" spans="1:16" ht="12.75" customHeight="1">
      <c r="A26" s="31">
        <v>16</v>
      </c>
      <c r="B26" s="320" t="s">
        <v>49</v>
      </c>
      <c r="C26" s="33" t="s">
        <v>55</v>
      </c>
      <c r="D26" s="34">
        <v>44560</v>
      </c>
      <c r="E26" s="40">
        <v>121.55</v>
      </c>
      <c r="F26" s="40">
        <v>122.14999999999999</v>
      </c>
      <c r="G26" s="41">
        <v>118.44999999999999</v>
      </c>
      <c r="H26" s="41">
        <v>115.35</v>
      </c>
      <c r="I26" s="41">
        <v>111.64999999999999</v>
      </c>
      <c r="J26" s="41">
        <v>125.24999999999999</v>
      </c>
      <c r="K26" s="41">
        <v>128.94999999999999</v>
      </c>
      <c r="L26" s="41">
        <v>132.04999999999998</v>
      </c>
      <c r="M26" s="31">
        <v>125.85</v>
      </c>
      <c r="N26" s="31">
        <v>119.05</v>
      </c>
      <c r="O26" s="42">
        <v>45648000</v>
      </c>
      <c r="P26" s="43">
        <v>1.2779552715654952E-2</v>
      </c>
    </row>
    <row r="27" spans="1:16" ht="12.75" customHeight="1">
      <c r="A27" s="31">
        <v>17</v>
      </c>
      <c r="B27" s="321" t="s">
        <v>56</v>
      </c>
      <c r="C27" s="33" t="s">
        <v>57</v>
      </c>
      <c r="D27" s="34">
        <v>44560</v>
      </c>
      <c r="E27" s="40">
        <v>3153.25</v>
      </c>
      <c r="F27" s="40">
        <v>3141.0499999999997</v>
      </c>
      <c r="G27" s="41">
        <v>3097.5499999999993</v>
      </c>
      <c r="H27" s="41">
        <v>3041.8499999999995</v>
      </c>
      <c r="I27" s="41">
        <v>2998.349999999999</v>
      </c>
      <c r="J27" s="41">
        <v>3196.7499999999995</v>
      </c>
      <c r="K27" s="41">
        <v>3240.2500000000005</v>
      </c>
      <c r="L27" s="41">
        <v>3295.95</v>
      </c>
      <c r="M27" s="31">
        <v>3184.55</v>
      </c>
      <c r="N27" s="31">
        <v>3085.35</v>
      </c>
      <c r="O27" s="42">
        <v>3903900</v>
      </c>
      <c r="P27" s="43">
        <v>2.3557635584221498E-2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44560</v>
      </c>
      <c r="E28" s="40">
        <v>2118.65</v>
      </c>
      <c r="F28" s="40">
        <v>2114.1166666666663</v>
      </c>
      <c r="G28" s="41">
        <v>2073.7333333333327</v>
      </c>
      <c r="H28" s="41">
        <v>2028.8166666666662</v>
      </c>
      <c r="I28" s="41">
        <v>1988.4333333333325</v>
      </c>
      <c r="J28" s="41">
        <v>2159.0333333333328</v>
      </c>
      <c r="K28" s="41">
        <v>2199.416666666667</v>
      </c>
      <c r="L28" s="41">
        <v>2244.333333333333</v>
      </c>
      <c r="M28" s="31">
        <v>2154.5</v>
      </c>
      <c r="N28" s="31">
        <v>2069.1999999999998</v>
      </c>
      <c r="O28" s="42">
        <v>471900</v>
      </c>
      <c r="P28" s="43">
        <v>4.0959625511995321E-3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44560</v>
      </c>
      <c r="E29" s="40">
        <v>8489.5499999999993</v>
      </c>
      <c r="F29" s="40">
        <v>8410.9166666666661</v>
      </c>
      <c r="G29" s="41">
        <v>8294.8333333333321</v>
      </c>
      <c r="H29" s="41">
        <v>8100.1166666666668</v>
      </c>
      <c r="I29" s="41">
        <v>7984.0333333333328</v>
      </c>
      <c r="J29" s="41">
        <v>8605.6333333333314</v>
      </c>
      <c r="K29" s="41">
        <v>8721.7166666666635</v>
      </c>
      <c r="L29" s="41">
        <v>8916.4333333333307</v>
      </c>
      <c r="M29" s="31">
        <v>8527</v>
      </c>
      <c r="N29" s="31">
        <v>8216.2000000000007</v>
      </c>
      <c r="O29" s="42">
        <v>41175</v>
      </c>
      <c r="P29" s="43">
        <v>-2.3131672597864767E-2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1106.5999999999999</v>
      </c>
      <c r="F30" s="40">
        <v>1100.9666666666667</v>
      </c>
      <c r="G30" s="41">
        <v>1082.9833333333333</v>
      </c>
      <c r="H30" s="41">
        <v>1059.3666666666666</v>
      </c>
      <c r="I30" s="41">
        <v>1041.3833333333332</v>
      </c>
      <c r="J30" s="41">
        <v>1124.5833333333335</v>
      </c>
      <c r="K30" s="41">
        <v>1142.5666666666671</v>
      </c>
      <c r="L30" s="41">
        <v>1166.1833333333336</v>
      </c>
      <c r="M30" s="31">
        <v>1118.95</v>
      </c>
      <c r="N30" s="31">
        <v>1077.3499999999999</v>
      </c>
      <c r="O30" s="42">
        <v>3786000</v>
      </c>
      <c r="P30" s="43">
        <v>-1.5856511567455159E-2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656.05</v>
      </c>
      <c r="F31" s="40">
        <v>665.91666666666663</v>
      </c>
      <c r="G31" s="41">
        <v>643.5333333333333</v>
      </c>
      <c r="H31" s="41">
        <v>631.01666666666665</v>
      </c>
      <c r="I31" s="41">
        <v>608.63333333333333</v>
      </c>
      <c r="J31" s="41">
        <v>678.43333333333328</v>
      </c>
      <c r="K31" s="41">
        <v>700.81666666666672</v>
      </c>
      <c r="L31" s="41">
        <v>713.33333333333326</v>
      </c>
      <c r="M31" s="31">
        <v>688.3</v>
      </c>
      <c r="N31" s="31">
        <v>653.4</v>
      </c>
      <c r="O31" s="42">
        <v>15883850</v>
      </c>
      <c r="P31" s="43">
        <v>9.2449335540256763E-3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653.79999999999995</v>
      </c>
      <c r="F32" s="40">
        <v>657.31666666666672</v>
      </c>
      <c r="G32" s="41">
        <v>648.43333333333339</v>
      </c>
      <c r="H32" s="41">
        <v>643.06666666666672</v>
      </c>
      <c r="I32" s="41">
        <v>634.18333333333339</v>
      </c>
      <c r="J32" s="41">
        <v>662.68333333333339</v>
      </c>
      <c r="K32" s="41">
        <v>671.56666666666683</v>
      </c>
      <c r="L32" s="41">
        <v>676.93333333333339</v>
      </c>
      <c r="M32" s="31">
        <v>666.2</v>
      </c>
      <c r="N32" s="31">
        <v>651.95000000000005</v>
      </c>
      <c r="O32" s="42">
        <v>61831200</v>
      </c>
      <c r="P32" s="43">
        <v>2.0579555133004537E-2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3311.1</v>
      </c>
      <c r="F33" s="40">
        <v>3309.9666666666667</v>
      </c>
      <c r="G33" s="41">
        <v>3261.5833333333335</v>
      </c>
      <c r="H33" s="41">
        <v>3212.0666666666666</v>
      </c>
      <c r="I33" s="41">
        <v>3163.6833333333334</v>
      </c>
      <c r="J33" s="41">
        <v>3359.4833333333336</v>
      </c>
      <c r="K33" s="41">
        <v>3407.8666666666668</v>
      </c>
      <c r="L33" s="41">
        <v>3457.3833333333337</v>
      </c>
      <c r="M33" s="31">
        <v>3358.35</v>
      </c>
      <c r="N33" s="31">
        <v>3260.45</v>
      </c>
      <c r="O33" s="42">
        <v>3141000</v>
      </c>
      <c r="P33" s="43">
        <v>1.2001610954490536E-2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16947.75</v>
      </c>
      <c r="F34" s="40">
        <v>16816.083333333332</v>
      </c>
      <c r="G34" s="41">
        <v>16467.166666666664</v>
      </c>
      <c r="H34" s="41">
        <v>15986.583333333332</v>
      </c>
      <c r="I34" s="41">
        <v>15637.666666666664</v>
      </c>
      <c r="J34" s="41">
        <v>17296.666666666664</v>
      </c>
      <c r="K34" s="41">
        <v>17645.583333333328</v>
      </c>
      <c r="L34" s="41">
        <v>18126.166666666664</v>
      </c>
      <c r="M34" s="31">
        <v>17165</v>
      </c>
      <c r="N34" s="31">
        <v>16335.5</v>
      </c>
      <c r="O34" s="42">
        <v>629800</v>
      </c>
      <c r="P34" s="43">
        <v>-5.1970044782297824E-2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6915.7</v>
      </c>
      <c r="F35" s="40">
        <v>6877.8499999999995</v>
      </c>
      <c r="G35" s="41">
        <v>6751.2499999999991</v>
      </c>
      <c r="H35" s="41">
        <v>6586.7999999999993</v>
      </c>
      <c r="I35" s="41">
        <v>6460.1999999999989</v>
      </c>
      <c r="J35" s="41">
        <v>7042.2999999999993</v>
      </c>
      <c r="K35" s="41">
        <v>7168.9</v>
      </c>
      <c r="L35" s="41">
        <v>7333.3499999999995</v>
      </c>
      <c r="M35" s="31">
        <v>7004.45</v>
      </c>
      <c r="N35" s="31">
        <v>6713.4</v>
      </c>
      <c r="O35" s="42">
        <v>4204000</v>
      </c>
      <c r="P35" s="43">
        <v>-1.8588228428025329E-2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2174.0500000000002</v>
      </c>
      <c r="F36" s="40">
        <v>2160.9</v>
      </c>
      <c r="G36" s="41">
        <v>2107.1000000000004</v>
      </c>
      <c r="H36" s="41">
        <v>2040.15</v>
      </c>
      <c r="I36" s="41">
        <v>1986.3500000000004</v>
      </c>
      <c r="J36" s="41">
        <v>2227.8500000000004</v>
      </c>
      <c r="K36" s="41">
        <v>2281.6500000000005</v>
      </c>
      <c r="L36" s="41">
        <v>2348.6000000000004</v>
      </c>
      <c r="M36" s="31">
        <v>2214.6999999999998</v>
      </c>
      <c r="N36" s="31">
        <v>2093.9499999999998</v>
      </c>
      <c r="O36" s="42">
        <v>1640800</v>
      </c>
      <c r="P36" s="43">
        <v>0.11437109481119261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269.95</v>
      </c>
      <c r="F37" s="40">
        <v>274.2166666666667</v>
      </c>
      <c r="G37" s="41">
        <v>263.43333333333339</v>
      </c>
      <c r="H37" s="41">
        <v>256.91666666666669</v>
      </c>
      <c r="I37" s="41">
        <v>246.13333333333338</v>
      </c>
      <c r="J37" s="41">
        <v>280.73333333333341</v>
      </c>
      <c r="K37" s="41">
        <v>291.51666666666671</v>
      </c>
      <c r="L37" s="41">
        <v>298.03333333333342</v>
      </c>
      <c r="M37" s="31">
        <v>285</v>
      </c>
      <c r="N37" s="31">
        <v>267.7</v>
      </c>
      <c r="O37" s="42">
        <v>23916600</v>
      </c>
      <c r="P37" s="43">
        <v>-1.5050041387613817E-4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86.55</v>
      </c>
      <c r="F38" s="40">
        <v>86.983333333333334</v>
      </c>
      <c r="G38" s="41">
        <v>84.916666666666671</v>
      </c>
      <c r="H38" s="41">
        <v>83.283333333333331</v>
      </c>
      <c r="I38" s="41">
        <v>81.216666666666669</v>
      </c>
      <c r="J38" s="41">
        <v>88.616666666666674</v>
      </c>
      <c r="K38" s="41">
        <v>90.683333333333337</v>
      </c>
      <c r="L38" s="41">
        <v>92.316666666666677</v>
      </c>
      <c r="M38" s="31">
        <v>89.05</v>
      </c>
      <c r="N38" s="31">
        <v>85.35</v>
      </c>
      <c r="O38" s="42">
        <v>135287100</v>
      </c>
      <c r="P38" s="43">
        <v>9.8689956331877732E-3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1897.6</v>
      </c>
      <c r="F39" s="40">
        <v>1891.7333333333333</v>
      </c>
      <c r="G39" s="41">
        <v>1863.6666666666667</v>
      </c>
      <c r="H39" s="41">
        <v>1829.7333333333333</v>
      </c>
      <c r="I39" s="41">
        <v>1801.6666666666667</v>
      </c>
      <c r="J39" s="41">
        <v>1925.6666666666667</v>
      </c>
      <c r="K39" s="41">
        <v>1953.7333333333333</v>
      </c>
      <c r="L39" s="41">
        <v>1987.6666666666667</v>
      </c>
      <c r="M39" s="31">
        <v>1919.8</v>
      </c>
      <c r="N39" s="31">
        <v>1857.8</v>
      </c>
      <c r="O39" s="42">
        <v>1654400</v>
      </c>
      <c r="P39" s="43">
        <v>-1.3123359580052493E-2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197.15</v>
      </c>
      <c r="F40" s="40">
        <v>196.46666666666667</v>
      </c>
      <c r="G40" s="41">
        <v>189.93333333333334</v>
      </c>
      <c r="H40" s="41">
        <v>182.71666666666667</v>
      </c>
      <c r="I40" s="41">
        <v>176.18333333333334</v>
      </c>
      <c r="J40" s="41">
        <v>203.68333333333334</v>
      </c>
      <c r="K40" s="41">
        <v>210.2166666666667</v>
      </c>
      <c r="L40" s="41">
        <v>217.43333333333334</v>
      </c>
      <c r="M40" s="31">
        <v>203</v>
      </c>
      <c r="N40" s="31">
        <v>189.25</v>
      </c>
      <c r="O40" s="42">
        <v>22982400</v>
      </c>
      <c r="P40" s="43">
        <v>-1.1441647597254004E-2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743.5</v>
      </c>
      <c r="F41" s="40">
        <v>750.63333333333333</v>
      </c>
      <c r="G41" s="41">
        <v>734.31666666666661</v>
      </c>
      <c r="H41" s="41">
        <v>725.13333333333333</v>
      </c>
      <c r="I41" s="41">
        <v>708.81666666666661</v>
      </c>
      <c r="J41" s="41">
        <v>759.81666666666661</v>
      </c>
      <c r="K41" s="41">
        <v>776.13333333333344</v>
      </c>
      <c r="L41" s="41">
        <v>785.31666666666661</v>
      </c>
      <c r="M41" s="31">
        <v>766.95</v>
      </c>
      <c r="N41" s="31">
        <v>741.45</v>
      </c>
      <c r="O41" s="42">
        <v>3848900</v>
      </c>
      <c r="P41" s="43">
        <v>4.7291230170607601E-2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697.55</v>
      </c>
      <c r="F42" s="40">
        <v>694.69999999999993</v>
      </c>
      <c r="G42" s="41">
        <v>682.59999999999991</v>
      </c>
      <c r="H42" s="41">
        <v>667.65</v>
      </c>
      <c r="I42" s="41">
        <v>655.55</v>
      </c>
      <c r="J42" s="41">
        <v>709.64999999999986</v>
      </c>
      <c r="K42" s="41">
        <v>721.75</v>
      </c>
      <c r="L42" s="41">
        <v>736.69999999999982</v>
      </c>
      <c r="M42" s="31">
        <v>706.8</v>
      </c>
      <c r="N42" s="31">
        <v>679.75</v>
      </c>
      <c r="O42" s="42">
        <v>9601500</v>
      </c>
      <c r="P42" s="43">
        <v>-3.0665556144468843E-2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740.15</v>
      </c>
      <c r="F43" s="40">
        <v>742.11666666666667</v>
      </c>
      <c r="G43" s="41">
        <v>727.5333333333333</v>
      </c>
      <c r="H43" s="41">
        <v>714.91666666666663</v>
      </c>
      <c r="I43" s="41">
        <v>700.33333333333326</v>
      </c>
      <c r="J43" s="41">
        <v>754.73333333333335</v>
      </c>
      <c r="K43" s="41">
        <v>769.31666666666661</v>
      </c>
      <c r="L43" s="41">
        <v>781.93333333333339</v>
      </c>
      <c r="M43" s="31">
        <v>756.7</v>
      </c>
      <c r="N43" s="31">
        <v>729.5</v>
      </c>
      <c r="O43" s="42">
        <v>61851868</v>
      </c>
      <c r="P43" s="43">
        <v>-1.0600032721995932E-2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58.05</v>
      </c>
      <c r="F44" s="40">
        <v>58.43333333333333</v>
      </c>
      <c r="G44" s="41">
        <v>56.716666666666661</v>
      </c>
      <c r="H44" s="41">
        <v>55.383333333333333</v>
      </c>
      <c r="I44" s="41">
        <v>53.666666666666664</v>
      </c>
      <c r="J44" s="41">
        <v>59.766666666666659</v>
      </c>
      <c r="K44" s="41">
        <v>61.483333333333327</v>
      </c>
      <c r="L44" s="41">
        <v>62.816666666666656</v>
      </c>
      <c r="M44" s="31">
        <v>60.15</v>
      </c>
      <c r="N44" s="31">
        <v>57.1</v>
      </c>
      <c r="O44" s="42">
        <v>104958000</v>
      </c>
      <c r="P44" s="43">
        <v>3.1898420563641991E-2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366.1</v>
      </c>
      <c r="F45" s="40">
        <v>362.5333333333333</v>
      </c>
      <c r="G45" s="41">
        <v>351.71666666666658</v>
      </c>
      <c r="H45" s="41">
        <v>337.33333333333326</v>
      </c>
      <c r="I45" s="41">
        <v>326.51666666666654</v>
      </c>
      <c r="J45" s="41">
        <v>376.91666666666663</v>
      </c>
      <c r="K45" s="41">
        <v>387.73333333333335</v>
      </c>
      <c r="L45" s="41">
        <v>402.11666666666667</v>
      </c>
      <c r="M45" s="31">
        <v>373.35</v>
      </c>
      <c r="N45" s="31">
        <v>348.15</v>
      </c>
      <c r="O45" s="42">
        <v>14621100</v>
      </c>
      <c r="P45" s="43">
        <v>5.0917507025954704E-2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16229.15</v>
      </c>
      <c r="F46" s="40">
        <v>16164.700000000003</v>
      </c>
      <c r="G46" s="41">
        <v>15791.500000000004</v>
      </c>
      <c r="H46" s="41">
        <v>15353.85</v>
      </c>
      <c r="I46" s="41">
        <v>14980.650000000001</v>
      </c>
      <c r="J46" s="41">
        <v>16602.350000000006</v>
      </c>
      <c r="K46" s="41">
        <v>16975.550000000007</v>
      </c>
      <c r="L46" s="41">
        <v>17413.200000000008</v>
      </c>
      <c r="M46" s="31">
        <v>16537.900000000001</v>
      </c>
      <c r="N46" s="31">
        <v>15727.05</v>
      </c>
      <c r="O46" s="42">
        <v>146300</v>
      </c>
      <c r="P46" s="43">
        <v>5.2896725440806043E-2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369</v>
      </c>
      <c r="F47" s="40">
        <v>372.38333333333338</v>
      </c>
      <c r="G47" s="41">
        <v>365.06666666666678</v>
      </c>
      <c r="H47" s="41">
        <v>361.13333333333338</v>
      </c>
      <c r="I47" s="41">
        <v>353.81666666666678</v>
      </c>
      <c r="J47" s="41">
        <v>376.31666666666678</v>
      </c>
      <c r="K47" s="41">
        <v>383.63333333333338</v>
      </c>
      <c r="L47" s="41">
        <v>387.56666666666678</v>
      </c>
      <c r="M47" s="31">
        <v>379.7</v>
      </c>
      <c r="N47" s="31">
        <v>368.45</v>
      </c>
      <c r="O47" s="42">
        <v>31249800</v>
      </c>
      <c r="P47" s="43">
        <v>4.2890610920886647E-2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3534.25</v>
      </c>
      <c r="F48" s="40">
        <v>3523.9833333333336</v>
      </c>
      <c r="G48" s="41">
        <v>3495.0666666666671</v>
      </c>
      <c r="H48" s="41">
        <v>3455.8833333333337</v>
      </c>
      <c r="I48" s="41">
        <v>3426.9666666666672</v>
      </c>
      <c r="J48" s="41">
        <v>3563.166666666667</v>
      </c>
      <c r="K48" s="41">
        <v>3592.083333333333</v>
      </c>
      <c r="L48" s="41">
        <v>3631.2666666666669</v>
      </c>
      <c r="M48" s="31">
        <v>3552.9</v>
      </c>
      <c r="N48" s="31">
        <v>3484.8</v>
      </c>
      <c r="O48" s="42">
        <v>1433200</v>
      </c>
      <c r="P48" s="43">
        <v>1.0719322990126939E-2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44560</v>
      </c>
      <c r="E49" s="40">
        <v>476.2</v>
      </c>
      <c r="F49" s="40">
        <v>470.88333333333338</v>
      </c>
      <c r="G49" s="41">
        <v>454.81666666666678</v>
      </c>
      <c r="H49" s="41">
        <v>433.43333333333339</v>
      </c>
      <c r="I49" s="41">
        <v>417.36666666666679</v>
      </c>
      <c r="J49" s="41">
        <v>492.26666666666677</v>
      </c>
      <c r="K49" s="41">
        <v>508.33333333333337</v>
      </c>
      <c r="L49" s="41">
        <v>529.7166666666667</v>
      </c>
      <c r="M49" s="31">
        <v>486.95</v>
      </c>
      <c r="N49" s="31">
        <v>449.5</v>
      </c>
      <c r="O49" s="42">
        <v>3681600</v>
      </c>
      <c r="P49" s="43">
        <v>4.7724750277469481E-2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457</v>
      </c>
      <c r="F50" s="40">
        <v>465</v>
      </c>
      <c r="G50" s="41">
        <v>447.25</v>
      </c>
      <c r="H50" s="41">
        <v>437.5</v>
      </c>
      <c r="I50" s="41">
        <v>419.75</v>
      </c>
      <c r="J50" s="41">
        <v>474.75</v>
      </c>
      <c r="K50" s="41">
        <v>492.5</v>
      </c>
      <c r="L50" s="41">
        <v>502.25</v>
      </c>
      <c r="M50" s="31">
        <v>482.75</v>
      </c>
      <c r="N50" s="31">
        <v>455.25</v>
      </c>
      <c r="O50" s="42">
        <v>19253300</v>
      </c>
      <c r="P50" s="43">
        <v>-2.0975500615281351E-2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200</v>
      </c>
      <c r="F51" s="40">
        <v>200.7166666666667</v>
      </c>
      <c r="G51" s="41">
        <v>195.5833333333334</v>
      </c>
      <c r="H51" s="41">
        <v>191.16666666666671</v>
      </c>
      <c r="I51" s="41">
        <v>186.03333333333342</v>
      </c>
      <c r="J51" s="41">
        <v>205.13333333333338</v>
      </c>
      <c r="K51" s="41">
        <v>210.26666666666671</v>
      </c>
      <c r="L51" s="41">
        <v>214.68333333333337</v>
      </c>
      <c r="M51" s="31">
        <v>205.85</v>
      </c>
      <c r="N51" s="31">
        <v>196.3</v>
      </c>
      <c r="O51" s="42">
        <v>49744800</v>
      </c>
      <c r="P51" s="43">
        <v>7.9877448298500929E-3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44560</v>
      </c>
      <c r="E52" s="40">
        <v>583.29999999999995</v>
      </c>
      <c r="F52" s="40">
        <v>584.0333333333333</v>
      </c>
      <c r="G52" s="41">
        <v>575.16666666666663</v>
      </c>
      <c r="H52" s="41">
        <v>567.0333333333333</v>
      </c>
      <c r="I52" s="41">
        <v>558.16666666666663</v>
      </c>
      <c r="J52" s="41">
        <v>592.16666666666663</v>
      </c>
      <c r="K52" s="41">
        <v>601.03333333333342</v>
      </c>
      <c r="L52" s="41">
        <v>609.16666666666663</v>
      </c>
      <c r="M52" s="31">
        <v>592.9</v>
      </c>
      <c r="N52" s="31">
        <v>575.9</v>
      </c>
      <c r="O52" s="42">
        <v>4509375</v>
      </c>
      <c r="P52" s="43">
        <v>1.425438596491228E-2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44560</v>
      </c>
      <c r="E53" s="40">
        <v>365.4</v>
      </c>
      <c r="F53" s="40">
        <v>362.58333333333331</v>
      </c>
      <c r="G53" s="41">
        <v>353.81666666666661</v>
      </c>
      <c r="H53" s="41">
        <v>342.23333333333329</v>
      </c>
      <c r="I53" s="41">
        <v>333.46666666666658</v>
      </c>
      <c r="J53" s="41">
        <v>374.16666666666663</v>
      </c>
      <c r="K53" s="41">
        <v>382.93333333333339</v>
      </c>
      <c r="L53" s="41">
        <v>394.51666666666665</v>
      </c>
      <c r="M53" s="31">
        <v>371.35</v>
      </c>
      <c r="N53" s="31">
        <v>351</v>
      </c>
      <c r="O53" s="42">
        <v>1725000</v>
      </c>
      <c r="P53" s="43">
        <v>-3.1171019376579612E-2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543.54999999999995</v>
      </c>
      <c r="F54" s="40">
        <v>541.06666666666672</v>
      </c>
      <c r="G54" s="41">
        <v>528.78333333333342</v>
      </c>
      <c r="H54" s="41">
        <v>514.01666666666665</v>
      </c>
      <c r="I54" s="41">
        <v>501.73333333333335</v>
      </c>
      <c r="J54" s="41">
        <v>555.83333333333348</v>
      </c>
      <c r="K54" s="41">
        <v>568.11666666666679</v>
      </c>
      <c r="L54" s="41">
        <v>582.88333333333355</v>
      </c>
      <c r="M54" s="31">
        <v>553.35</v>
      </c>
      <c r="N54" s="31">
        <v>526.29999999999995</v>
      </c>
      <c r="O54" s="42">
        <v>8915000</v>
      </c>
      <c r="P54" s="43">
        <v>2.5744283043290666E-2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965.35</v>
      </c>
      <c r="F55" s="40">
        <v>974.05000000000007</v>
      </c>
      <c r="G55" s="41">
        <v>948.15000000000009</v>
      </c>
      <c r="H55" s="41">
        <v>930.95</v>
      </c>
      <c r="I55" s="41">
        <v>905.05000000000007</v>
      </c>
      <c r="J55" s="41">
        <v>991.25000000000011</v>
      </c>
      <c r="K55" s="41">
        <v>1017.15</v>
      </c>
      <c r="L55" s="41">
        <v>1034.3500000000001</v>
      </c>
      <c r="M55" s="31">
        <v>999.95</v>
      </c>
      <c r="N55" s="31">
        <v>956.85</v>
      </c>
      <c r="O55" s="42">
        <v>10677550</v>
      </c>
      <c r="P55" s="43">
        <v>-1.3037731314587839E-2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153.9</v>
      </c>
      <c r="F56" s="40">
        <v>153.29999999999998</v>
      </c>
      <c r="G56" s="41">
        <v>151.19999999999996</v>
      </c>
      <c r="H56" s="41">
        <v>148.49999999999997</v>
      </c>
      <c r="I56" s="41">
        <v>146.39999999999995</v>
      </c>
      <c r="J56" s="41">
        <v>155.99999999999997</v>
      </c>
      <c r="K56" s="41">
        <v>158.1</v>
      </c>
      <c r="L56" s="41">
        <v>160.79999999999998</v>
      </c>
      <c r="M56" s="31">
        <v>155.4</v>
      </c>
      <c r="N56" s="31">
        <v>150.6</v>
      </c>
      <c r="O56" s="42">
        <v>57955800</v>
      </c>
      <c r="P56" s="43">
        <v>6.2714212790782467E-3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5141.6000000000004</v>
      </c>
      <c r="F57" s="40">
        <v>5129.2333333333336</v>
      </c>
      <c r="G57" s="41">
        <v>4988.4666666666672</v>
      </c>
      <c r="H57" s="41">
        <v>4835.3333333333339</v>
      </c>
      <c r="I57" s="41">
        <v>4694.5666666666675</v>
      </c>
      <c r="J57" s="41">
        <v>5282.3666666666668</v>
      </c>
      <c r="K57" s="41">
        <v>5423.1333333333332</v>
      </c>
      <c r="L57" s="41">
        <v>5576.2666666666664</v>
      </c>
      <c r="M57" s="31">
        <v>5270</v>
      </c>
      <c r="N57" s="31">
        <v>4976.1000000000004</v>
      </c>
      <c r="O57" s="42">
        <v>731200</v>
      </c>
      <c r="P57" s="43">
        <v>4.4273064838617537E-2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1450.45</v>
      </c>
      <c r="F58" s="40">
        <v>1445.9666666666665</v>
      </c>
      <c r="G58" s="41">
        <v>1420.6833333333329</v>
      </c>
      <c r="H58" s="41">
        <v>1390.9166666666665</v>
      </c>
      <c r="I58" s="41">
        <v>1365.633333333333</v>
      </c>
      <c r="J58" s="41">
        <v>1475.7333333333329</v>
      </c>
      <c r="K58" s="41">
        <v>1501.0166666666662</v>
      </c>
      <c r="L58" s="41">
        <v>1530.7833333333328</v>
      </c>
      <c r="M58" s="31">
        <v>1471.25</v>
      </c>
      <c r="N58" s="31">
        <v>1416.2</v>
      </c>
      <c r="O58" s="42">
        <v>3422300</v>
      </c>
      <c r="P58" s="43">
        <v>-2.502742048060624E-2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600.75</v>
      </c>
      <c r="F59" s="40">
        <v>598.18333333333339</v>
      </c>
      <c r="G59" s="41">
        <v>585.16666666666674</v>
      </c>
      <c r="H59" s="41">
        <v>569.58333333333337</v>
      </c>
      <c r="I59" s="41">
        <v>556.56666666666672</v>
      </c>
      <c r="J59" s="41">
        <v>613.76666666666677</v>
      </c>
      <c r="K59" s="41">
        <v>626.78333333333342</v>
      </c>
      <c r="L59" s="41">
        <v>642.36666666666679</v>
      </c>
      <c r="M59" s="31">
        <v>611.20000000000005</v>
      </c>
      <c r="N59" s="31">
        <v>582.6</v>
      </c>
      <c r="O59" s="42">
        <v>6105416</v>
      </c>
      <c r="P59" s="43">
        <v>2.4531748344751437E-3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740.35</v>
      </c>
      <c r="F60" s="40">
        <v>745.73333333333323</v>
      </c>
      <c r="G60" s="41">
        <v>727.96666666666647</v>
      </c>
      <c r="H60" s="41">
        <v>715.58333333333326</v>
      </c>
      <c r="I60" s="41">
        <v>697.81666666666649</v>
      </c>
      <c r="J60" s="41">
        <v>758.11666666666645</v>
      </c>
      <c r="K60" s="41">
        <v>775.8833333333331</v>
      </c>
      <c r="L60" s="41">
        <v>788.26666666666642</v>
      </c>
      <c r="M60" s="31">
        <v>763.5</v>
      </c>
      <c r="N60" s="31">
        <v>733.35</v>
      </c>
      <c r="O60" s="42">
        <v>1443125</v>
      </c>
      <c r="P60" s="43">
        <v>-2.0364870598218072E-2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443.4</v>
      </c>
      <c r="F61" s="40">
        <v>437.2166666666667</v>
      </c>
      <c r="G61" s="41">
        <v>425.43333333333339</v>
      </c>
      <c r="H61" s="41">
        <v>407.4666666666667</v>
      </c>
      <c r="I61" s="41">
        <v>395.68333333333339</v>
      </c>
      <c r="J61" s="41">
        <v>455.18333333333339</v>
      </c>
      <c r="K61" s="41">
        <v>466.9666666666667</v>
      </c>
      <c r="L61" s="41">
        <v>484.93333333333339</v>
      </c>
      <c r="M61" s="31">
        <v>449</v>
      </c>
      <c r="N61" s="31">
        <v>419.25</v>
      </c>
      <c r="O61" s="42">
        <v>1314500</v>
      </c>
      <c r="P61" s="43">
        <v>-8.8482074752097642E-2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144.94999999999999</v>
      </c>
      <c r="F62" s="40">
        <v>145.54999999999998</v>
      </c>
      <c r="G62" s="41">
        <v>142.39999999999998</v>
      </c>
      <c r="H62" s="41">
        <v>139.85</v>
      </c>
      <c r="I62" s="41">
        <v>136.69999999999999</v>
      </c>
      <c r="J62" s="41">
        <v>148.09999999999997</v>
      </c>
      <c r="K62" s="41">
        <v>151.25</v>
      </c>
      <c r="L62" s="41">
        <v>153.79999999999995</v>
      </c>
      <c r="M62" s="31">
        <v>148.69999999999999</v>
      </c>
      <c r="N62" s="31">
        <v>143</v>
      </c>
      <c r="O62" s="42">
        <v>9073200</v>
      </c>
      <c r="P62" s="43">
        <v>1.8145093418616396E-2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869</v>
      </c>
      <c r="F63" s="40">
        <v>861.44999999999993</v>
      </c>
      <c r="G63" s="41">
        <v>846.89999999999986</v>
      </c>
      <c r="H63" s="41">
        <v>824.8</v>
      </c>
      <c r="I63" s="41">
        <v>810.24999999999989</v>
      </c>
      <c r="J63" s="41">
        <v>883.54999999999984</v>
      </c>
      <c r="K63" s="41">
        <v>898.0999999999998</v>
      </c>
      <c r="L63" s="41">
        <v>920.19999999999982</v>
      </c>
      <c r="M63" s="31">
        <v>876</v>
      </c>
      <c r="N63" s="31">
        <v>839.35</v>
      </c>
      <c r="O63" s="42">
        <v>1325400</v>
      </c>
      <c r="P63" s="43">
        <v>-6.7446043165467623E-3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598.79999999999995</v>
      </c>
      <c r="F64" s="40">
        <v>598.36666666666667</v>
      </c>
      <c r="G64" s="41">
        <v>592.83333333333337</v>
      </c>
      <c r="H64" s="41">
        <v>586.86666666666667</v>
      </c>
      <c r="I64" s="41">
        <v>581.33333333333337</v>
      </c>
      <c r="J64" s="41">
        <v>604.33333333333337</v>
      </c>
      <c r="K64" s="41">
        <v>609.86666666666667</v>
      </c>
      <c r="L64" s="41">
        <v>615.83333333333337</v>
      </c>
      <c r="M64" s="31">
        <v>603.9</v>
      </c>
      <c r="N64" s="31">
        <v>592.4</v>
      </c>
      <c r="O64" s="42">
        <v>9205000</v>
      </c>
      <c r="P64" s="43">
        <v>-1.0481053480247245E-2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1859.9</v>
      </c>
      <c r="F65" s="40">
        <v>1853.6000000000001</v>
      </c>
      <c r="G65" s="41">
        <v>1813.3000000000002</v>
      </c>
      <c r="H65" s="41">
        <v>1766.7</v>
      </c>
      <c r="I65" s="41">
        <v>1726.4</v>
      </c>
      <c r="J65" s="41">
        <v>1900.2000000000003</v>
      </c>
      <c r="K65" s="41">
        <v>1940.5</v>
      </c>
      <c r="L65" s="41">
        <v>1987.1000000000004</v>
      </c>
      <c r="M65" s="31">
        <v>1893.9</v>
      </c>
      <c r="N65" s="31">
        <v>1807</v>
      </c>
      <c r="O65" s="42">
        <v>426250</v>
      </c>
      <c r="P65" s="43">
        <v>-1.1594202898550725E-2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2091.25</v>
      </c>
      <c r="F66" s="40">
        <v>2072.7000000000003</v>
      </c>
      <c r="G66" s="41">
        <v>2031.1000000000004</v>
      </c>
      <c r="H66" s="41">
        <v>1970.95</v>
      </c>
      <c r="I66" s="41">
        <v>1929.3500000000001</v>
      </c>
      <c r="J66" s="41">
        <v>2132.8500000000004</v>
      </c>
      <c r="K66" s="41">
        <v>2174.4499999999998</v>
      </c>
      <c r="L66" s="41">
        <v>2234.6000000000008</v>
      </c>
      <c r="M66" s="31">
        <v>2114.3000000000002</v>
      </c>
      <c r="N66" s="31">
        <v>2012.55</v>
      </c>
      <c r="O66" s="42">
        <v>2874000</v>
      </c>
      <c r="P66" s="43">
        <v>3.7732442679183971E-2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44560</v>
      </c>
      <c r="E67" s="40">
        <v>249.35</v>
      </c>
      <c r="F67" s="40">
        <v>252.55000000000004</v>
      </c>
      <c r="G67" s="41">
        <v>242.10000000000008</v>
      </c>
      <c r="H67" s="41">
        <v>234.85000000000005</v>
      </c>
      <c r="I67" s="41">
        <v>224.40000000000009</v>
      </c>
      <c r="J67" s="41">
        <v>259.80000000000007</v>
      </c>
      <c r="K67" s="41">
        <v>270.25000000000006</v>
      </c>
      <c r="L67" s="41">
        <v>277.50000000000006</v>
      </c>
      <c r="M67" s="31">
        <v>263</v>
      </c>
      <c r="N67" s="31">
        <v>245.3</v>
      </c>
      <c r="O67" s="42">
        <v>13461900</v>
      </c>
      <c r="P67" s="43">
        <v>3.1002289941870705E-2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4927.3</v>
      </c>
      <c r="F68" s="40">
        <v>4912.9833333333336</v>
      </c>
      <c r="G68" s="41">
        <v>4827.0666666666675</v>
      </c>
      <c r="H68" s="41">
        <v>4726.8333333333339</v>
      </c>
      <c r="I68" s="41">
        <v>4640.9166666666679</v>
      </c>
      <c r="J68" s="41">
        <v>5013.2166666666672</v>
      </c>
      <c r="K68" s="41">
        <v>5099.1333333333332</v>
      </c>
      <c r="L68" s="41">
        <v>5199.3666666666668</v>
      </c>
      <c r="M68" s="31">
        <v>4998.8999999999996</v>
      </c>
      <c r="N68" s="31">
        <v>4812.75</v>
      </c>
      <c r="O68" s="42">
        <v>2002000</v>
      </c>
      <c r="P68" s="43">
        <v>1.4389947304418322E-2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5019.1499999999996</v>
      </c>
      <c r="F69" s="40">
        <v>5009.2166666666672</v>
      </c>
      <c r="G69" s="41">
        <v>4867.6333333333341</v>
      </c>
      <c r="H69" s="41">
        <v>4716.1166666666668</v>
      </c>
      <c r="I69" s="41">
        <v>4574.5333333333338</v>
      </c>
      <c r="J69" s="41">
        <v>5160.7333333333345</v>
      </c>
      <c r="K69" s="41">
        <v>5302.3166666666666</v>
      </c>
      <c r="L69" s="41">
        <v>5453.8333333333348</v>
      </c>
      <c r="M69" s="31">
        <v>5150.8</v>
      </c>
      <c r="N69" s="31">
        <v>4857.7</v>
      </c>
      <c r="O69" s="42">
        <v>392250</v>
      </c>
      <c r="P69" s="43">
        <v>-1.9375E-2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376.05</v>
      </c>
      <c r="F70" s="40">
        <v>375.41666666666669</v>
      </c>
      <c r="G70" s="41">
        <v>366.18333333333339</v>
      </c>
      <c r="H70" s="41">
        <v>356.31666666666672</v>
      </c>
      <c r="I70" s="41">
        <v>347.08333333333343</v>
      </c>
      <c r="J70" s="41">
        <v>385.28333333333336</v>
      </c>
      <c r="K70" s="41">
        <v>394.51666666666659</v>
      </c>
      <c r="L70" s="41">
        <v>404.38333333333333</v>
      </c>
      <c r="M70" s="31">
        <v>384.65</v>
      </c>
      <c r="N70" s="31">
        <v>365.55</v>
      </c>
      <c r="O70" s="42">
        <v>33146850</v>
      </c>
      <c r="P70" s="43">
        <v>2.5733980086801122E-2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4716.6000000000004</v>
      </c>
      <c r="F71" s="40">
        <v>4765.416666666667</v>
      </c>
      <c r="G71" s="41">
        <v>4638.0833333333339</v>
      </c>
      <c r="H71" s="41">
        <v>4559.5666666666666</v>
      </c>
      <c r="I71" s="41">
        <v>4432.2333333333336</v>
      </c>
      <c r="J71" s="41">
        <v>4843.9333333333343</v>
      </c>
      <c r="K71" s="41">
        <v>4971.2666666666682</v>
      </c>
      <c r="L71" s="41">
        <v>5049.7833333333347</v>
      </c>
      <c r="M71" s="31">
        <v>4892.75</v>
      </c>
      <c r="N71" s="31">
        <v>4686.8999999999996</v>
      </c>
      <c r="O71" s="42">
        <v>2577000</v>
      </c>
      <c r="P71" s="43">
        <v>2.3685386563384477E-2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2421.25</v>
      </c>
      <c r="F72" s="40">
        <v>2415.85</v>
      </c>
      <c r="G72" s="41">
        <v>2380.5</v>
      </c>
      <c r="H72" s="41">
        <v>2339.75</v>
      </c>
      <c r="I72" s="41">
        <v>2304.4</v>
      </c>
      <c r="J72" s="41">
        <v>2456.6</v>
      </c>
      <c r="K72" s="41">
        <v>2491.9499999999994</v>
      </c>
      <c r="L72" s="41">
        <v>2532.6999999999998</v>
      </c>
      <c r="M72" s="31">
        <v>2451.1999999999998</v>
      </c>
      <c r="N72" s="31">
        <v>2375.1</v>
      </c>
      <c r="O72" s="42">
        <v>3641050</v>
      </c>
      <c r="P72" s="43">
        <v>-2.4291877696492215E-2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1861.9</v>
      </c>
      <c r="F73" s="40">
        <v>1868.0166666666667</v>
      </c>
      <c r="G73" s="41">
        <v>1849.8833333333332</v>
      </c>
      <c r="H73" s="41">
        <v>1837.8666666666666</v>
      </c>
      <c r="I73" s="41">
        <v>1819.7333333333331</v>
      </c>
      <c r="J73" s="41">
        <v>1880.0333333333333</v>
      </c>
      <c r="K73" s="41">
        <v>1898.166666666667</v>
      </c>
      <c r="L73" s="41">
        <v>1910.1833333333334</v>
      </c>
      <c r="M73" s="31">
        <v>1886.15</v>
      </c>
      <c r="N73" s="31">
        <v>1856</v>
      </c>
      <c r="O73" s="42">
        <v>6217200</v>
      </c>
      <c r="P73" s="43">
        <v>-1.6530363668000696E-2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163.80000000000001</v>
      </c>
      <c r="F74" s="40">
        <v>163.29999999999998</v>
      </c>
      <c r="G74" s="41">
        <v>160.99999999999997</v>
      </c>
      <c r="H74" s="41">
        <v>158.19999999999999</v>
      </c>
      <c r="I74" s="41">
        <v>155.89999999999998</v>
      </c>
      <c r="J74" s="41">
        <v>166.09999999999997</v>
      </c>
      <c r="K74" s="41">
        <v>168.39999999999998</v>
      </c>
      <c r="L74" s="41">
        <v>171.19999999999996</v>
      </c>
      <c r="M74" s="31">
        <v>165.6</v>
      </c>
      <c r="N74" s="31">
        <v>160.5</v>
      </c>
      <c r="O74" s="42">
        <v>26784000</v>
      </c>
      <c r="P74" s="43">
        <v>-1.0506716318659397E-2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87.15</v>
      </c>
      <c r="F75" s="40">
        <v>87.033333333333346</v>
      </c>
      <c r="G75" s="41">
        <v>85.266666666666694</v>
      </c>
      <c r="H75" s="41">
        <v>83.383333333333354</v>
      </c>
      <c r="I75" s="41">
        <v>81.616666666666703</v>
      </c>
      <c r="J75" s="41">
        <v>88.916666666666686</v>
      </c>
      <c r="K75" s="41">
        <v>90.683333333333337</v>
      </c>
      <c r="L75" s="41">
        <v>92.566666666666677</v>
      </c>
      <c r="M75" s="31">
        <v>88.8</v>
      </c>
      <c r="N75" s="31">
        <v>85.15</v>
      </c>
      <c r="O75" s="42">
        <v>99670000</v>
      </c>
      <c r="P75" s="43">
        <v>-7.7650572424091584E-3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44560</v>
      </c>
      <c r="E76" s="40">
        <v>164.25</v>
      </c>
      <c r="F76" s="40">
        <v>163.54999999999998</v>
      </c>
      <c r="G76" s="41">
        <v>160.29999999999995</v>
      </c>
      <c r="H76" s="41">
        <v>156.34999999999997</v>
      </c>
      <c r="I76" s="41">
        <v>153.09999999999994</v>
      </c>
      <c r="J76" s="41">
        <v>167.49999999999997</v>
      </c>
      <c r="K76" s="41">
        <v>170.75000000000003</v>
      </c>
      <c r="L76" s="41">
        <v>174.7</v>
      </c>
      <c r="M76" s="31">
        <v>166.8</v>
      </c>
      <c r="N76" s="31">
        <v>159.6</v>
      </c>
      <c r="O76" s="42">
        <v>6094400</v>
      </c>
      <c r="P76" s="43">
        <v>-1.6365925304238357E-2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130.1</v>
      </c>
      <c r="F77" s="40">
        <v>130.71666666666667</v>
      </c>
      <c r="G77" s="41">
        <v>127.98333333333335</v>
      </c>
      <c r="H77" s="41">
        <v>125.86666666666667</v>
      </c>
      <c r="I77" s="41">
        <v>123.13333333333335</v>
      </c>
      <c r="J77" s="41">
        <v>132.83333333333334</v>
      </c>
      <c r="K77" s="41">
        <v>135.56666666666663</v>
      </c>
      <c r="L77" s="41">
        <v>137.68333333333334</v>
      </c>
      <c r="M77" s="31">
        <v>133.44999999999999</v>
      </c>
      <c r="N77" s="31">
        <v>128.6</v>
      </c>
      <c r="O77" s="42">
        <v>43059900</v>
      </c>
      <c r="P77" s="43">
        <v>-8.0101180438448567E-3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514.65</v>
      </c>
      <c r="F78" s="40">
        <v>522.71666666666658</v>
      </c>
      <c r="G78" s="41">
        <v>503.63333333333321</v>
      </c>
      <c r="H78" s="41">
        <v>492.61666666666662</v>
      </c>
      <c r="I78" s="41">
        <v>473.53333333333325</v>
      </c>
      <c r="J78" s="41">
        <v>533.73333333333312</v>
      </c>
      <c r="K78" s="41">
        <v>552.81666666666638</v>
      </c>
      <c r="L78" s="41">
        <v>563.83333333333314</v>
      </c>
      <c r="M78" s="31">
        <v>541.79999999999995</v>
      </c>
      <c r="N78" s="31">
        <v>511.7</v>
      </c>
      <c r="O78" s="42">
        <v>9695650</v>
      </c>
      <c r="P78" s="43">
        <v>-1.1374296435272045E-2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37.6</v>
      </c>
      <c r="F79" s="40">
        <v>37.783333333333331</v>
      </c>
      <c r="G79" s="41">
        <v>36.466666666666661</v>
      </c>
      <c r="H79" s="41">
        <v>35.333333333333329</v>
      </c>
      <c r="I79" s="41">
        <v>34.016666666666659</v>
      </c>
      <c r="J79" s="41">
        <v>38.916666666666664</v>
      </c>
      <c r="K79" s="41">
        <v>40.233333333333327</v>
      </c>
      <c r="L79" s="41">
        <v>41.366666666666667</v>
      </c>
      <c r="M79" s="31">
        <v>39.1</v>
      </c>
      <c r="N79" s="31">
        <v>36.65</v>
      </c>
      <c r="O79" s="42">
        <v>117967500</v>
      </c>
      <c r="P79" s="43">
        <v>1.8651641733048379E-2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914.65</v>
      </c>
      <c r="F80" s="40">
        <v>907.9666666666667</v>
      </c>
      <c r="G80" s="41">
        <v>888.68333333333339</v>
      </c>
      <c r="H80" s="41">
        <v>862.7166666666667</v>
      </c>
      <c r="I80" s="41">
        <v>843.43333333333339</v>
      </c>
      <c r="J80" s="41">
        <v>933.93333333333339</v>
      </c>
      <c r="K80" s="41">
        <v>953.2166666666667</v>
      </c>
      <c r="L80" s="41">
        <v>979.18333333333339</v>
      </c>
      <c r="M80" s="31">
        <v>927.25</v>
      </c>
      <c r="N80" s="31">
        <v>882</v>
      </c>
      <c r="O80" s="42">
        <v>4822000</v>
      </c>
      <c r="P80" s="43">
        <v>3.1554176917317357E-2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2072</v>
      </c>
      <c r="F81" s="40">
        <v>2063.6666666666665</v>
      </c>
      <c r="G81" s="41">
        <v>2000.3833333333332</v>
      </c>
      <c r="H81" s="41">
        <v>1928.7666666666667</v>
      </c>
      <c r="I81" s="41">
        <v>1865.4833333333333</v>
      </c>
      <c r="J81" s="41">
        <v>2135.2833333333328</v>
      </c>
      <c r="K81" s="41">
        <v>2198.5666666666666</v>
      </c>
      <c r="L81" s="41">
        <v>2270.1833333333329</v>
      </c>
      <c r="M81" s="31">
        <v>2126.9499999999998</v>
      </c>
      <c r="N81" s="31">
        <v>1992.05</v>
      </c>
      <c r="O81" s="42">
        <v>1946100</v>
      </c>
      <c r="P81" s="43">
        <v>5.534014804370814E-2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294.89999999999998</v>
      </c>
      <c r="F82" s="40">
        <v>301</v>
      </c>
      <c r="G82" s="41">
        <v>286</v>
      </c>
      <c r="H82" s="41">
        <v>277.10000000000002</v>
      </c>
      <c r="I82" s="41">
        <v>262.10000000000002</v>
      </c>
      <c r="J82" s="41">
        <v>309.89999999999998</v>
      </c>
      <c r="K82" s="41">
        <v>324.89999999999998</v>
      </c>
      <c r="L82" s="41">
        <v>333.79999999999995</v>
      </c>
      <c r="M82" s="31">
        <v>316</v>
      </c>
      <c r="N82" s="31">
        <v>292.10000000000002</v>
      </c>
      <c r="O82" s="42">
        <v>14129800</v>
      </c>
      <c r="P82" s="43">
        <v>4.6132660087215976E-2</v>
      </c>
    </row>
    <row r="83" spans="1:16" ht="12.75" customHeight="1">
      <c r="A83" s="31">
        <v>73</v>
      </c>
      <c r="B83" s="32" t="s">
        <v>42</v>
      </c>
      <c r="C83" s="322" t="s">
        <v>111</v>
      </c>
      <c r="D83" s="34">
        <v>44560</v>
      </c>
      <c r="E83" s="40">
        <v>1690.55</v>
      </c>
      <c r="F83" s="40">
        <v>1688.1666666666667</v>
      </c>
      <c r="G83" s="41">
        <v>1653.9333333333334</v>
      </c>
      <c r="H83" s="41">
        <v>1617.3166666666666</v>
      </c>
      <c r="I83" s="41">
        <v>1583.0833333333333</v>
      </c>
      <c r="J83" s="41">
        <v>1724.7833333333335</v>
      </c>
      <c r="K83" s="41">
        <v>1759.0166666666667</v>
      </c>
      <c r="L83" s="41">
        <v>1795.6333333333337</v>
      </c>
      <c r="M83" s="31">
        <v>1722.4</v>
      </c>
      <c r="N83" s="31">
        <v>1651.55</v>
      </c>
      <c r="O83" s="42">
        <v>10642375</v>
      </c>
      <c r="P83" s="43">
        <v>4.9338416685355459E-3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301.7</v>
      </c>
      <c r="F84" s="40">
        <v>299.38333333333327</v>
      </c>
      <c r="G84" s="41">
        <v>295.36666666666656</v>
      </c>
      <c r="H84" s="41">
        <v>289.0333333333333</v>
      </c>
      <c r="I84" s="41">
        <v>285.01666666666659</v>
      </c>
      <c r="J84" s="41">
        <v>305.71666666666653</v>
      </c>
      <c r="K84" s="41">
        <v>309.73333333333329</v>
      </c>
      <c r="L84" s="41">
        <v>316.06666666666649</v>
      </c>
      <c r="M84" s="31">
        <v>303.39999999999998</v>
      </c>
      <c r="N84" s="31">
        <v>293.05</v>
      </c>
      <c r="O84" s="42">
        <v>926500</v>
      </c>
      <c r="P84" s="43">
        <v>2.2514071294559099E-2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661.4</v>
      </c>
      <c r="F85" s="40">
        <v>654.36666666666667</v>
      </c>
      <c r="G85" s="41">
        <v>642.18333333333339</v>
      </c>
      <c r="H85" s="41">
        <v>622.9666666666667</v>
      </c>
      <c r="I85" s="41">
        <v>610.78333333333342</v>
      </c>
      <c r="J85" s="41">
        <v>673.58333333333337</v>
      </c>
      <c r="K85" s="41">
        <v>685.76666666666654</v>
      </c>
      <c r="L85" s="41">
        <v>704.98333333333335</v>
      </c>
      <c r="M85" s="31">
        <v>666.55</v>
      </c>
      <c r="N85" s="31">
        <v>635.15</v>
      </c>
      <c r="O85" s="42">
        <v>2010000</v>
      </c>
      <c r="P85" s="43">
        <v>-1.107011070110701E-2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1302.3</v>
      </c>
      <c r="F86" s="40">
        <v>1287.8166666666666</v>
      </c>
      <c r="G86" s="41">
        <v>1254.4833333333331</v>
      </c>
      <c r="H86" s="41">
        <v>1206.6666666666665</v>
      </c>
      <c r="I86" s="41">
        <v>1173.333333333333</v>
      </c>
      <c r="J86" s="41">
        <v>1335.6333333333332</v>
      </c>
      <c r="K86" s="41">
        <v>1368.9666666666667</v>
      </c>
      <c r="L86" s="41">
        <v>1416.7833333333333</v>
      </c>
      <c r="M86" s="31">
        <v>1321.15</v>
      </c>
      <c r="N86" s="31">
        <v>1240</v>
      </c>
      <c r="O86" s="42">
        <v>2780650</v>
      </c>
      <c r="P86" s="43">
        <v>9.4843938610105188E-3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1334.95</v>
      </c>
      <c r="F87" s="40">
        <v>1330.6</v>
      </c>
      <c r="G87" s="41">
        <v>1302.1999999999998</v>
      </c>
      <c r="H87" s="41">
        <v>1269.4499999999998</v>
      </c>
      <c r="I87" s="41">
        <v>1241.0499999999997</v>
      </c>
      <c r="J87" s="41">
        <v>1363.35</v>
      </c>
      <c r="K87" s="41">
        <v>1391.75</v>
      </c>
      <c r="L87" s="41">
        <v>1424.5</v>
      </c>
      <c r="M87" s="31">
        <v>1359</v>
      </c>
      <c r="N87" s="31">
        <v>1297.8499999999999</v>
      </c>
      <c r="O87" s="42">
        <v>2980000</v>
      </c>
      <c r="P87" s="43">
        <v>1.6806722689075631E-3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1135.4000000000001</v>
      </c>
      <c r="F88" s="40">
        <v>1128.2666666666667</v>
      </c>
      <c r="G88" s="41">
        <v>1108.5333333333333</v>
      </c>
      <c r="H88" s="41">
        <v>1081.6666666666667</v>
      </c>
      <c r="I88" s="41">
        <v>1061.9333333333334</v>
      </c>
      <c r="J88" s="41">
        <v>1155.1333333333332</v>
      </c>
      <c r="K88" s="41">
        <v>1174.8666666666663</v>
      </c>
      <c r="L88" s="41">
        <v>1201.7333333333331</v>
      </c>
      <c r="M88" s="31">
        <v>1148</v>
      </c>
      <c r="N88" s="31">
        <v>1101.4000000000001</v>
      </c>
      <c r="O88" s="42">
        <v>23725800</v>
      </c>
      <c r="P88" s="43">
        <v>-5.8369753321796261E-3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2724.2</v>
      </c>
      <c r="F89" s="40">
        <v>2724.35</v>
      </c>
      <c r="G89" s="41">
        <v>2696.6499999999996</v>
      </c>
      <c r="H89" s="41">
        <v>2669.1</v>
      </c>
      <c r="I89" s="41">
        <v>2641.3999999999996</v>
      </c>
      <c r="J89" s="41">
        <v>2751.8999999999996</v>
      </c>
      <c r="K89" s="41">
        <v>2779.5999999999995</v>
      </c>
      <c r="L89" s="41">
        <v>2807.1499999999996</v>
      </c>
      <c r="M89" s="31">
        <v>2752.05</v>
      </c>
      <c r="N89" s="31">
        <v>2696.8</v>
      </c>
      <c r="O89" s="42">
        <v>12966000</v>
      </c>
      <c r="P89" s="43">
        <v>8.540626312596257E-3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2511.6999999999998</v>
      </c>
      <c r="F90" s="40">
        <v>2490.7000000000003</v>
      </c>
      <c r="G90" s="41">
        <v>2453.4000000000005</v>
      </c>
      <c r="H90" s="41">
        <v>2395.1000000000004</v>
      </c>
      <c r="I90" s="41">
        <v>2357.8000000000006</v>
      </c>
      <c r="J90" s="41">
        <v>2549.0000000000005</v>
      </c>
      <c r="K90" s="41">
        <v>2586.3000000000006</v>
      </c>
      <c r="L90" s="41">
        <v>2644.6000000000004</v>
      </c>
      <c r="M90" s="31">
        <v>2528</v>
      </c>
      <c r="N90" s="31">
        <v>2432.4</v>
      </c>
      <c r="O90" s="42">
        <v>3242800</v>
      </c>
      <c r="P90" s="43">
        <v>-6.1637080867850099E-4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1503.05</v>
      </c>
      <c r="F91" s="40">
        <v>1492.9166666666667</v>
      </c>
      <c r="G91" s="41">
        <v>1476.7833333333335</v>
      </c>
      <c r="H91" s="41">
        <v>1450.5166666666669</v>
      </c>
      <c r="I91" s="41">
        <v>1434.3833333333337</v>
      </c>
      <c r="J91" s="41">
        <v>1519.1833333333334</v>
      </c>
      <c r="K91" s="41">
        <v>1535.3166666666666</v>
      </c>
      <c r="L91" s="41">
        <v>1561.5833333333333</v>
      </c>
      <c r="M91" s="31">
        <v>1509.05</v>
      </c>
      <c r="N91" s="31">
        <v>1466.65</v>
      </c>
      <c r="O91" s="42">
        <v>36528800</v>
      </c>
      <c r="P91" s="43">
        <v>-2.1956499329965982E-2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684.8</v>
      </c>
      <c r="F92" s="40">
        <v>677.41666666666663</v>
      </c>
      <c r="G92" s="41">
        <v>667.88333333333321</v>
      </c>
      <c r="H92" s="41">
        <v>650.96666666666658</v>
      </c>
      <c r="I92" s="41">
        <v>641.43333333333317</v>
      </c>
      <c r="J92" s="41">
        <v>694.33333333333326</v>
      </c>
      <c r="K92" s="41">
        <v>703.86666666666679</v>
      </c>
      <c r="L92" s="41">
        <v>720.7833333333333</v>
      </c>
      <c r="M92" s="31">
        <v>686.95</v>
      </c>
      <c r="N92" s="31">
        <v>660.5</v>
      </c>
      <c r="O92" s="42">
        <v>16370200</v>
      </c>
      <c r="P92" s="43">
        <v>3.096640110841704E-2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2493.9</v>
      </c>
      <c r="F93" s="40">
        <v>2491.8833333333337</v>
      </c>
      <c r="G93" s="41">
        <v>2453.4666666666672</v>
      </c>
      <c r="H93" s="41">
        <v>2413.0333333333333</v>
      </c>
      <c r="I93" s="41">
        <v>2374.6166666666668</v>
      </c>
      <c r="J93" s="41">
        <v>2532.3166666666675</v>
      </c>
      <c r="K93" s="41">
        <v>2570.7333333333345</v>
      </c>
      <c r="L93" s="41">
        <v>2611.1666666666679</v>
      </c>
      <c r="M93" s="31">
        <v>2530.3000000000002</v>
      </c>
      <c r="N93" s="31">
        <v>2451.4499999999998</v>
      </c>
      <c r="O93" s="42">
        <v>4821600</v>
      </c>
      <c r="P93" s="43">
        <v>1.8698104836153896E-2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421.95</v>
      </c>
      <c r="F94" s="40">
        <v>421.90000000000003</v>
      </c>
      <c r="G94" s="41">
        <v>409.05000000000007</v>
      </c>
      <c r="H94" s="41">
        <v>396.15000000000003</v>
      </c>
      <c r="I94" s="41">
        <v>383.30000000000007</v>
      </c>
      <c r="J94" s="41">
        <v>434.80000000000007</v>
      </c>
      <c r="K94" s="41">
        <v>447.65000000000009</v>
      </c>
      <c r="L94" s="41">
        <v>460.55000000000007</v>
      </c>
      <c r="M94" s="31">
        <v>434.75</v>
      </c>
      <c r="N94" s="31">
        <v>409</v>
      </c>
      <c r="O94" s="42">
        <v>33614175</v>
      </c>
      <c r="P94" s="43">
        <v>8.1261454407137182E-2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297.5</v>
      </c>
      <c r="F95" s="40">
        <v>297.90000000000003</v>
      </c>
      <c r="G95" s="41">
        <v>293.15000000000009</v>
      </c>
      <c r="H95" s="41">
        <v>288.80000000000007</v>
      </c>
      <c r="I95" s="41">
        <v>284.05000000000013</v>
      </c>
      <c r="J95" s="41">
        <v>302.25000000000006</v>
      </c>
      <c r="K95" s="41">
        <v>306.99999999999994</v>
      </c>
      <c r="L95" s="41">
        <v>311.35000000000002</v>
      </c>
      <c r="M95" s="31">
        <v>302.64999999999998</v>
      </c>
      <c r="N95" s="31">
        <v>293.55</v>
      </c>
      <c r="O95" s="42">
        <v>13211100</v>
      </c>
      <c r="P95" s="43">
        <v>3.9074113399872587E-2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2334.9499999999998</v>
      </c>
      <c r="F96" s="40">
        <v>2326.2666666666664</v>
      </c>
      <c r="G96" s="41">
        <v>2303.1833333333329</v>
      </c>
      <c r="H96" s="41">
        <v>2271.4166666666665</v>
      </c>
      <c r="I96" s="41">
        <v>2248.333333333333</v>
      </c>
      <c r="J96" s="41">
        <v>2358.0333333333328</v>
      </c>
      <c r="K96" s="41">
        <v>2381.1166666666668</v>
      </c>
      <c r="L96" s="41">
        <v>2412.8833333333328</v>
      </c>
      <c r="M96" s="31">
        <v>2349.35</v>
      </c>
      <c r="N96" s="31">
        <v>2294.5</v>
      </c>
      <c r="O96" s="42">
        <v>11007900</v>
      </c>
      <c r="P96" s="43">
        <v>1.5385892575476658E-2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231.35</v>
      </c>
      <c r="F97" s="40">
        <v>235.35</v>
      </c>
      <c r="G97" s="41">
        <v>225.2</v>
      </c>
      <c r="H97" s="41">
        <v>219.04999999999998</v>
      </c>
      <c r="I97" s="41">
        <v>208.89999999999998</v>
      </c>
      <c r="J97" s="41">
        <v>241.5</v>
      </c>
      <c r="K97" s="41">
        <v>251.65000000000003</v>
      </c>
      <c r="L97" s="41">
        <v>257.8</v>
      </c>
      <c r="M97" s="31">
        <v>245.5</v>
      </c>
      <c r="N97" s="31">
        <v>229.2</v>
      </c>
      <c r="O97" s="42">
        <v>53698200</v>
      </c>
      <c r="P97" s="43">
        <v>-4.0916892752339291E-2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720.9</v>
      </c>
      <c r="F98" s="40">
        <v>720.73333333333323</v>
      </c>
      <c r="G98" s="41">
        <v>712.06666666666649</v>
      </c>
      <c r="H98" s="41">
        <v>703.23333333333323</v>
      </c>
      <c r="I98" s="41">
        <v>694.56666666666649</v>
      </c>
      <c r="J98" s="41">
        <v>729.56666666666649</v>
      </c>
      <c r="K98" s="41">
        <v>738.23333333333323</v>
      </c>
      <c r="L98" s="41">
        <v>747.06666666666649</v>
      </c>
      <c r="M98" s="31">
        <v>729.4</v>
      </c>
      <c r="N98" s="31">
        <v>711.9</v>
      </c>
      <c r="O98" s="42">
        <v>99431750</v>
      </c>
      <c r="P98" s="43">
        <v>2.9776568930407418E-2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1439.45</v>
      </c>
      <c r="F99" s="40">
        <v>1441.8</v>
      </c>
      <c r="G99" s="41">
        <v>1421.1499999999999</v>
      </c>
      <c r="H99" s="41">
        <v>1402.85</v>
      </c>
      <c r="I99" s="41">
        <v>1382.1999999999998</v>
      </c>
      <c r="J99" s="41">
        <v>1460.1</v>
      </c>
      <c r="K99" s="41">
        <v>1480.75</v>
      </c>
      <c r="L99" s="41">
        <v>1499.05</v>
      </c>
      <c r="M99" s="31">
        <v>1462.45</v>
      </c>
      <c r="N99" s="31">
        <v>1423.5</v>
      </c>
      <c r="O99" s="42">
        <v>2773975</v>
      </c>
      <c r="P99" s="43">
        <v>7.2530864197530862E-3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588.29999999999995</v>
      </c>
      <c r="F100" s="40">
        <v>584.85</v>
      </c>
      <c r="G100" s="41">
        <v>574.85</v>
      </c>
      <c r="H100" s="41">
        <v>561.4</v>
      </c>
      <c r="I100" s="41">
        <v>551.4</v>
      </c>
      <c r="J100" s="41">
        <v>598.30000000000007</v>
      </c>
      <c r="K100" s="41">
        <v>608.30000000000007</v>
      </c>
      <c r="L100" s="41">
        <v>621.75000000000011</v>
      </c>
      <c r="M100" s="31">
        <v>594.85</v>
      </c>
      <c r="N100" s="31">
        <v>571.4</v>
      </c>
      <c r="O100" s="42">
        <v>4579500</v>
      </c>
      <c r="P100" s="43">
        <v>6.9726699369306241E-2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11.2</v>
      </c>
      <c r="F101" s="40">
        <v>11.533333333333331</v>
      </c>
      <c r="G101" s="41">
        <v>10.716666666666663</v>
      </c>
      <c r="H101" s="41">
        <v>10.233333333333333</v>
      </c>
      <c r="I101" s="41">
        <v>9.4166666666666643</v>
      </c>
      <c r="J101" s="41">
        <v>12.016666666666662</v>
      </c>
      <c r="K101" s="41">
        <v>12.833333333333332</v>
      </c>
      <c r="L101" s="41">
        <v>13.316666666666661</v>
      </c>
      <c r="M101" s="31">
        <v>12.35</v>
      </c>
      <c r="N101" s="31">
        <v>11.05</v>
      </c>
      <c r="O101" s="42">
        <v>902860000</v>
      </c>
      <c r="P101" s="43">
        <v>1.39937106918239E-2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45.35</v>
      </c>
      <c r="F102" s="40">
        <v>45.6</v>
      </c>
      <c r="G102" s="41">
        <v>44.2</v>
      </c>
      <c r="H102" s="41">
        <v>43.050000000000004</v>
      </c>
      <c r="I102" s="41">
        <v>41.650000000000006</v>
      </c>
      <c r="J102" s="41">
        <v>46.75</v>
      </c>
      <c r="K102" s="41">
        <v>48.149999999999991</v>
      </c>
      <c r="L102" s="41">
        <v>49.3</v>
      </c>
      <c r="M102" s="31">
        <v>47</v>
      </c>
      <c r="N102" s="31">
        <v>44.45</v>
      </c>
      <c r="O102" s="42">
        <v>161754700</v>
      </c>
      <c r="P102" s="43">
        <v>-8.0275377045902919E-3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44560</v>
      </c>
      <c r="E103" s="40">
        <v>734.6</v>
      </c>
      <c r="F103" s="40">
        <v>729.69999999999993</v>
      </c>
      <c r="G103" s="41">
        <v>709.64999999999986</v>
      </c>
      <c r="H103" s="41">
        <v>684.69999999999993</v>
      </c>
      <c r="I103" s="41">
        <v>664.64999999999986</v>
      </c>
      <c r="J103" s="41">
        <v>754.64999999999986</v>
      </c>
      <c r="K103" s="41">
        <v>774.69999999999982</v>
      </c>
      <c r="L103" s="41">
        <v>799.64999999999986</v>
      </c>
      <c r="M103" s="31">
        <v>749.75</v>
      </c>
      <c r="N103" s="31">
        <v>704.75</v>
      </c>
      <c r="O103" s="42">
        <v>12326250</v>
      </c>
      <c r="P103" s="43">
        <v>-9.3429776974080763E-3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482.05</v>
      </c>
      <c r="F104" s="40">
        <v>481.61666666666662</v>
      </c>
      <c r="G104" s="41">
        <v>473.33333333333326</v>
      </c>
      <c r="H104" s="41">
        <v>464.61666666666662</v>
      </c>
      <c r="I104" s="41">
        <v>456.33333333333326</v>
      </c>
      <c r="J104" s="41">
        <v>490.33333333333326</v>
      </c>
      <c r="K104" s="41">
        <v>498.61666666666667</v>
      </c>
      <c r="L104" s="41">
        <v>507.33333333333326</v>
      </c>
      <c r="M104" s="31">
        <v>489.9</v>
      </c>
      <c r="N104" s="31">
        <v>472.9</v>
      </c>
      <c r="O104" s="42">
        <v>11253000</v>
      </c>
      <c r="P104" s="43">
        <v>-9.9201548511976771E-3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172.95</v>
      </c>
      <c r="F105" s="40">
        <v>176.03333333333333</v>
      </c>
      <c r="G105" s="41">
        <v>169.06666666666666</v>
      </c>
      <c r="H105" s="41">
        <v>165.18333333333334</v>
      </c>
      <c r="I105" s="41">
        <v>158.21666666666667</v>
      </c>
      <c r="J105" s="41">
        <v>179.91666666666666</v>
      </c>
      <c r="K105" s="41">
        <v>186.8833333333333</v>
      </c>
      <c r="L105" s="41">
        <v>190.76666666666665</v>
      </c>
      <c r="M105" s="31">
        <v>183</v>
      </c>
      <c r="N105" s="31">
        <v>172.15</v>
      </c>
      <c r="O105" s="42">
        <v>18074868</v>
      </c>
      <c r="P105" s="43">
        <v>0.15974193548387097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44560</v>
      </c>
      <c r="E106" s="40">
        <v>185.2</v>
      </c>
      <c r="F106" s="40">
        <v>185.4666666666667</v>
      </c>
      <c r="G106" s="41">
        <v>182.53333333333339</v>
      </c>
      <c r="H106" s="41">
        <v>179.8666666666667</v>
      </c>
      <c r="I106" s="41">
        <v>176.93333333333339</v>
      </c>
      <c r="J106" s="41">
        <v>188.13333333333338</v>
      </c>
      <c r="K106" s="41">
        <v>191.06666666666666</v>
      </c>
      <c r="L106" s="41">
        <v>193.73333333333338</v>
      </c>
      <c r="M106" s="31">
        <v>188.4</v>
      </c>
      <c r="N106" s="31">
        <v>182.8</v>
      </c>
      <c r="O106" s="42">
        <v>10538600</v>
      </c>
      <c r="P106" s="43">
        <v>-2.5475998927326361E-2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7322.1</v>
      </c>
      <c r="F107" s="40">
        <v>7242.4333333333334</v>
      </c>
      <c r="G107" s="41">
        <v>7054.8666666666668</v>
      </c>
      <c r="H107" s="41">
        <v>6787.6333333333332</v>
      </c>
      <c r="I107" s="41">
        <v>6600.0666666666666</v>
      </c>
      <c r="J107" s="41">
        <v>7509.666666666667</v>
      </c>
      <c r="K107" s="41">
        <v>7697.2333333333345</v>
      </c>
      <c r="L107" s="41">
        <v>7964.4666666666672</v>
      </c>
      <c r="M107" s="31">
        <v>7430</v>
      </c>
      <c r="N107" s="31">
        <v>6975.2</v>
      </c>
      <c r="O107" s="42">
        <v>172050</v>
      </c>
      <c r="P107" s="43">
        <v>-1.6716673810544362E-2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1895.45</v>
      </c>
      <c r="F108" s="40">
        <v>1882.9333333333334</v>
      </c>
      <c r="G108" s="41">
        <v>1836.5166666666669</v>
      </c>
      <c r="H108" s="41">
        <v>1777.5833333333335</v>
      </c>
      <c r="I108" s="41">
        <v>1731.166666666667</v>
      </c>
      <c r="J108" s="41">
        <v>1941.8666666666668</v>
      </c>
      <c r="K108" s="41">
        <v>1988.2833333333333</v>
      </c>
      <c r="L108" s="41">
        <v>2047.2166666666667</v>
      </c>
      <c r="M108" s="31">
        <v>1929.35</v>
      </c>
      <c r="N108" s="31">
        <v>1824</v>
      </c>
      <c r="O108" s="42">
        <v>3904500</v>
      </c>
      <c r="P108" s="43">
        <v>-1.1956728031884608E-2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899.3</v>
      </c>
      <c r="F109" s="40">
        <v>911.70000000000016</v>
      </c>
      <c r="G109" s="41">
        <v>881.0500000000003</v>
      </c>
      <c r="H109" s="41">
        <v>862.80000000000018</v>
      </c>
      <c r="I109" s="41">
        <v>832.15000000000032</v>
      </c>
      <c r="J109" s="41">
        <v>929.95000000000027</v>
      </c>
      <c r="K109" s="41">
        <v>960.60000000000014</v>
      </c>
      <c r="L109" s="41">
        <v>978.85000000000025</v>
      </c>
      <c r="M109" s="31">
        <v>942.35</v>
      </c>
      <c r="N109" s="31">
        <v>893.45</v>
      </c>
      <c r="O109" s="42">
        <v>27108000</v>
      </c>
      <c r="P109" s="43">
        <v>9.7387692644004806E-2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281.7</v>
      </c>
      <c r="F110" s="40">
        <v>279.23333333333335</v>
      </c>
      <c r="G110" s="41">
        <v>271.4666666666667</v>
      </c>
      <c r="H110" s="41">
        <v>261.23333333333335</v>
      </c>
      <c r="I110" s="41">
        <v>253.4666666666667</v>
      </c>
      <c r="J110" s="41">
        <v>289.4666666666667</v>
      </c>
      <c r="K110" s="41">
        <v>297.23333333333335</v>
      </c>
      <c r="L110" s="41">
        <v>307.4666666666667</v>
      </c>
      <c r="M110" s="31">
        <v>287</v>
      </c>
      <c r="N110" s="31">
        <v>269</v>
      </c>
      <c r="O110" s="42">
        <v>13680800</v>
      </c>
      <c r="P110" s="43">
        <v>-8.1751550460439762E-2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1703</v>
      </c>
      <c r="F111" s="40">
        <v>1698.8833333333332</v>
      </c>
      <c r="G111" s="41">
        <v>1680.5666666666664</v>
      </c>
      <c r="H111" s="41">
        <v>1658.1333333333332</v>
      </c>
      <c r="I111" s="41">
        <v>1639.8166666666664</v>
      </c>
      <c r="J111" s="41">
        <v>1721.3166666666664</v>
      </c>
      <c r="K111" s="41">
        <v>1739.633333333333</v>
      </c>
      <c r="L111" s="41">
        <v>1762.0666666666664</v>
      </c>
      <c r="M111" s="31">
        <v>1717.2</v>
      </c>
      <c r="N111" s="31">
        <v>1676.45</v>
      </c>
      <c r="O111" s="42">
        <v>38637300</v>
      </c>
      <c r="P111" s="43">
        <v>3.9130400891736628E-3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119.25</v>
      </c>
      <c r="F112" s="40">
        <v>119.85000000000001</v>
      </c>
      <c r="G112" s="41">
        <v>117.90000000000002</v>
      </c>
      <c r="H112" s="41">
        <v>116.55000000000001</v>
      </c>
      <c r="I112" s="41">
        <v>114.60000000000002</v>
      </c>
      <c r="J112" s="41">
        <v>121.20000000000002</v>
      </c>
      <c r="K112" s="41">
        <v>123.15</v>
      </c>
      <c r="L112" s="41">
        <v>124.50000000000001</v>
      </c>
      <c r="M112" s="31">
        <v>121.8</v>
      </c>
      <c r="N112" s="31">
        <v>118.5</v>
      </c>
      <c r="O112" s="42">
        <v>33520500</v>
      </c>
      <c r="P112" s="43">
        <v>5.0947625840635828E-2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2071.6</v>
      </c>
      <c r="F113" s="40">
        <v>2040.8333333333333</v>
      </c>
      <c r="G113" s="41">
        <v>1984.6666666666665</v>
      </c>
      <c r="H113" s="41">
        <v>1897.7333333333333</v>
      </c>
      <c r="I113" s="41">
        <v>1841.5666666666666</v>
      </c>
      <c r="J113" s="41">
        <v>2127.7666666666664</v>
      </c>
      <c r="K113" s="41">
        <v>2183.9333333333329</v>
      </c>
      <c r="L113" s="41">
        <v>2270.8666666666663</v>
      </c>
      <c r="M113" s="31">
        <v>2097</v>
      </c>
      <c r="N113" s="31">
        <v>1953.9</v>
      </c>
      <c r="O113" s="42">
        <v>3984525</v>
      </c>
      <c r="P113" s="43">
        <v>4.2319011183048851E-2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779.05</v>
      </c>
      <c r="F114" s="40">
        <v>778.61666666666667</v>
      </c>
      <c r="G114" s="41">
        <v>752.93333333333339</v>
      </c>
      <c r="H114" s="41">
        <v>726.81666666666672</v>
      </c>
      <c r="I114" s="41">
        <v>701.13333333333344</v>
      </c>
      <c r="J114" s="41">
        <v>804.73333333333335</v>
      </c>
      <c r="K114" s="41">
        <v>830.41666666666652</v>
      </c>
      <c r="L114" s="41">
        <v>856.5333333333333</v>
      </c>
      <c r="M114" s="31">
        <v>804.3</v>
      </c>
      <c r="N114" s="31">
        <v>752.5</v>
      </c>
      <c r="O114" s="42">
        <v>9849250</v>
      </c>
      <c r="P114" s="43">
        <v>-4.457378440645083E-2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222.15</v>
      </c>
      <c r="F115" s="40">
        <v>222.68333333333331</v>
      </c>
      <c r="G115" s="41">
        <v>220.66666666666663</v>
      </c>
      <c r="H115" s="41">
        <v>219.18333333333331</v>
      </c>
      <c r="I115" s="41">
        <v>217.16666666666663</v>
      </c>
      <c r="J115" s="41">
        <v>224.16666666666663</v>
      </c>
      <c r="K115" s="41">
        <v>226.18333333333334</v>
      </c>
      <c r="L115" s="41">
        <v>227.66666666666663</v>
      </c>
      <c r="M115" s="31">
        <v>224.7</v>
      </c>
      <c r="N115" s="31">
        <v>221.2</v>
      </c>
      <c r="O115" s="42">
        <v>236585600</v>
      </c>
      <c r="P115" s="43">
        <v>1.1962934066986956E-2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353</v>
      </c>
      <c r="F116" s="40">
        <v>351.15000000000003</v>
      </c>
      <c r="G116" s="41">
        <v>342.85000000000008</v>
      </c>
      <c r="H116" s="41">
        <v>332.70000000000005</v>
      </c>
      <c r="I116" s="41">
        <v>324.40000000000009</v>
      </c>
      <c r="J116" s="41">
        <v>361.30000000000007</v>
      </c>
      <c r="K116" s="41">
        <v>369.6</v>
      </c>
      <c r="L116" s="41">
        <v>379.75000000000006</v>
      </c>
      <c r="M116" s="31">
        <v>359.45</v>
      </c>
      <c r="N116" s="31">
        <v>341</v>
      </c>
      <c r="O116" s="42">
        <v>34792500</v>
      </c>
      <c r="P116" s="43">
        <v>1.5468807004742794E-2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44560</v>
      </c>
      <c r="E117" s="40">
        <v>3199.05</v>
      </c>
      <c r="F117" s="40">
        <v>3199.3833333333337</v>
      </c>
      <c r="G117" s="41">
        <v>3156.6166666666672</v>
      </c>
      <c r="H117" s="41">
        <v>3114.1833333333334</v>
      </c>
      <c r="I117" s="41">
        <v>3071.416666666667</v>
      </c>
      <c r="J117" s="41">
        <v>3241.8166666666675</v>
      </c>
      <c r="K117" s="41">
        <v>3284.5833333333339</v>
      </c>
      <c r="L117" s="41">
        <v>3327.0166666666678</v>
      </c>
      <c r="M117" s="31">
        <v>3242.15</v>
      </c>
      <c r="N117" s="31">
        <v>3156.95</v>
      </c>
      <c r="O117" s="42">
        <v>152950</v>
      </c>
      <c r="P117" s="43">
        <v>-1.7977528089887642E-2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628.15</v>
      </c>
      <c r="F118" s="40">
        <v>629.7166666666667</v>
      </c>
      <c r="G118" s="41">
        <v>619.43333333333339</v>
      </c>
      <c r="H118" s="41">
        <v>610.7166666666667</v>
      </c>
      <c r="I118" s="41">
        <v>600.43333333333339</v>
      </c>
      <c r="J118" s="41">
        <v>638.43333333333339</v>
      </c>
      <c r="K118" s="41">
        <v>648.7166666666667</v>
      </c>
      <c r="L118" s="41">
        <v>657.43333333333339</v>
      </c>
      <c r="M118" s="31">
        <v>640</v>
      </c>
      <c r="N118" s="31">
        <v>621</v>
      </c>
      <c r="O118" s="42">
        <v>47023200</v>
      </c>
      <c r="P118" s="43">
        <v>3.2547020363489733E-3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3646.95</v>
      </c>
      <c r="F119" s="40">
        <v>3638.2000000000003</v>
      </c>
      <c r="G119" s="41">
        <v>3557.0000000000005</v>
      </c>
      <c r="H119" s="41">
        <v>3467.05</v>
      </c>
      <c r="I119" s="41">
        <v>3385.8500000000004</v>
      </c>
      <c r="J119" s="41">
        <v>3728.1500000000005</v>
      </c>
      <c r="K119" s="41">
        <v>3809.3500000000004</v>
      </c>
      <c r="L119" s="41">
        <v>3899.3000000000006</v>
      </c>
      <c r="M119" s="31">
        <v>3719.4</v>
      </c>
      <c r="N119" s="31">
        <v>3548.25</v>
      </c>
      <c r="O119" s="42">
        <v>1470000</v>
      </c>
      <c r="P119" s="43">
        <v>1.6861219195849545E-2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2021.5</v>
      </c>
      <c r="F120" s="40">
        <v>2003.25</v>
      </c>
      <c r="G120" s="41">
        <v>1961.8</v>
      </c>
      <c r="H120" s="41">
        <v>1902.1</v>
      </c>
      <c r="I120" s="41">
        <v>1860.6499999999999</v>
      </c>
      <c r="J120" s="41">
        <v>2062.9499999999998</v>
      </c>
      <c r="K120" s="41">
        <v>2104.3999999999996</v>
      </c>
      <c r="L120" s="41">
        <v>2164.1000000000004</v>
      </c>
      <c r="M120" s="31">
        <v>2044.7</v>
      </c>
      <c r="N120" s="31">
        <v>1943.55</v>
      </c>
      <c r="O120" s="42">
        <v>13294000</v>
      </c>
      <c r="P120" s="43">
        <v>4.2110874200426439E-2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73.55</v>
      </c>
      <c r="F121" s="40">
        <v>73.716666666666669</v>
      </c>
      <c r="G121" s="41">
        <v>72.233333333333334</v>
      </c>
      <c r="H121" s="41">
        <v>70.916666666666671</v>
      </c>
      <c r="I121" s="41">
        <v>69.433333333333337</v>
      </c>
      <c r="J121" s="41">
        <v>75.033333333333331</v>
      </c>
      <c r="K121" s="41">
        <v>76.51666666666668</v>
      </c>
      <c r="L121" s="41">
        <v>77.833333333333329</v>
      </c>
      <c r="M121" s="31">
        <v>75.2</v>
      </c>
      <c r="N121" s="31">
        <v>72.400000000000006</v>
      </c>
      <c r="O121" s="42">
        <v>70856560</v>
      </c>
      <c r="P121" s="43">
        <v>3.1585596967782692E-3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3903</v>
      </c>
      <c r="F122" s="40">
        <v>3847.6833333333329</v>
      </c>
      <c r="G122" s="41">
        <v>3740.3666666666659</v>
      </c>
      <c r="H122" s="41">
        <v>3577.7333333333331</v>
      </c>
      <c r="I122" s="41">
        <v>3470.4166666666661</v>
      </c>
      <c r="J122" s="41">
        <v>4010.3166666666657</v>
      </c>
      <c r="K122" s="41">
        <v>4117.6333333333323</v>
      </c>
      <c r="L122" s="41">
        <v>4280.2666666666655</v>
      </c>
      <c r="M122" s="31">
        <v>3955</v>
      </c>
      <c r="N122" s="31">
        <v>3685.05</v>
      </c>
      <c r="O122" s="42">
        <v>467750</v>
      </c>
      <c r="P122" s="43">
        <v>5.82579185520362E-2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501.75</v>
      </c>
      <c r="F123" s="40">
        <v>510.88333333333338</v>
      </c>
      <c r="G123" s="41">
        <v>486.96666666666681</v>
      </c>
      <c r="H123" s="41">
        <v>472.18333333333345</v>
      </c>
      <c r="I123" s="41">
        <v>448.26666666666688</v>
      </c>
      <c r="J123" s="41">
        <v>525.66666666666674</v>
      </c>
      <c r="K123" s="41">
        <v>549.58333333333337</v>
      </c>
      <c r="L123" s="41">
        <v>564.36666666666667</v>
      </c>
      <c r="M123" s="31">
        <v>534.79999999999995</v>
      </c>
      <c r="N123" s="31">
        <v>496.1</v>
      </c>
      <c r="O123" s="42">
        <v>2982600</v>
      </c>
      <c r="P123" s="43">
        <v>6.3771636805344672E-3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375.1</v>
      </c>
      <c r="F124" s="40">
        <v>374.56666666666661</v>
      </c>
      <c r="G124" s="41">
        <v>369.18333333333322</v>
      </c>
      <c r="H124" s="41">
        <v>363.26666666666659</v>
      </c>
      <c r="I124" s="41">
        <v>357.88333333333321</v>
      </c>
      <c r="J124" s="41">
        <v>380.48333333333323</v>
      </c>
      <c r="K124" s="41">
        <v>385.86666666666667</v>
      </c>
      <c r="L124" s="41">
        <v>391.78333333333325</v>
      </c>
      <c r="M124" s="31">
        <v>379.95</v>
      </c>
      <c r="N124" s="31">
        <v>368.65</v>
      </c>
      <c r="O124" s="42">
        <v>13516000</v>
      </c>
      <c r="P124" s="43">
        <v>-3.5387791212031848E-3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1774.35</v>
      </c>
      <c r="F125" s="40">
        <v>1770.6333333333332</v>
      </c>
      <c r="G125" s="41">
        <v>1747.4666666666665</v>
      </c>
      <c r="H125" s="41">
        <v>1720.5833333333333</v>
      </c>
      <c r="I125" s="41">
        <v>1697.4166666666665</v>
      </c>
      <c r="J125" s="41">
        <v>1797.5166666666664</v>
      </c>
      <c r="K125" s="41">
        <v>1820.6833333333334</v>
      </c>
      <c r="L125" s="41">
        <v>1847.5666666666664</v>
      </c>
      <c r="M125" s="31">
        <v>1793.8</v>
      </c>
      <c r="N125" s="31">
        <v>1743.75</v>
      </c>
      <c r="O125" s="42">
        <v>11400525</v>
      </c>
      <c r="P125" s="43">
        <v>3.0723643169058016E-2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6761.5</v>
      </c>
      <c r="F126" s="40">
        <v>6672.45</v>
      </c>
      <c r="G126" s="41">
        <v>6523.2</v>
      </c>
      <c r="H126" s="41">
        <v>6284.9</v>
      </c>
      <c r="I126" s="41">
        <v>6135.65</v>
      </c>
      <c r="J126" s="41">
        <v>6910.75</v>
      </c>
      <c r="K126" s="41">
        <v>7060</v>
      </c>
      <c r="L126" s="41">
        <v>7298.3</v>
      </c>
      <c r="M126" s="31">
        <v>6821.7</v>
      </c>
      <c r="N126" s="31">
        <v>6434.15</v>
      </c>
      <c r="O126" s="42">
        <v>502050</v>
      </c>
      <c r="P126" s="43">
        <v>-3.1259044862518091E-2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5224.6499999999996</v>
      </c>
      <c r="F127" s="40">
        <v>5205.8166666666666</v>
      </c>
      <c r="G127" s="41">
        <v>5124.4333333333334</v>
      </c>
      <c r="H127" s="41">
        <v>5024.2166666666672</v>
      </c>
      <c r="I127" s="41">
        <v>4942.8333333333339</v>
      </c>
      <c r="J127" s="41">
        <v>5306.0333333333328</v>
      </c>
      <c r="K127" s="41">
        <v>5387.4166666666661</v>
      </c>
      <c r="L127" s="41">
        <v>5487.6333333333323</v>
      </c>
      <c r="M127" s="31">
        <v>5287.2</v>
      </c>
      <c r="N127" s="31">
        <v>5105.6000000000004</v>
      </c>
      <c r="O127" s="42">
        <v>499800</v>
      </c>
      <c r="P127" s="43">
        <v>2.418032786885246E-2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894.25</v>
      </c>
      <c r="F128" s="40">
        <v>905.25</v>
      </c>
      <c r="G128" s="41">
        <v>879.25</v>
      </c>
      <c r="H128" s="41">
        <v>864.25</v>
      </c>
      <c r="I128" s="41">
        <v>838.25</v>
      </c>
      <c r="J128" s="41">
        <v>920.25</v>
      </c>
      <c r="K128" s="41">
        <v>946.25</v>
      </c>
      <c r="L128" s="41">
        <v>961.25</v>
      </c>
      <c r="M128" s="31">
        <v>931.25</v>
      </c>
      <c r="N128" s="31">
        <v>890.25</v>
      </c>
      <c r="O128" s="42">
        <v>8595200</v>
      </c>
      <c r="P128" s="43">
        <v>2.7537851844324765E-2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852.3</v>
      </c>
      <c r="F129" s="40">
        <v>852</v>
      </c>
      <c r="G129" s="41">
        <v>833.15</v>
      </c>
      <c r="H129" s="41">
        <v>814</v>
      </c>
      <c r="I129" s="41">
        <v>795.15</v>
      </c>
      <c r="J129" s="41">
        <v>871.15</v>
      </c>
      <c r="K129" s="41">
        <v>889.99999999999989</v>
      </c>
      <c r="L129" s="41">
        <v>909.15</v>
      </c>
      <c r="M129" s="31">
        <v>870.85</v>
      </c>
      <c r="N129" s="31">
        <v>832.85</v>
      </c>
      <c r="O129" s="42">
        <v>10717000</v>
      </c>
      <c r="P129" s="43">
        <v>4.7697255868062685E-2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155.5</v>
      </c>
      <c r="F130" s="40">
        <v>156.46666666666667</v>
      </c>
      <c r="G130" s="41">
        <v>153.03333333333333</v>
      </c>
      <c r="H130" s="41">
        <v>150.56666666666666</v>
      </c>
      <c r="I130" s="41">
        <v>147.13333333333333</v>
      </c>
      <c r="J130" s="41">
        <v>158.93333333333334</v>
      </c>
      <c r="K130" s="41">
        <v>162.36666666666667</v>
      </c>
      <c r="L130" s="41">
        <v>164.83333333333334</v>
      </c>
      <c r="M130" s="31">
        <v>159.9</v>
      </c>
      <c r="N130" s="31">
        <v>154</v>
      </c>
      <c r="O130" s="42">
        <v>25232000</v>
      </c>
      <c r="P130" s="43">
        <v>-4.7536048169862145E-4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164.8</v>
      </c>
      <c r="F131" s="40">
        <v>165.4</v>
      </c>
      <c r="G131" s="41">
        <v>162.10000000000002</v>
      </c>
      <c r="H131" s="41">
        <v>159.4</v>
      </c>
      <c r="I131" s="41">
        <v>156.10000000000002</v>
      </c>
      <c r="J131" s="41">
        <v>168.10000000000002</v>
      </c>
      <c r="K131" s="41">
        <v>171.40000000000003</v>
      </c>
      <c r="L131" s="41">
        <v>174.10000000000002</v>
      </c>
      <c r="M131" s="31">
        <v>168.7</v>
      </c>
      <c r="N131" s="31">
        <v>162.69999999999999</v>
      </c>
      <c r="O131" s="42">
        <v>20706000</v>
      </c>
      <c r="P131" s="43">
        <v>-3.3739325213495729E-2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536.20000000000005</v>
      </c>
      <c r="F132" s="40">
        <v>537.28333333333342</v>
      </c>
      <c r="G132" s="41">
        <v>530.71666666666681</v>
      </c>
      <c r="H132" s="41">
        <v>525.23333333333335</v>
      </c>
      <c r="I132" s="41">
        <v>518.66666666666674</v>
      </c>
      <c r="J132" s="41">
        <v>542.76666666666688</v>
      </c>
      <c r="K132" s="41">
        <v>549.33333333333348</v>
      </c>
      <c r="L132" s="41">
        <v>554.81666666666695</v>
      </c>
      <c r="M132" s="31">
        <v>543.85</v>
      </c>
      <c r="N132" s="31">
        <v>531.79999999999995</v>
      </c>
      <c r="O132" s="42">
        <v>7008000</v>
      </c>
      <c r="P132" s="43">
        <v>-3.5242290748898682E-2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7167.25</v>
      </c>
      <c r="F133" s="40">
        <v>7141.5666666666666</v>
      </c>
      <c r="G133" s="41">
        <v>7050.9333333333334</v>
      </c>
      <c r="H133" s="41">
        <v>6934.6166666666668</v>
      </c>
      <c r="I133" s="41">
        <v>6843.9833333333336</v>
      </c>
      <c r="J133" s="41">
        <v>7257.8833333333332</v>
      </c>
      <c r="K133" s="41">
        <v>7348.5166666666664</v>
      </c>
      <c r="L133" s="41">
        <v>7464.833333333333</v>
      </c>
      <c r="M133" s="31">
        <v>7232.2</v>
      </c>
      <c r="N133" s="31">
        <v>7025.25</v>
      </c>
      <c r="O133" s="42">
        <v>2963000</v>
      </c>
      <c r="P133" s="43">
        <v>2.7250034669255303E-2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891.7</v>
      </c>
      <c r="F134" s="40">
        <v>886.76666666666677</v>
      </c>
      <c r="G134" s="41">
        <v>870.53333333333353</v>
      </c>
      <c r="H134" s="41">
        <v>849.36666666666679</v>
      </c>
      <c r="I134" s="41">
        <v>833.13333333333355</v>
      </c>
      <c r="J134" s="41">
        <v>907.93333333333351</v>
      </c>
      <c r="K134" s="41">
        <v>924.16666666666686</v>
      </c>
      <c r="L134" s="41">
        <v>945.33333333333348</v>
      </c>
      <c r="M134" s="31">
        <v>903</v>
      </c>
      <c r="N134" s="31">
        <v>865.6</v>
      </c>
      <c r="O134" s="42">
        <v>17216250</v>
      </c>
      <c r="P134" s="43">
        <v>2.0371044016005819E-3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44560</v>
      </c>
      <c r="E135" s="40">
        <v>1639.4</v>
      </c>
      <c r="F135" s="40">
        <v>1644.75</v>
      </c>
      <c r="G135" s="41">
        <v>1609.6</v>
      </c>
      <c r="H135" s="41">
        <v>1579.8</v>
      </c>
      <c r="I135" s="41">
        <v>1544.6499999999999</v>
      </c>
      <c r="J135" s="41">
        <v>1674.55</v>
      </c>
      <c r="K135" s="41">
        <v>1709.7</v>
      </c>
      <c r="L135" s="41">
        <v>1739.5</v>
      </c>
      <c r="M135" s="31">
        <v>1679.9</v>
      </c>
      <c r="N135" s="31">
        <v>1614.95</v>
      </c>
      <c r="O135" s="42">
        <v>1358700</v>
      </c>
      <c r="P135" s="43">
        <v>-1.0703363914373088E-2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3139.75</v>
      </c>
      <c r="F136" s="40">
        <v>3157.4500000000003</v>
      </c>
      <c r="G136" s="41">
        <v>3052.3000000000006</v>
      </c>
      <c r="H136" s="41">
        <v>2964.8500000000004</v>
      </c>
      <c r="I136" s="41">
        <v>2859.7000000000007</v>
      </c>
      <c r="J136" s="41">
        <v>3244.9000000000005</v>
      </c>
      <c r="K136" s="41">
        <v>3350.05</v>
      </c>
      <c r="L136" s="41">
        <v>3437.5000000000005</v>
      </c>
      <c r="M136" s="31">
        <v>3262.6</v>
      </c>
      <c r="N136" s="31">
        <v>3070</v>
      </c>
      <c r="O136" s="42">
        <v>608000</v>
      </c>
      <c r="P136" s="43">
        <v>1.5703307718008687E-2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938.1</v>
      </c>
      <c r="F137" s="40">
        <v>933.23333333333323</v>
      </c>
      <c r="G137" s="41">
        <v>914.46666666666647</v>
      </c>
      <c r="H137" s="41">
        <v>890.83333333333326</v>
      </c>
      <c r="I137" s="41">
        <v>872.06666666666649</v>
      </c>
      <c r="J137" s="41">
        <v>956.86666666666645</v>
      </c>
      <c r="K137" s="41">
        <v>975.6333333333331</v>
      </c>
      <c r="L137" s="41">
        <v>999.26666666666642</v>
      </c>
      <c r="M137" s="31">
        <v>952</v>
      </c>
      <c r="N137" s="31">
        <v>909.6</v>
      </c>
      <c r="O137" s="42">
        <v>1665300</v>
      </c>
      <c r="P137" s="43">
        <v>-4.5454545454545456E-2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919.5</v>
      </c>
      <c r="F138" s="40">
        <v>919.75</v>
      </c>
      <c r="G138" s="41">
        <v>901.25</v>
      </c>
      <c r="H138" s="41">
        <v>883</v>
      </c>
      <c r="I138" s="41">
        <v>864.5</v>
      </c>
      <c r="J138" s="41">
        <v>938</v>
      </c>
      <c r="K138" s="41">
        <v>956.5</v>
      </c>
      <c r="L138" s="41">
        <v>974.75</v>
      </c>
      <c r="M138" s="31">
        <v>938.25</v>
      </c>
      <c r="N138" s="31">
        <v>901.5</v>
      </c>
      <c r="O138" s="42">
        <v>3799200</v>
      </c>
      <c r="P138" s="43">
        <v>-2.1933889403768923E-2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4465.75</v>
      </c>
      <c r="F139" s="40">
        <v>4414.583333333333</v>
      </c>
      <c r="G139" s="41">
        <v>4291.1666666666661</v>
      </c>
      <c r="H139" s="41">
        <v>4116.583333333333</v>
      </c>
      <c r="I139" s="41">
        <v>3993.1666666666661</v>
      </c>
      <c r="J139" s="41">
        <v>4589.1666666666661</v>
      </c>
      <c r="K139" s="41">
        <v>4712.5833333333321</v>
      </c>
      <c r="L139" s="41">
        <v>4887.1666666666661</v>
      </c>
      <c r="M139" s="31">
        <v>4538</v>
      </c>
      <c r="N139" s="31">
        <v>4240</v>
      </c>
      <c r="O139" s="42">
        <v>2065000</v>
      </c>
      <c r="P139" s="43">
        <v>5.7672608072116369E-2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214</v>
      </c>
      <c r="F140" s="40">
        <v>213.63333333333335</v>
      </c>
      <c r="G140" s="41">
        <v>208.91666666666671</v>
      </c>
      <c r="H140" s="41">
        <v>203.83333333333337</v>
      </c>
      <c r="I140" s="41">
        <v>199.11666666666673</v>
      </c>
      <c r="J140" s="41">
        <v>218.7166666666667</v>
      </c>
      <c r="K140" s="41">
        <v>223.43333333333334</v>
      </c>
      <c r="L140" s="41">
        <v>228.51666666666668</v>
      </c>
      <c r="M140" s="31">
        <v>218.35</v>
      </c>
      <c r="N140" s="31">
        <v>208.55</v>
      </c>
      <c r="O140" s="42">
        <v>28581000</v>
      </c>
      <c r="P140" s="43">
        <v>5.2936107349501414E-3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3003.6</v>
      </c>
      <c r="F141" s="40">
        <v>3001.7000000000003</v>
      </c>
      <c r="G141" s="41">
        <v>2947.4000000000005</v>
      </c>
      <c r="H141" s="41">
        <v>2891.2000000000003</v>
      </c>
      <c r="I141" s="41">
        <v>2836.9000000000005</v>
      </c>
      <c r="J141" s="41">
        <v>3057.9000000000005</v>
      </c>
      <c r="K141" s="41">
        <v>3112.2000000000007</v>
      </c>
      <c r="L141" s="41">
        <v>3168.4000000000005</v>
      </c>
      <c r="M141" s="31">
        <v>3056</v>
      </c>
      <c r="N141" s="31">
        <v>2945.5</v>
      </c>
      <c r="O141" s="42">
        <v>1444800</v>
      </c>
      <c r="P141" s="43">
        <v>0.16556077687917228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74111.600000000006</v>
      </c>
      <c r="F142" s="40">
        <v>74067.150000000009</v>
      </c>
      <c r="G142" s="41">
        <v>73134.450000000012</v>
      </c>
      <c r="H142" s="41">
        <v>72157.3</v>
      </c>
      <c r="I142" s="41">
        <v>71224.600000000006</v>
      </c>
      <c r="J142" s="41">
        <v>75044.300000000017</v>
      </c>
      <c r="K142" s="41">
        <v>75977</v>
      </c>
      <c r="L142" s="41">
        <v>76954.150000000023</v>
      </c>
      <c r="M142" s="31">
        <v>74999.850000000006</v>
      </c>
      <c r="N142" s="31">
        <v>73090</v>
      </c>
      <c r="O142" s="42">
        <v>64930</v>
      </c>
      <c r="P142" s="43">
        <v>1.8515661163400711E-3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1427.95</v>
      </c>
      <c r="F143" s="40">
        <v>1428.9166666666667</v>
      </c>
      <c r="G143" s="41">
        <v>1394.0333333333335</v>
      </c>
      <c r="H143" s="41">
        <v>1360.1166666666668</v>
      </c>
      <c r="I143" s="41">
        <v>1325.2333333333336</v>
      </c>
      <c r="J143" s="41">
        <v>1462.8333333333335</v>
      </c>
      <c r="K143" s="41">
        <v>1497.7166666666667</v>
      </c>
      <c r="L143" s="41">
        <v>1531.6333333333334</v>
      </c>
      <c r="M143" s="31">
        <v>1463.8</v>
      </c>
      <c r="N143" s="31">
        <v>1395</v>
      </c>
      <c r="O143" s="42">
        <v>3614250</v>
      </c>
      <c r="P143" s="43">
        <v>-1.6229457997346125E-2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370.5</v>
      </c>
      <c r="F144" s="40">
        <v>369.51666666666671</v>
      </c>
      <c r="G144" s="41">
        <v>362.83333333333343</v>
      </c>
      <c r="H144" s="41">
        <v>355.16666666666674</v>
      </c>
      <c r="I144" s="41">
        <v>348.48333333333346</v>
      </c>
      <c r="J144" s="41">
        <v>377.18333333333339</v>
      </c>
      <c r="K144" s="41">
        <v>383.86666666666667</v>
      </c>
      <c r="L144" s="41">
        <v>391.53333333333336</v>
      </c>
      <c r="M144" s="31">
        <v>376.2</v>
      </c>
      <c r="N144" s="31">
        <v>361.85</v>
      </c>
      <c r="O144" s="42">
        <v>2571200</v>
      </c>
      <c r="P144" s="43">
        <v>-1.7726161369193152E-2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88.7</v>
      </c>
      <c r="F145" s="40">
        <v>89.116666666666674</v>
      </c>
      <c r="G145" s="41">
        <v>86.333333333333343</v>
      </c>
      <c r="H145" s="41">
        <v>83.966666666666669</v>
      </c>
      <c r="I145" s="41">
        <v>81.183333333333337</v>
      </c>
      <c r="J145" s="41">
        <v>91.483333333333348</v>
      </c>
      <c r="K145" s="41">
        <v>94.26666666666668</v>
      </c>
      <c r="L145" s="41">
        <v>96.633333333333354</v>
      </c>
      <c r="M145" s="31">
        <v>91.9</v>
      </c>
      <c r="N145" s="31">
        <v>86.75</v>
      </c>
      <c r="O145" s="42">
        <v>90270000</v>
      </c>
      <c r="P145" s="43">
        <v>4.9205147615442851E-3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5867.6</v>
      </c>
      <c r="F146" s="40">
        <v>5831.7333333333336</v>
      </c>
      <c r="G146" s="41">
        <v>5683.1166666666668</v>
      </c>
      <c r="H146" s="41">
        <v>5498.6333333333332</v>
      </c>
      <c r="I146" s="41">
        <v>5350.0166666666664</v>
      </c>
      <c r="J146" s="41">
        <v>6016.2166666666672</v>
      </c>
      <c r="K146" s="41">
        <v>6164.8333333333339</v>
      </c>
      <c r="L146" s="41">
        <v>6349.3166666666675</v>
      </c>
      <c r="M146" s="31">
        <v>5980.35</v>
      </c>
      <c r="N146" s="31">
        <v>5647.25</v>
      </c>
      <c r="O146" s="42">
        <v>897625</v>
      </c>
      <c r="P146" s="43">
        <v>-2.2231485341114355E-3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3555.8</v>
      </c>
      <c r="F147" s="40">
        <v>3530.7999999999997</v>
      </c>
      <c r="G147" s="41">
        <v>3411.6499999999996</v>
      </c>
      <c r="H147" s="41">
        <v>3267.5</v>
      </c>
      <c r="I147" s="41">
        <v>3148.35</v>
      </c>
      <c r="J147" s="41">
        <v>3674.9499999999994</v>
      </c>
      <c r="K147" s="41">
        <v>3794.1</v>
      </c>
      <c r="L147" s="41">
        <v>3938.2499999999991</v>
      </c>
      <c r="M147" s="31">
        <v>3649.95</v>
      </c>
      <c r="N147" s="31">
        <v>3386.65</v>
      </c>
      <c r="O147" s="42">
        <v>535050</v>
      </c>
      <c r="P147" s="43">
        <v>8.5844748858447492E-2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19026.8</v>
      </c>
      <c r="F148" s="40">
        <v>19044.399999999998</v>
      </c>
      <c r="G148" s="41">
        <v>18839.849999999995</v>
      </c>
      <c r="H148" s="41">
        <v>18652.899999999998</v>
      </c>
      <c r="I148" s="41">
        <v>18448.349999999995</v>
      </c>
      <c r="J148" s="41">
        <v>19231.349999999995</v>
      </c>
      <c r="K148" s="41">
        <v>19435.899999999998</v>
      </c>
      <c r="L148" s="41">
        <v>19622.849999999995</v>
      </c>
      <c r="M148" s="31">
        <v>19248.95</v>
      </c>
      <c r="N148" s="31">
        <v>18857.45</v>
      </c>
      <c r="O148" s="42">
        <v>263875</v>
      </c>
      <c r="P148" s="43">
        <v>4.5049504950495048E-2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134.5</v>
      </c>
      <c r="F149" s="40">
        <v>133.78333333333333</v>
      </c>
      <c r="G149" s="41">
        <v>130.16666666666666</v>
      </c>
      <c r="H149" s="41">
        <v>125.83333333333331</v>
      </c>
      <c r="I149" s="41">
        <v>122.21666666666664</v>
      </c>
      <c r="J149" s="41">
        <v>138.11666666666667</v>
      </c>
      <c r="K149" s="41">
        <v>141.73333333333335</v>
      </c>
      <c r="L149" s="41">
        <v>146.06666666666669</v>
      </c>
      <c r="M149" s="31">
        <v>137.4</v>
      </c>
      <c r="N149" s="31">
        <v>129.44999999999999</v>
      </c>
      <c r="O149" s="42">
        <v>86986100</v>
      </c>
      <c r="P149" s="43">
        <v>-1.5021622031712313E-2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126.85</v>
      </c>
      <c r="F150" s="40">
        <v>126.94999999999999</v>
      </c>
      <c r="G150" s="41">
        <v>124.94999999999999</v>
      </c>
      <c r="H150" s="41">
        <v>123.05</v>
      </c>
      <c r="I150" s="41">
        <v>121.05</v>
      </c>
      <c r="J150" s="41">
        <v>128.84999999999997</v>
      </c>
      <c r="K150" s="41">
        <v>130.84999999999997</v>
      </c>
      <c r="L150" s="41">
        <v>132.74999999999997</v>
      </c>
      <c r="M150" s="31">
        <v>128.94999999999999</v>
      </c>
      <c r="N150" s="31">
        <v>125.05</v>
      </c>
      <c r="O150" s="42">
        <v>58105800</v>
      </c>
      <c r="P150" s="43">
        <v>0.10050739501241499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830.15</v>
      </c>
      <c r="F151" s="40">
        <v>826.05000000000007</v>
      </c>
      <c r="G151" s="41">
        <v>808.50000000000011</v>
      </c>
      <c r="H151" s="41">
        <v>786.85</v>
      </c>
      <c r="I151" s="41">
        <v>769.30000000000007</v>
      </c>
      <c r="J151" s="41">
        <v>847.70000000000016</v>
      </c>
      <c r="K151" s="41">
        <v>865.25000000000011</v>
      </c>
      <c r="L151" s="41">
        <v>886.9000000000002</v>
      </c>
      <c r="M151" s="31">
        <v>843.6</v>
      </c>
      <c r="N151" s="31">
        <v>804.4</v>
      </c>
      <c r="O151" s="42">
        <v>3192000</v>
      </c>
      <c r="P151" s="43">
        <v>4.5152418060967224E-2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44560</v>
      </c>
      <c r="E152" s="40">
        <v>4207.7</v>
      </c>
      <c r="F152" s="40">
        <v>4170.5166666666664</v>
      </c>
      <c r="G152" s="41">
        <v>4104.4333333333325</v>
      </c>
      <c r="H152" s="41">
        <v>4001.1666666666661</v>
      </c>
      <c r="I152" s="41">
        <v>3935.0833333333321</v>
      </c>
      <c r="J152" s="41">
        <v>4273.7833333333328</v>
      </c>
      <c r="K152" s="41">
        <v>4339.8666666666668</v>
      </c>
      <c r="L152" s="41">
        <v>4443.1333333333332</v>
      </c>
      <c r="M152" s="31">
        <v>4236.6000000000004</v>
      </c>
      <c r="N152" s="31">
        <v>4067.25</v>
      </c>
      <c r="O152" s="42">
        <v>667750</v>
      </c>
      <c r="P152" s="43">
        <v>-3.0137981118373274E-2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144.15</v>
      </c>
      <c r="F153" s="40">
        <v>144.38333333333333</v>
      </c>
      <c r="G153" s="41">
        <v>142.26666666666665</v>
      </c>
      <c r="H153" s="41">
        <v>140.38333333333333</v>
      </c>
      <c r="I153" s="41">
        <v>138.26666666666665</v>
      </c>
      <c r="J153" s="41">
        <v>146.26666666666665</v>
      </c>
      <c r="K153" s="41">
        <v>148.38333333333333</v>
      </c>
      <c r="L153" s="41">
        <v>150.26666666666665</v>
      </c>
      <c r="M153" s="31">
        <v>146.5</v>
      </c>
      <c r="N153" s="31">
        <v>142.5</v>
      </c>
      <c r="O153" s="42">
        <v>37398900</v>
      </c>
      <c r="P153" s="43">
        <v>4.6767241379310348E-2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38195.050000000003</v>
      </c>
      <c r="F154" s="40">
        <v>38356.966666666667</v>
      </c>
      <c r="G154" s="41">
        <v>37763.983333333337</v>
      </c>
      <c r="H154" s="41">
        <v>37332.916666666672</v>
      </c>
      <c r="I154" s="41">
        <v>36739.933333333342</v>
      </c>
      <c r="J154" s="41">
        <v>38788.033333333333</v>
      </c>
      <c r="K154" s="41">
        <v>39381.016666666656</v>
      </c>
      <c r="L154" s="41">
        <v>39812.083333333328</v>
      </c>
      <c r="M154" s="31">
        <v>38949.949999999997</v>
      </c>
      <c r="N154" s="31">
        <v>37925.9</v>
      </c>
      <c r="O154" s="42">
        <v>88350</v>
      </c>
      <c r="P154" s="43">
        <v>0.12921779141104295</v>
      </c>
    </row>
    <row r="155" spans="1:16" ht="12.75" customHeight="1">
      <c r="A155" s="31">
        <v>145</v>
      </c>
      <c r="B155" s="320" t="s">
        <v>47</v>
      </c>
      <c r="C155" s="33" t="s">
        <v>174</v>
      </c>
      <c r="D155" s="34">
        <v>44560</v>
      </c>
      <c r="E155" s="40">
        <v>2394.25</v>
      </c>
      <c r="F155" s="40">
        <v>2422.2999999999997</v>
      </c>
      <c r="G155" s="41">
        <v>2358.0999999999995</v>
      </c>
      <c r="H155" s="41">
        <v>2321.9499999999998</v>
      </c>
      <c r="I155" s="41">
        <v>2257.7499999999995</v>
      </c>
      <c r="J155" s="41">
        <v>2458.4499999999994</v>
      </c>
      <c r="K155" s="41">
        <v>2522.6499999999992</v>
      </c>
      <c r="L155" s="41">
        <v>2558.7999999999993</v>
      </c>
      <c r="M155" s="31">
        <v>2486.5</v>
      </c>
      <c r="N155" s="31">
        <v>2386.15</v>
      </c>
      <c r="O155" s="42">
        <v>3677575</v>
      </c>
      <c r="P155" s="43">
        <v>8.4458185657190262E-3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44560</v>
      </c>
      <c r="E156" s="40">
        <v>4021.85</v>
      </c>
      <c r="F156" s="40">
        <v>3942.3333333333335</v>
      </c>
      <c r="G156" s="41">
        <v>3839.5666666666671</v>
      </c>
      <c r="H156" s="41">
        <v>3657.2833333333338</v>
      </c>
      <c r="I156" s="41">
        <v>3554.5166666666673</v>
      </c>
      <c r="J156" s="41">
        <v>4124.6166666666668</v>
      </c>
      <c r="K156" s="41">
        <v>4227.3833333333332</v>
      </c>
      <c r="L156" s="41">
        <v>4409.6666666666661</v>
      </c>
      <c r="M156" s="31">
        <v>4045.1</v>
      </c>
      <c r="N156" s="31">
        <v>3760.05</v>
      </c>
      <c r="O156" s="42">
        <v>262050</v>
      </c>
      <c r="P156" s="43">
        <v>5.1143200962695548E-2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220.25</v>
      </c>
      <c r="F157" s="40">
        <v>219.26666666666665</v>
      </c>
      <c r="G157" s="41">
        <v>216.6333333333333</v>
      </c>
      <c r="H157" s="41">
        <v>213.01666666666665</v>
      </c>
      <c r="I157" s="41">
        <v>210.3833333333333</v>
      </c>
      <c r="J157" s="41">
        <v>222.8833333333333</v>
      </c>
      <c r="K157" s="41">
        <v>225.51666666666662</v>
      </c>
      <c r="L157" s="41">
        <v>229.1333333333333</v>
      </c>
      <c r="M157" s="31">
        <v>221.9</v>
      </c>
      <c r="N157" s="31">
        <v>215.65</v>
      </c>
      <c r="O157" s="42">
        <v>19746000</v>
      </c>
      <c r="P157" s="43">
        <v>2.1415270018621976E-2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116.65</v>
      </c>
      <c r="F158" s="40">
        <v>117.2</v>
      </c>
      <c r="G158" s="41">
        <v>114.95</v>
      </c>
      <c r="H158" s="41">
        <v>113.25</v>
      </c>
      <c r="I158" s="41">
        <v>111</v>
      </c>
      <c r="J158" s="41">
        <v>118.9</v>
      </c>
      <c r="K158" s="41">
        <v>121.15</v>
      </c>
      <c r="L158" s="41">
        <v>122.85000000000001</v>
      </c>
      <c r="M158" s="31">
        <v>119.45</v>
      </c>
      <c r="N158" s="31">
        <v>115.5</v>
      </c>
      <c r="O158" s="42">
        <v>47014600</v>
      </c>
      <c r="P158" s="43">
        <v>7.9755416722052368E-3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5277.95</v>
      </c>
      <c r="F159" s="40">
        <v>5314.3166666666666</v>
      </c>
      <c r="G159" s="41">
        <v>5178.6333333333332</v>
      </c>
      <c r="H159" s="41">
        <v>5079.3166666666666</v>
      </c>
      <c r="I159" s="41">
        <v>4943.6333333333332</v>
      </c>
      <c r="J159" s="41">
        <v>5413.6333333333332</v>
      </c>
      <c r="K159" s="41">
        <v>5549.3166666666657</v>
      </c>
      <c r="L159" s="41">
        <v>5648.6333333333332</v>
      </c>
      <c r="M159" s="31">
        <v>5450</v>
      </c>
      <c r="N159" s="31">
        <v>5215</v>
      </c>
      <c r="O159" s="42">
        <v>196750</v>
      </c>
      <c r="P159" s="43">
        <v>9.6215522771007055E-3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2224.4499999999998</v>
      </c>
      <c r="F160" s="40">
        <v>2218.4833333333331</v>
      </c>
      <c r="G160" s="41">
        <v>2191.9666666666662</v>
      </c>
      <c r="H160" s="41">
        <v>2159.4833333333331</v>
      </c>
      <c r="I160" s="41">
        <v>2132.9666666666662</v>
      </c>
      <c r="J160" s="41">
        <v>2250.9666666666662</v>
      </c>
      <c r="K160" s="41">
        <v>2277.4833333333336</v>
      </c>
      <c r="L160" s="41">
        <v>2309.9666666666662</v>
      </c>
      <c r="M160" s="31">
        <v>2245</v>
      </c>
      <c r="N160" s="31">
        <v>2186</v>
      </c>
      <c r="O160" s="42">
        <v>2652000</v>
      </c>
      <c r="P160" s="43">
        <v>7.5987841945288756E-3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2959.3</v>
      </c>
      <c r="F161" s="40">
        <v>2931.5166666666664</v>
      </c>
      <c r="G161" s="41">
        <v>2878.1833333333329</v>
      </c>
      <c r="H161" s="41">
        <v>2797.0666666666666</v>
      </c>
      <c r="I161" s="41">
        <v>2743.7333333333331</v>
      </c>
      <c r="J161" s="41">
        <v>3012.6333333333328</v>
      </c>
      <c r="K161" s="41">
        <v>3065.9666666666667</v>
      </c>
      <c r="L161" s="41">
        <v>3147.0833333333326</v>
      </c>
      <c r="M161" s="31">
        <v>2984.85</v>
      </c>
      <c r="N161" s="31">
        <v>2850.4</v>
      </c>
      <c r="O161" s="42">
        <v>1629000</v>
      </c>
      <c r="P161" s="43">
        <v>-8.9733840304182504E-3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37.75</v>
      </c>
      <c r="F162" s="40">
        <v>37.833333333333336</v>
      </c>
      <c r="G162" s="41">
        <v>37.166666666666671</v>
      </c>
      <c r="H162" s="41">
        <v>36.583333333333336</v>
      </c>
      <c r="I162" s="41">
        <v>35.916666666666671</v>
      </c>
      <c r="J162" s="41">
        <v>38.416666666666671</v>
      </c>
      <c r="K162" s="41">
        <v>39.083333333333343</v>
      </c>
      <c r="L162" s="41">
        <v>39.666666666666671</v>
      </c>
      <c r="M162" s="31">
        <v>38.5</v>
      </c>
      <c r="N162" s="31">
        <v>37.25</v>
      </c>
      <c r="O162" s="42">
        <v>280272000</v>
      </c>
      <c r="P162" s="43">
        <v>1.2836079791847355E-2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2219.3000000000002</v>
      </c>
      <c r="F163" s="40">
        <v>2228.6333333333332</v>
      </c>
      <c r="G163" s="41">
        <v>2140.7666666666664</v>
      </c>
      <c r="H163" s="41">
        <v>2062.2333333333331</v>
      </c>
      <c r="I163" s="41">
        <v>1974.3666666666663</v>
      </c>
      <c r="J163" s="41">
        <v>2307.1666666666665</v>
      </c>
      <c r="K163" s="41">
        <v>2395.0333333333333</v>
      </c>
      <c r="L163" s="41">
        <v>2473.5666666666666</v>
      </c>
      <c r="M163" s="31">
        <v>2316.5</v>
      </c>
      <c r="N163" s="31">
        <v>2150.1</v>
      </c>
      <c r="O163" s="42">
        <v>625200</v>
      </c>
      <c r="P163" s="43">
        <v>-7.7876106194690264E-2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195.95</v>
      </c>
      <c r="F164" s="40">
        <v>196.15</v>
      </c>
      <c r="G164" s="41">
        <v>193.10000000000002</v>
      </c>
      <c r="H164" s="41">
        <v>190.25000000000003</v>
      </c>
      <c r="I164" s="41">
        <v>187.20000000000005</v>
      </c>
      <c r="J164" s="41">
        <v>199</v>
      </c>
      <c r="K164" s="41">
        <v>202.05</v>
      </c>
      <c r="L164" s="41">
        <v>204.89999999999998</v>
      </c>
      <c r="M164" s="31">
        <v>199.2</v>
      </c>
      <c r="N164" s="31">
        <v>193.3</v>
      </c>
      <c r="O164" s="42">
        <v>18265525</v>
      </c>
      <c r="P164" s="43">
        <v>-2.919501133786848E-2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1378.05</v>
      </c>
      <c r="F165" s="40">
        <v>1364.7666666666667</v>
      </c>
      <c r="G165" s="41">
        <v>1329.6333333333332</v>
      </c>
      <c r="H165" s="41">
        <v>1281.2166666666665</v>
      </c>
      <c r="I165" s="41">
        <v>1246.083333333333</v>
      </c>
      <c r="J165" s="41">
        <v>1413.1833333333334</v>
      </c>
      <c r="K165" s="41">
        <v>1448.3166666666671</v>
      </c>
      <c r="L165" s="41">
        <v>1496.7333333333336</v>
      </c>
      <c r="M165" s="31">
        <v>1399.9</v>
      </c>
      <c r="N165" s="31">
        <v>1316.35</v>
      </c>
      <c r="O165" s="42">
        <v>3032557</v>
      </c>
      <c r="P165" s="43">
        <v>2.0405368392221308E-2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935.4</v>
      </c>
      <c r="F166" s="40">
        <v>933.2166666666667</v>
      </c>
      <c r="G166" s="41">
        <v>917.93333333333339</v>
      </c>
      <c r="H166" s="41">
        <v>900.4666666666667</v>
      </c>
      <c r="I166" s="41">
        <v>885.18333333333339</v>
      </c>
      <c r="J166" s="41">
        <v>950.68333333333339</v>
      </c>
      <c r="K166" s="41">
        <v>965.9666666666667</v>
      </c>
      <c r="L166" s="41">
        <v>983.43333333333339</v>
      </c>
      <c r="M166" s="31">
        <v>948.5</v>
      </c>
      <c r="N166" s="31">
        <v>915.75</v>
      </c>
      <c r="O166" s="42">
        <v>2221900</v>
      </c>
      <c r="P166" s="43">
        <v>-1.7662532882375046E-2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182.2</v>
      </c>
      <c r="F167" s="40">
        <v>182.39999999999998</v>
      </c>
      <c r="G167" s="41">
        <v>178.94999999999996</v>
      </c>
      <c r="H167" s="41">
        <v>175.7</v>
      </c>
      <c r="I167" s="41">
        <v>172.24999999999997</v>
      </c>
      <c r="J167" s="41">
        <v>185.64999999999995</v>
      </c>
      <c r="K167" s="41">
        <v>189.1</v>
      </c>
      <c r="L167" s="41">
        <v>192.34999999999994</v>
      </c>
      <c r="M167" s="31">
        <v>185.85</v>
      </c>
      <c r="N167" s="31">
        <v>179.15</v>
      </c>
      <c r="O167" s="42">
        <v>28083600</v>
      </c>
      <c r="P167" s="43">
        <v>4.4209618287686006E-2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127.7</v>
      </c>
      <c r="F168" s="40">
        <v>127.56666666666668</v>
      </c>
      <c r="G168" s="41">
        <v>125.78333333333336</v>
      </c>
      <c r="H168" s="41">
        <v>123.86666666666669</v>
      </c>
      <c r="I168" s="41">
        <v>122.08333333333337</v>
      </c>
      <c r="J168" s="41">
        <v>129.48333333333335</v>
      </c>
      <c r="K168" s="41">
        <v>131.26666666666668</v>
      </c>
      <c r="L168" s="41">
        <v>133.18333333333334</v>
      </c>
      <c r="M168" s="31">
        <v>129.35</v>
      </c>
      <c r="N168" s="31">
        <v>125.65</v>
      </c>
      <c r="O168" s="42">
        <v>55212000</v>
      </c>
      <c r="P168" s="43">
        <v>2.7008928571428573E-2</v>
      </c>
    </row>
    <row r="169" spans="1:16" ht="12.75" customHeight="1">
      <c r="A169" s="31">
        <v>159</v>
      </c>
      <c r="B169" s="321" t="s">
        <v>79</v>
      </c>
      <c r="C169" s="33" t="s">
        <v>187</v>
      </c>
      <c r="D169" s="34">
        <v>44560</v>
      </c>
      <c r="E169" s="40">
        <v>2445.6</v>
      </c>
      <c r="F169" s="40">
        <v>2453.1333333333337</v>
      </c>
      <c r="G169" s="41">
        <v>2401.2666666666673</v>
      </c>
      <c r="H169" s="41">
        <v>2356.9333333333338</v>
      </c>
      <c r="I169" s="41">
        <v>2305.0666666666675</v>
      </c>
      <c r="J169" s="41">
        <v>2497.4666666666672</v>
      </c>
      <c r="K169" s="41">
        <v>2549.333333333333</v>
      </c>
      <c r="L169" s="41">
        <v>2593.666666666667</v>
      </c>
      <c r="M169" s="31">
        <v>2505</v>
      </c>
      <c r="N169" s="31">
        <v>2408.8000000000002</v>
      </c>
      <c r="O169" s="42">
        <v>34676750</v>
      </c>
      <c r="P169" s="43">
        <v>-1.1621941313115478E-2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102.95</v>
      </c>
      <c r="F170" s="40">
        <v>103.35000000000001</v>
      </c>
      <c r="G170" s="41">
        <v>100.40000000000002</v>
      </c>
      <c r="H170" s="41">
        <v>97.850000000000009</v>
      </c>
      <c r="I170" s="41">
        <v>94.90000000000002</v>
      </c>
      <c r="J170" s="41">
        <v>105.90000000000002</v>
      </c>
      <c r="K170" s="41">
        <v>108.85000000000001</v>
      </c>
      <c r="L170" s="41">
        <v>111.40000000000002</v>
      </c>
      <c r="M170" s="31">
        <v>106.3</v>
      </c>
      <c r="N170" s="31">
        <v>100.8</v>
      </c>
      <c r="O170" s="42">
        <v>145535250</v>
      </c>
      <c r="P170" s="43">
        <v>8.4931238362787053E-4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940.05</v>
      </c>
      <c r="F171" s="40">
        <v>942.86666666666667</v>
      </c>
      <c r="G171" s="41">
        <v>919.23333333333335</v>
      </c>
      <c r="H171" s="41">
        <v>898.41666666666663</v>
      </c>
      <c r="I171" s="41">
        <v>874.7833333333333</v>
      </c>
      <c r="J171" s="41">
        <v>963.68333333333339</v>
      </c>
      <c r="K171" s="41">
        <v>987.31666666666683</v>
      </c>
      <c r="L171" s="41">
        <v>1008.1333333333334</v>
      </c>
      <c r="M171" s="31">
        <v>966.5</v>
      </c>
      <c r="N171" s="31">
        <v>922.05</v>
      </c>
      <c r="O171" s="42">
        <v>2676000</v>
      </c>
      <c r="P171" s="43">
        <v>4.1853221724742068E-2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1138.05</v>
      </c>
      <c r="F172" s="40">
        <v>1132.1666666666665</v>
      </c>
      <c r="G172" s="41">
        <v>1114.7333333333331</v>
      </c>
      <c r="H172" s="41">
        <v>1091.4166666666665</v>
      </c>
      <c r="I172" s="41">
        <v>1073.9833333333331</v>
      </c>
      <c r="J172" s="41">
        <v>1155.4833333333331</v>
      </c>
      <c r="K172" s="41">
        <v>1172.9166666666665</v>
      </c>
      <c r="L172" s="41">
        <v>1196.2333333333331</v>
      </c>
      <c r="M172" s="31">
        <v>1149.5999999999999</v>
      </c>
      <c r="N172" s="31">
        <v>1108.8499999999999</v>
      </c>
      <c r="O172" s="42">
        <v>7911750</v>
      </c>
      <c r="P172" s="43">
        <v>-2.4586288416075649E-3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465.95</v>
      </c>
      <c r="F173" s="40">
        <v>467.01666666666665</v>
      </c>
      <c r="G173" s="41">
        <v>455.48333333333329</v>
      </c>
      <c r="H173" s="41">
        <v>445.01666666666665</v>
      </c>
      <c r="I173" s="41">
        <v>433.48333333333329</v>
      </c>
      <c r="J173" s="41">
        <v>477.48333333333329</v>
      </c>
      <c r="K173" s="41">
        <v>489.01666666666659</v>
      </c>
      <c r="L173" s="41">
        <v>499.48333333333329</v>
      </c>
      <c r="M173" s="31">
        <v>478.55</v>
      </c>
      <c r="N173" s="31">
        <v>456.55</v>
      </c>
      <c r="O173" s="42">
        <v>110883000</v>
      </c>
      <c r="P173" s="43">
        <v>-1.6013311148086521E-2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25683.25</v>
      </c>
      <c r="F174" s="40">
        <v>25635.083333333332</v>
      </c>
      <c r="G174" s="41">
        <v>25325.116666666665</v>
      </c>
      <c r="H174" s="41">
        <v>24966.983333333334</v>
      </c>
      <c r="I174" s="41">
        <v>24657.016666666666</v>
      </c>
      <c r="J174" s="41">
        <v>25993.216666666664</v>
      </c>
      <c r="K174" s="41">
        <v>26303.183333333331</v>
      </c>
      <c r="L174" s="41">
        <v>26661.316666666662</v>
      </c>
      <c r="M174" s="31">
        <v>25945.05</v>
      </c>
      <c r="N174" s="31">
        <v>25276.95</v>
      </c>
      <c r="O174" s="42">
        <v>176825</v>
      </c>
      <c r="P174" s="43">
        <v>3.6895132680573295E-3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2133.9</v>
      </c>
      <c r="F175" s="40">
        <v>2108.8833333333332</v>
      </c>
      <c r="G175" s="41">
        <v>2055.0166666666664</v>
      </c>
      <c r="H175" s="41">
        <v>1976.1333333333332</v>
      </c>
      <c r="I175" s="41">
        <v>1922.2666666666664</v>
      </c>
      <c r="J175" s="41">
        <v>2187.7666666666664</v>
      </c>
      <c r="K175" s="41">
        <v>2241.6333333333332</v>
      </c>
      <c r="L175" s="41">
        <v>2320.5166666666664</v>
      </c>
      <c r="M175" s="31">
        <v>2162.75</v>
      </c>
      <c r="N175" s="31">
        <v>2030</v>
      </c>
      <c r="O175" s="42">
        <v>1798775</v>
      </c>
      <c r="P175" s="43">
        <v>3.3747507286393617E-3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2066.8000000000002</v>
      </c>
      <c r="F176" s="40">
        <v>2047.95</v>
      </c>
      <c r="G176" s="41">
        <v>2001.2000000000003</v>
      </c>
      <c r="H176" s="41">
        <v>1935.6000000000001</v>
      </c>
      <c r="I176" s="41">
        <v>1888.8500000000004</v>
      </c>
      <c r="J176" s="41">
        <v>2113.5500000000002</v>
      </c>
      <c r="K176" s="41">
        <v>2160.2999999999997</v>
      </c>
      <c r="L176" s="41">
        <v>2225.9</v>
      </c>
      <c r="M176" s="31">
        <v>2094.6999999999998</v>
      </c>
      <c r="N176" s="31">
        <v>1982.35</v>
      </c>
      <c r="O176" s="42">
        <v>2848000</v>
      </c>
      <c r="P176" s="43">
        <v>1.5601319425871445E-2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1409.25</v>
      </c>
      <c r="F177" s="40">
        <v>1418.5</v>
      </c>
      <c r="G177" s="41">
        <v>1385.8</v>
      </c>
      <c r="H177" s="41">
        <v>1362.35</v>
      </c>
      <c r="I177" s="41">
        <v>1329.6499999999999</v>
      </c>
      <c r="J177" s="41">
        <v>1441.95</v>
      </c>
      <c r="K177" s="41">
        <v>1474.6499999999999</v>
      </c>
      <c r="L177" s="41">
        <v>1498.1000000000001</v>
      </c>
      <c r="M177" s="31">
        <v>1451.2</v>
      </c>
      <c r="N177" s="31">
        <v>1395.05</v>
      </c>
      <c r="O177" s="42">
        <v>3139600</v>
      </c>
      <c r="P177" s="43">
        <v>3.1270529496780976E-2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44560</v>
      </c>
      <c r="E178" s="40">
        <v>493.15</v>
      </c>
      <c r="F178" s="40">
        <v>500.55</v>
      </c>
      <c r="G178" s="41">
        <v>479.6</v>
      </c>
      <c r="H178" s="41">
        <v>466.05</v>
      </c>
      <c r="I178" s="41">
        <v>445.1</v>
      </c>
      <c r="J178" s="41">
        <v>514.1</v>
      </c>
      <c r="K178" s="41">
        <v>535.04999999999995</v>
      </c>
      <c r="L178" s="41">
        <v>548.6</v>
      </c>
      <c r="M178" s="31">
        <v>521.5</v>
      </c>
      <c r="N178" s="31">
        <v>487</v>
      </c>
      <c r="O178" s="42">
        <v>3749625</v>
      </c>
      <c r="P178" s="43">
        <v>-6.7942070445199355E-3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754.1</v>
      </c>
      <c r="F179" s="40">
        <v>761.16666666666663</v>
      </c>
      <c r="G179" s="41">
        <v>745.33333333333326</v>
      </c>
      <c r="H179" s="41">
        <v>736.56666666666661</v>
      </c>
      <c r="I179" s="41">
        <v>720.73333333333323</v>
      </c>
      <c r="J179" s="41">
        <v>769.93333333333328</v>
      </c>
      <c r="K179" s="41">
        <v>785.76666666666654</v>
      </c>
      <c r="L179" s="41">
        <v>794.5333333333333</v>
      </c>
      <c r="M179" s="31">
        <v>777</v>
      </c>
      <c r="N179" s="31">
        <v>752.4</v>
      </c>
      <c r="O179" s="42">
        <v>32138400</v>
      </c>
      <c r="P179" s="43">
        <v>2.3861558360465634E-2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522.29999999999995</v>
      </c>
      <c r="F180" s="40">
        <v>519.43333333333328</v>
      </c>
      <c r="G180" s="41">
        <v>509.36666666666656</v>
      </c>
      <c r="H180" s="41">
        <v>496.43333333333328</v>
      </c>
      <c r="I180" s="41">
        <v>486.36666666666656</v>
      </c>
      <c r="J180" s="41">
        <v>532.36666666666656</v>
      </c>
      <c r="K180" s="41">
        <v>542.43333333333339</v>
      </c>
      <c r="L180" s="41">
        <v>555.36666666666656</v>
      </c>
      <c r="M180" s="31">
        <v>529.5</v>
      </c>
      <c r="N180" s="31">
        <v>506.5</v>
      </c>
      <c r="O180" s="42">
        <v>11373000</v>
      </c>
      <c r="P180" s="43">
        <v>-4.464285714285714E-3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589.6</v>
      </c>
      <c r="F181" s="40">
        <v>589.16666666666663</v>
      </c>
      <c r="G181" s="41">
        <v>582.83333333333326</v>
      </c>
      <c r="H181" s="41">
        <v>576.06666666666661</v>
      </c>
      <c r="I181" s="41">
        <v>569.73333333333323</v>
      </c>
      <c r="J181" s="41">
        <v>595.93333333333328</v>
      </c>
      <c r="K181" s="41">
        <v>602.26666666666654</v>
      </c>
      <c r="L181" s="41">
        <v>609.0333333333333</v>
      </c>
      <c r="M181" s="31">
        <v>595.5</v>
      </c>
      <c r="N181" s="31">
        <v>582.4</v>
      </c>
      <c r="O181" s="42">
        <v>1141550</v>
      </c>
      <c r="P181" s="43">
        <v>-7.4404761904761901E-4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869.3</v>
      </c>
      <c r="F182" s="40">
        <v>863.94999999999993</v>
      </c>
      <c r="G182" s="41">
        <v>839.19999999999982</v>
      </c>
      <c r="H182" s="41">
        <v>809.09999999999991</v>
      </c>
      <c r="I182" s="41">
        <v>784.3499999999998</v>
      </c>
      <c r="J182" s="41">
        <v>894.04999999999984</v>
      </c>
      <c r="K182" s="41">
        <v>918.80000000000007</v>
      </c>
      <c r="L182" s="41">
        <v>948.89999999999986</v>
      </c>
      <c r="M182" s="31">
        <v>888.7</v>
      </c>
      <c r="N182" s="31">
        <v>833.85</v>
      </c>
      <c r="O182" s="42">
        <v>8019000</v>
      </c>
      <c r="P182" s="43">
        <v>-2.7410551849605821E-2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766.7</v>
      </c>
      <c r="F183" s="40">
        <v>765.06666666666661</v>
      </c>
      <c r="G183" s="41">
        <v>753.63333333333321</v>
      </c>
      <c r="H183" s="41">
        <v>740.56666666666661</v>
      </c>
      <c r="I183" s="41">
        <v>729.13333333333321</v>
      </c>
      <c r="J183" s="41">
        <v>778.13333333333321</v>
      </c>
      <c r="K183" s="41">
        <v>789.56666666666661</v>
      </c>
      <c r="L183" s="41">
        <v>802.63333333333321</v>
      </c>
      <c r="M183" s="31">
        <v>776.5</v>
      </c>
      <c r="N183" s="31">
        <v>752</v>
      </c>
      <c r="O183" s="42">
        <v>9514125</v>
      </c>
      <c r="P183" s="43">
        <v>4.3465868604816871E-3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463.2</v>
      </c>
      <c r="F184" s="40">
        <v>460.2833333333333</v>
      </c>
      <c r="G184" s="41">
        <v>448.11666666666662</v>
      </c>
      <c r="H184" s="41">
        <v>433.0333333333333</v>
      </c>
      <c r="I184" s="41">
        <v>420.86666666666662</v>
      </c>
      <c r="J184" s="41">
        <v>475.36666666666662</v>
      </c>
      <c r="K184" s="41">
        <v>487.53333333333336</v>
      </c>
      <c r="L184" s="41">
        <v>502.61666666666662</v>
      </c>
      <c r="M184" s="31">
        <v>472.45</v>
      </c>
      <c r="N184" s="31">
        <v>445.2</v>
      </c>
      <c r="O184" s="42">
        <v>92528100</v>
      </c>
      <c r="P184" s="43">
        <v>3.148530579825258E-2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219.65</v>
      </c>
      <c r="F185" s="40">
        <v>220.36666666666667</v>
      </c>
      <c r="G185" s="41">
        <v>213.43333333333334</v>
      </c>
      <c r="H185" s="41">
        <v>207.21666666666667</v>
      </c>
      <c r="I185" s="41">
        <v>200.28333333333333</v>
      </c>
      <c r="J185" s="41">
        <v>226.58333333333334</v>
      </c>
      <c r="K185" s="41">
        <v>233.51666666666668</v>
      </c>
      <c r="L185" s="41">
        <v>239.73333333333335</v>
      </c>
      <c r="M185" s="31">
        <v>227.3</v>
      </c>
      <c r="N185" s="31">
        <v>214.15</v>
      </c>
      <c r="O185" s="42">
        <v>103207500</v>
      </c>
      <c r="P185" s="43">
        <v>1.770500532481363E-2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1118.2</v>
      </c>
      <c r="F186" s="40">
        <v>1113.7333333333333</v>
      </c>
      <c r="G186" s="41">
        <v>1084.5166666666667</v>
      </c>
      <c r="H186" s="41">
        <v>1050.8333333333333</v>
      </c>
      <c r="I186" s="41">
        <v>1021.6166666666666</v>
      </c>
      <c r="J186" s="41">
        <v>1147.4166666666667</v>
      </c>
      <c r="K186" s="41">
        <v>1176.6333333333334</v>
      </c>
      <c r="L186" s="41">
        <v>1210.3166666666668</v>
      </c>
      <c r="M186" s="31">
        <v>1142.95</v>
      </c>
      <c r="N186" s="31">
        <v>1080.05</v>
      </c>
      <c r="O186" s="42">
        <v>50637900</v>
      </c>
      <c r="P186" s="43">
        <v>1.0353862983031875E-2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3508.15</v>
      </c>
      <c r="F187" s="40">
        <v>3485.9666666666667</v>
      </c>
      <c r="G187" s="41">
        <v>3437.9333333333334</v>
      </c>
      <c r="H187" s="41">
        <v>3367.7166666666667</v>
      </c>
      <c r="I187" s="41">
        <v>3319.6833333333334</v>
      </c>
      <c r="J187" s="41">
        <v>3556.1833333333334</v>
      </c>
      <c r="K187" s="41">
        <v>3604.2166666666672</v>
      </c>
      <c r="L187" s="41">
        <v>3674.4333333333334</v>
      </c>
      <c r="M187" s="31">
        <v>3534</v>
      </c>
      <c r="N187" s="31">
        <v>3415.75</v>
      </c>
      <c r="O187" s="42">
        <v>12881400</v>
      </c>
      <c r="P187" s="43">
        <v>-6.865654273578868E-4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1539</v>
      </c>
      <c r="F188" s="40">
        <v>1525.8</v>
      </c>
      <c r="G188" s="41">
        <v>1499.6999999999998</v>
      </c>
      <c r="H188" s="41">
        <v>1460.3999999999999</v>
      </c>
      <c r="I188" s="41">
        <v>1434.2999999999997</v>
      </c>
      <c r="J188" s="41">
        <v>1565.1</v>
      </c>
      <c r="K188" s="41">
        <v>1591.1999999999998</v>
      </c>
      <c r="L188" s="41">
        <v>1630.5</v>
      </c>
      <c r="M188" s="31">
        <v>1551.9</v>
      </c>
      <c r="N188" s="31">
        <v>1486.5</v>
      </c>
      <c r="O188" s="42">
        <v>9563400</v>
      </c>
      <c r="P188" s="43">
        <v>2.8521649351487384E-2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2327.35</v>
      </c>
      <c r="F189" s="40">
        <v>2302.4</v>
      </c>
      <c r="G189" s="41">
        <v>2269.8000000000002</v>
      </c>
      <c r="H189" s="41">
        <v>2212.25</v>
      </c>
      <c r="I189" s="41">
        <v>2179.65</v>
      </c>
      <c r="J189" s="41">
        <v>2359.9500000000003</v>
      </c>
      <c r="K189" s="41">
        <v>2392.5499999999997</v>
      </c>
      <c r="L189" s="41">
        <v>2450.1000000000004</v>
      </c>
      <c r="M189" s="31">
        <v>2335</v>
      </c>
      <c r="N189" s="31">
        <v>2244.85</v>
      </c>
      <c r="O189" s="42">
        <v>4626750</v>
      </c>
      <c r="P189" s="43">
        <v>2.3985392978670431E-2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3047.6</v>
      </c>
      <c r="F190" s="40">
        <v>3107.0833333333335</v>
      </c>
      <c r="G190" s="41">
        <v>2961.666666666667</v>
      </c>
      <c r="H190" s="41">
        <v>2875.7333333333336</v>
      </c>
      <c r="I190" s="41">
        <v>2730.3166666666671</v>
      </c>
      <c r="J190" s="41">
        <v>3193.0166666666669</v>
      </c>
      <c r="K190" s="41">
        <v>3338.4333333333338</v>
      </c>
      <c r="L190" s="41">
        <v>3424.3666666666668</v>
      </c>
      <c r="M190" s="31">
        <v>3252.5</v>
      </c>
      <c r="N190" s="31">
        <v>3021.15</v>
      </c>
      <c r="O190" s="42">
        <v>794750</v>
      </c>
      <c r="P190" s="43">
        <v>6.2145005011693955E-2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535.45000000000005</v>
      </c>
      <c r="F191" s="40">
        <v>532.98333333333335</v>
      </c>
      <c r="G191" s="41">
        <v>525.9666666666667</v>
      </c>
      <c r="H191" s="41">
        <v>516.48333333333335</v>
      </c>
      <c r="I191" s="41">
        <v>509.4666666666667</v>
      </c>
      <c r="J191" s="41">
        <v>542.4666666666667</v>
      </c>
      <c r="K191" s="41">
        <v>549.48333333333335</v>
      </c>
      <c r="L191" s="41">
        <v>558.9666666666667</v>
      </c>
      <c r="M191" s="31">
        <v>540</v>
      </c>
      <c r="N191" s="31">
        <v>523.5</v>
      </c>
      <c r="O191" s="42">
        <v>2767500</v>
      </c>
      <c r="P191" s="43">
        <v>-2.2257551669316374E-2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1022.5</v>
      </c>
      <c r="F192" s="40">
        <v>1024.95</v>
      </c>
      <c r="G192" s="41">
        <v>993.90000000000009</v>
      </c>
      <c r="H192" s="41">
        <v>965.30000000000007</v>
      </c>
      <c r="I192" s="41">
        <v>934.25000000000011</v>
      </c>
      <c r="J192" s="41">
        <v>1053.5500000000002</v>
      </c>
      <c r="K192" s="41">
        <v>1084.5999999999999</v>
      </c>
      <c r="L192" s="41">
        <v>1113.2</v>
      </c>
      <c r="M192" s="31">
        <v>1056</v>
      </c>
      <c r="N192" s="31">
        <v>996.35</v>
      </c>
      <c r="O192" s="42">
        <v>2093075</v>
      </c>
      <c r="P192" s="43">
        <v>5.222841225626741E-3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683.95</v>
      </c>
      <c r="F193" s="40">
        <v>678.08333333333337</v>
      </c>
      <c r="G193" s="41">
        <v>662.66666666666674</v>
      </c>
      <c r="H193" s="41">
        <v>641.38333333333333</v>
      </c>
      <c r="I193" s="41">
        <v>625.9666666666667</v>
      </c>
      <c r="J193" s="41">
        <v>699.36666666666679</v>
      </c>
      <c r="K193" s="41">
        <v>714.78333333333353</v>
      </c>
      <c r="L193" s="41">
        <v>736.06666666666683</v>
      </c>
      <c r="M193" s="31">
        <v>693.5</v>
      </c>
      <c r="N193" s="31">
        <v>656.8</v>
      </c>
      <c r="O193" s="42">
        <v>5794600</v>
      </c>
      <c r="P193" s="43">
        <v>-1.6397338403041826E-2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1496.75</v>
      </c>
      <c r="F194" s="40">
        <v>1482.6166666666668</v>
      </c>
      <c r="G194" s="41">
        <v>1460.3833333333337</v>
      </c>
      <c r="H194" s="41">
        <v>1424.0166666666669</v>
      </c>
      <c r="I194" s="41">
        <v>1401.7833333333338</v>
      </c>
      <c r="J194" s="41">
        <v>1518.9833333333336</v>
      </c>
      <c r="K194" s="41">
        <v>1541.2166666666667</v>
      </c>
      <c r="L194" s="41">
        <v>1577.5833333333335</v>
      </c>
      <c r="M194" s="31">
        <v>1504.85</v>
      </c>
      <c r="N194" s="31">
        <v>1446.25</v>
      </c>
      <c r="O194" s="42">
        <v>1352750</v>
      </c>
      <c r="P194" s="43">
        <v>4.2340884573894282E-2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7396.35</v>
      </c>
      <c r="F195" s="40">
        <v>7360.7833333333328</v>
      </c>
      <c r="G195" s="41">
        <v>7268.4666666666653</v>
      </c>
      <c r="H195" s="41">
        <v>7140.5833333333321</v>
      </c>
      <c r="I195" s="41">
        <v>7048.2666666666646</v>
      </c>
      <c r="J195" s="41">
        <v>7488.6666666666661</v>
      </c>
      <c r="K195" s="41">
        <v>7580.9833333333336</v>
      </c>
      <c r="L195" s="41">
        <v>7708.8666666666668</v>
      </c>
      <c r="M195" s="31">
        <v>7453.1</v>
      </c>
      <c r="N195" s="31">
        <v>7232.9</v>
      </c>
      <c r="O195" s="42">
        <v>1778600</v>
      </c>
      <c r="P195" s="43">
        <v>1.5878455563171121E-2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692.05</v>
      </c>
      <c r="F196" s="40">
        <v>695.15</v>
      </c>
      <c r="G196" s="41">
        <v>677.55</v>
      </c>
      <c r="H196" s="41">
        <v>663.05</v>
      </c>
      <c r="I196" s="41">
        <v>645.44999999999993</v>
      </c>
      <c r="J196" s="41">
        <v>709.65</v>
      </c>
      <c r="K196" s="41">
        <v>727.25000000000011</v>
      </c>
      <c r="L196" s="41">
        <v>741.75</v>
      </c>
      <c r="M196" s="31">
        <v>712.75</v>
      </c>
      <c r="N196" s="31">
        <v>680.65</v>
      </c>
      <c r="O196" s="42">
        <v>25435800</v>
      </c>
      <c r="P196" s="43">
        <v>6.688619057419222E-3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347.3</v>
      </c>
      <c r="F197" s="40">
        <v>349.31666666666666</v>
      </c>
      <c r="G197" s="41">
        <v>342.23333333333335</v>
      </c>
      <c r="H197" s="41">
        <v>337.16666666666669</v>
      </c>
      <c r="I197" s="41">
        <v>330.08333333333337</v>
      </c>
      <c r="J197" s="41">
        <v>354.38333333333333</v>
      </c>
      <c r="K197" s="41">
        <v>361.4666666666667</v>
      </c>
      <c r="L197" s="41">
        <v>366.5333333333333</v>
      </c>
      <c r="M197" s="31">
        <v>356.4</v>
      </c>
      <c r="N197" s="31">
        <v>344.25</v>
      </c>
      <c r="O197" s="42">
        <v>44249400</v>
      </c>
      <c r="P197" s="43">
        <v>-3.6993089969986738E-3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1175.8499999999999</v>
      </c>
      <c r="F198" s="40">
        <v>1164.45</v>
      </c>
      <c r="G198" s="41">
        <v>1141.9000000000001</v>
      </c>
      <c r="H198" s="41">
        <v>1107.95</v>
      </c>
      <c r="I198" s="41">
        <v>1085.4000000000001</v>
      </c>
      <c r="J198" s="41">
        <v>1198.4000000000001</v>
      </c>
      <c r="K198" s="41">
        <v>1220.9499999999998</v>
      </c>
      <c r="L198" s="41">
        <v>1254.9000000000001</v>
      </c>
      <c r="M198" s="31">
        <v>1187</v>
      </c>
      <c r="N198" s="31">
        <v>1130.5</v>
      </c>
      <c r="O198" s="42">
        <v>1622500</v>
      </c>
      <c r="P198" s="43">
        <v>-3.5661218424962851E-2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2044.05</v>
      </c>
      <c r="F199" s="40">
        <v>2055.4666666666667</v>
      </c>
      <c r="G199" s="41">
        <v>2018.8333333333335</v>
      </c>
      <c r="H199" s="41">
        <v>1993.6166666666668</v>
      </c>
      <c r="I199" s="41">
        <v>1956.9833333333336</v>
      </c>
      <c r="J199" s="41">
        <v>2080.6833333333334</v>
      </c>
      <c r="K199" s="41">
        <v>2117.3166666666666</v>
      </c>
      <c r="L199" s="41">
        <v>2142.5333333333333</v>
      </c>
      <c r="M199" s="31">
        <v>2092.1</v>
      </c>
      <c r="N199" s="31">
        <v>2030.25</v>
      </c>
      <c r="O199" s="42">
        <v>386750</v>
      </c>
      <c r="P199" s="43">
        <v>5.2380952380952382E-2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631.95000000000005</v>
      </c>
      <c r="F200" s="40">
        <v>624.35</v>
      </c>
      <c r="G200" s="41">
        <v>614.75</v>
      </c>
      <c r="H200" s="41">
        <v>597.54999999999995</v>
      </c>
      <c r="I200" s="41">
        <v>587.94999999999993</v>
      </c>
      <c r="J200" s="41">
        <v>641.55000000000007</v>
      </c>
      <c r="K200" s="41">
        <v>651.1500000000002</v>
      </c>
      <c r="L200" s="41">
        <v>668.35000000000014</v>
      </c>
      <c r="M200" s="31">
        <v>633.95000000000005</v>
      </c>
      <c r="N200" s="31">
        <v>607.15</v>
      </c>
      <c r="O200" s="42">
        <v>29484800</v>
      </c>
      <c r="P200" s="43">
        <v>1.0864841373315949E-3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330.85</v>
      </c>
      <c r="F201" s="40">
        <v>335.91666666666669</v>
      </c>
      <c r="G201" s="41">
        <v>324.33333333333337</v>
      </c>
      <c r="H201" s="41">
        <v>317.81666666666666</v>
      </c>
      <c r="I201" s="41">
        <v>306.23333333333335</v>
      </c>
      <c r="J201" s="41">
        <v>342.43333333333339</v>
      </c>
      <c r="K201" s="41">
        <v>354.01666666666677</v>
      </c>
      <c r="L201" s="41">
        <v>360.53333333333342</v>
      </c>
      <c r="M201" s="31">
        <v>347.5</v>
      </c>
      <c r="N201" s="31">
        <v>329.4</v>
      </c>
      <c r="O201" s="42">
        <v>82011000</v>
      </c>
      <c r="P201" s="43">
        <v>4.2614158186694093E-3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52" t="s">
        <v>16</v>
      </c>
      <c r="B8" s="554"/>
      <c r="C8" s="558" t="s">
        <v>20</v>
      </c>
      <c r="D8" s="558" t="s">
        <v>21</v>
      </c>
      <c r="E8" s="549" t="s">
        <v>22</v>
      </c>
      <c r="F8" s="550"/>
      <c r="G8" s="551"/>
      <c r="H8" s="549" t="s">
        <v>23</v>
      </c>
      <c r="I8" s="550"/>
      <c r="J8" s="551"/>
      <c r="K8" s="26"/>
      <c r="L8" s="53"/>
      <c r="M8" s="53"/>
      <c r="N8" s="1"/>
      <c r="O8" s="1"/>
    </row>
    <row r="9" spans="1:15" ht="36" customHeight="1">
      <c r="A9" s="556"/>
      <c r="B9" s="557"/>
      <c r="C9" s="557"/>
      <c r="D9" s="5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17053.95</v>
      </c>
      <c r="D10" s="35">
        <v>16999.016666666666</v>
      </c>
      <c r="E10" s="35">
        <v>16837.333333333332</v>
      </c>
      <c r="F10" s="35">
        <v>16620.716666666667</v>
      </c>
      <c r="G10" s="35">
        <v>16459.033333333333</v>
      </c>
      <c r="H10" s="35">
        <v>17215.633333333331</v>
      </c>
      <c r="I10" s="35">
        <v>17377.316666666666</v>
      </c>
      <c r="J10" s="35">
        <v>17593.933333333331</v>
      </c>
      <c r="K10" s="37">
        <v>17160.7</v>
      </c>
      <c r="L10" s="37">
        <v>16782.400000000001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35976.449999999997</v>
      </c>
      <c r="D11" s="40">
        <v>35884.066666666658</v>
      </c>
      <c r="E11" s="40">
        <v>35420.283333333318</v>
      </c>
      <c r="F11" s="40">
        <v>34864.116666666661</v>
      </c>
      <c r="G11" s="40">
        <v>34400.333333333321</v>
      </c>
      <c r="H11" s="40">
        <v>36440.233333333315</v>
      </c>
      <c r="I11" s="40">
        <v>36904.016666666656</v>
      </c>
      <c r="J11" s="40">
        <v>37460.183333333312</v>
      </c>
      <c r="K11" s="31">
        <v>36347.85</v>
      </c>
      <c r="L11" s="31">
        <v>35327.9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2236.8000000000002</v>
      </c>
      <c r="D12" s="40">
        <v>2234.7833333333333</v>
      </c>
      <c r="E12" s="40">
        <v>2202.8166666666666</v>
      </c>
      <c r="F12" s="40">
        <v>2168.8333333333335</v>
      </c>
      <c r="G12" s="40">
        <v>2136.8666666666668</v>
      </c>
      <c r="H12" s="40">
        <v>2268.7666666666664</v>
      </c>
      <c r="I12" s="40">
        <v>2300.7333333333327</v>
      </c>
      <c r="J12" s="40">
        <v>2334.7166666666662</v>
      </c>
      <c r="K12" s="31">
        <v>2266.75</v>
      </c>
      <c r="L12" s="31">
        <v>2200.8000000000002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4979.1000000000004</v>
      </c>
      <c r="D13" s="40">
        <v>4975.3666666666668</v>
      </c>
      <c r="E13" s="40">
        <v>4918.8333333333339</v>
      </c>
      <c r="F13" s="40">
        <v>4858.5666666666675</v>
      </c>
      <c r="G13" s="40">
        <v>4802.0333333333347</v>
      </c>
      <c r="H13" s="40">
        <v>5035.6333333333332</v>
      </c>
      <c r="I13" s="40">
        <v>5092.1666666666661</v>
      </c>
      <c r="J13" s="40">
        <v>5152.4333333333325</v>
      </c>
      <c r="K13" s="31">
        <v>5031.8999999999996</v>
      </c>
      <c r="L13" s="31">
        <v>4915.1000000000004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34870.75</v>
      </c>
      <c r="D14" s="40">
        <v>34643</v>
      </c>
      <c r="E14" s="40">
        <v>34181.65</v>
      </c>
      <c r="F14" s="40">
        <v>33492.550000000003</v>
      </c>
      <c r="G14" s="40">
        <v>33031.200000000004</v>
      </c>
      <c r="H14" s="40">
        <v>35332.1</v>
      </c>
      <c r="I14" s="40">
        <v>35793.450000000004</v>
      </c>
      <c r="J14" s="40">
        <v>36482.549999999996</v>
      </c>
      <c r="K14" s="31">
        <v>35104.35</v>
      </c>
      <c r="L14" s="31">
        <v>33953.9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3790.65</v>
      </c>
      <c r="D15" s="40">
        <v>3793.4666666666667</v>
      </c>
      <c r="E15" s="40">
        <v>3736.8333333333335</v>
      </c>
      <c r="F15" s="40">
        <v>3683.0166666666669</v>
      </c>
      <c r="G15" s="40">
        <v>3626.3833333333337</v>
      </c>
      <c r="H15" s="40">
        <v>3847.2833333333333</v>
      </c>
      <c r="I15" s="40">
        <v>3903.9166666666665</v>
      </c>
      <c r="J15" s="40">
        <v>3957.7333333333331</v>
      </c>
      <c r="K15" s="31">
        <v>3850.1</v>
      </c>
      <c r="L15" s="31">
        <v>3739.65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8176.25</v>
      </c>
      <c r="D16" s="40">
        <v>8157.7</v>
      </c>
      <c r="E16" s="40">
        <v>8042.1</v>
      </c>
      <c r="F16" s="40">
        <v>7907.9500000000007</v>
      </c>
      <c r="G16" s="40">
        <v>7792.3500000000013</v>
      </c>
      <c r="H16" s="40">
        <v>8291.8499999999985</v>
      </c>
      <c r="I16" s="40">
        <v>8407.4500000000007</v>
      </c>
      <c r="J16" s="40">
        <v>8541.5999999999985</v>
      </c>
      <c r="K16" s="31">
        <v>8273.2999999999993</v>
      </c>
      <c r="L16" s="31">
        <v>8023.55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2289.6</v>
      </c>
      <c r="D17" s="40">
        <v>2284.8666666666668</v>
      </c>
      <c r="E17" s="40">
        <v>2244.7333333333336</v>
      </c>
      <c r="F17" s="40">
        <v>2199.8666666666668</v>
      </c>
      <c r="G17" s="40">
        <v>2159.7333333333336</v>
      </c>
      <c r="H17" s="40">
        <v>2329.7333333333336</v>
      </c>
      <c r="I17" s="40">
        <v>2369.8666666666668</v>
      </c>
      <c r="J17" s="40">
        <v>2414.7333333333336</v>
      </c>
      <c r="K17" s="31">
        <v>2325</v>
      </c>
      <c r="L17" s="31">
        <v>2240</v>
      </c>
      <c r="M17" s="31">
        <v>4.5872999999999999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1103.1500000000001</v>
      </c>
      <c r="D18" s="40">
        <v>1100.7833333333335</v>
      </c>
      <c r="E18" s="40">
        <v>1082.416666666667</v>
      </c>
      <c r="F18" s="40">
        <v>1061.6833333333334</v>
      </c>
      <c r="G18" s="40">
        <v>1043.3166666666668</v>
      </c>
      <c r="H18" s="40">
        <v>1121.5166666666671</v>
      </c>
      <c r="I18" s="40">
        <v>1139.8833333333334</v>
      </c>
      <c r="J18" s="40">
        <v>1160.6166666666672</v>
      </c>
      <c r="K18" s="31">
        <v>1119.1500000000001</v>
      </c>
      <c r="L18" s="31">
        <v>1080.05</v>
      </c>
      <c r="M18" s="31">
        <v>6.9419300000000002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926.05</v>
      </c>
      <c r="D19" s="40">
        <v>925.73333333333323</v>
      </c>
      <c r="E19" s="40">
        <v>905.46666666666647</v>
      </c>
      <c r="F19" s="40">
        <v>884.88333333333321</v>
      </c>
      <c r="G19" s="40">
        <v>864.61666666666645</v>
      </c>
      <c r="H19" s="40">
        <v>946.31666666666649</v>
      </c>
      <c r="I19" s="40">
        <v>966.58333333333314</v>
      </c>
      <c r="J19" s="40">
        <v>987.16666666666652</v>
      </c>
      <c r="K19" s="31">
        <v>946</v>
      </c>
      <c r="L19" s="31">
        <v>905.15</v>
      </c>
      <c r="M19" s="31">
        <v>10.86561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1665.05</v>
      </c>
      <c r="D20" s="40">
        <v>1657.3</v>
      </c>
      <c r="E20" s="40">
        <v>1617.6</v>
      </c>
      <c r="F20" s="40">
        <v>1570.1499999999999</v>
      </c>
      <c r="G20" s="40">
        <v>1530.4499999999998</v>
      </c>
      <c r="H20" s="40">
        <v>1704.75</v>
      </c>
      <c r="I20" s="40">
        <v>1744.4500000000003</v>
      </c>
      <c r="J20" s="40">
        <v>1791.9</v>
      </c>
      <c r="K20" s="31">
        <v>1697</v>
      </c>
      <c r="L20" s="31">
        <v>1609.85</v>
      </c>
      <c r="M20" s="31">
        <v>21.198260000000001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1352.75</v>
      </c>
      <c r="D21" s="40">
        <v>1340.5</v>
      </c>
      <c r="E21" s="40">
        <v>1316.2</v>
      </c>
      <c r="F21" s="40">
        <v>1279.6500000000001</v>
      </c>
      <c r="G21" s="40">
        <v>1255.3500000000001</v>
      </c>
      <c r="H21" s="40">
        <v>1377.05</v>
      </c>
      <c r="I21" s="40">
        <v>1401.3500000000001</v>
      </c>
      <c r="J21" s="40">
        <v>1437.8999999999999</v>
      </c>
      <c r="K21" s="31">
        <v>1364.8</v>
      </c>
      <c r="L21" s="31">
        <v>1303.95</v>
      </c>
      <c r="M21" s="31">
        <v>4.2496700000000001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702.6</v>
      </c>
      <c r="D22" s="40">
        <v>700.08333333333337</v>
      </c>
      <c r="E22" s="40">
        <v>685.16666666666674</v>
      </c>
      <c r="F22" s="40">
        <v>667.73333333333335</v>
      </c>
      <c r="G22" s="40">
        <v>652.81666666666672</v>
      </c>
      <c r="H22" s="40">
        <v>717.51666666666677</v>
      </c>
      <c r="I22" s="40">
        <v>732.43333333333351</v>
      </c>
      <c r="J22" s="40">
        <v>749.86666666666679</v>
      </c>
      <c r="K22" s="31">
        <v>715</v>
      </c>
      <c r="L22" s="31">
        <v>682.65</v>
      </c>
      <c r="M22" s="31">
        <v>59.303510000000003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1579.6</v>
      </c>
      <c r="D23" s="40">
        <v>1580.9833333333333</v>
      </c>
      <c r="E23" s="40">
        <v>1561.9666666666667</v>
      </c>
      <c r="F23" s="40">
        <v>1544.3333333333333</v>
      </c>
      <c r="G23" s="40">
        <v>1525.3166666666666</v>
      </c>
      <c r="H23" s="40">
        <v>1598.6166666666668</v>
      </c>
      <c r="I23" s="40">
        <v>1617.6333333333337</v>
      </c>
      <c r="J23" s="40">
        <v>1635.2666666666669</v>
      </c>
      <c r="K23" s="31">
        <v>1600</v>
      </c>
      <c r="L23" s="31">
        <v>1563.35</v>
      </c>
      <c r="M23" s="31">
        <v>5.6020599999999998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1894.2</v>
      </c>
      <c r="D24" s="40">
        <v>1912.8</v>
      </c>
      <c r="E24" s="40">
        <v>1875.6</v>
      </c>
      <c r="F24" s="40">
        <v>1857</v>
      </c>
      <c r="G24" s="40">
        <v>1819.8</v>
      </c>
      <c r="H24" s="40">
        <v>1931.3999999999999</v>
      </c>
      <c r="I24" s="40">
        <v>1968.6000000000001</v>
      </c>
      <c r="J24" s="40">
        <v>1987.1999999999998</v>
      </c>
      <c r="K24" s="31">
        <v>1950</v>
      </c>
      <c r="L24" s="31">
        <v>1894.2</v>
      </c>
      <c r="M24" s="31">
        <v>1.10799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105.6</v>
      </c>
      <c r="D25" s="40">
        <v>105.89999999999999</v>
      </c>
      <c r="E25" s="40">
        <v>102.89999999999998</v>
      </c>
      <c r="F25" s="40">
        <v>100.19999999999999</v>
      </c>
      <c r="G25" s="40">
        <v>97.199999999999974</v>
      </c>
      <c r="H25" s="40">
        <v>108.59999999999998</v>
      </c>
      <c r="I25" s="40">
        <v>111.60000000000001</v>
      </c>
      <c r="J25" s="40">
        <v>114.29999999999998</v>
      </c>
      <c r="K25" s="31">
        <v>108.9</v>
      </c>
      <c r="L25" s="31">
        <v>103.2</v>
      </c>
      <c r="M25" s="31">
        <v>38.839889999999997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254.25</v>
      </c>
      <c r="D26" s="40">
        <v>254.19999999999996</v>
      </c>
      <c r="E26" s="40">
        <v>245.99999999999994</v>
      </c>
      <c r="F26" s="40">
        <v>237.74999999999997</v>
      </c>
      <c r="G26" s="40">
        <v>229.54999999999995</v>
      </c>
      <c r="H26" s="40">
        <v>262.44999999999993</v>
      </c>
      <c r="I26" s="40">
        <v>270.64999999999992</v>
      </c>
      <c r="J26" s="40">
        <v>278.89999999999992</v>
      </c>
      <c r="K26" s="31">
        <v>262.39999999999998</v>
      </c>
      <c r="L26" s="31">
        <v>245.95</v>
      </c>
      <c r="M26" s="31">
        <v>26.311900000000001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2075.6999999999998</v>
      </c>
      <c r="D27" s="40">
        <v>2092.7166666666667</v>
      </c>
      <c r="E27" s="40">
        <v>2035.7333333333336</v>
      </c>
      <c r="F27" s="40">
        <v>1995.7666666666669</v>
      </c>
      <c r="G27" s="40">
        <v>1938.7833333333338</v>
      </c>
      <c r="H27" s="40">
        <v>2132.6833333333334</v>
      </c>
      <c r="I27" s="40">
        <v>2189.6666666666661</v>
      </c>
      <c r="J27" s="40">
        <v>2229.6333333333332</v>
      </c>
      <c r="K27" s="31">
        <v>2149.6999999999998</v>
      </c>
      <c r="L27" s="31">
        <v>2052.75</v>
      </c>
      <c r="M27" s="31">
        <v>0.39167000000000002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799.7</v>
      </c>
      <c r="D28" s="40">
        <v>795.30000000000007</v>
      </c>
      <c r="E28" s="40">
        <v>785.60000000000014</v>
      </c>
      <c r="F28" s="40">
        <v>771.50000000000011</v>
      </c>
      <c r="G28" s="40">
        <v>761.80000000000018</v>
      </c>
      <c r="H28" s="40">
        <v>809.40000000000009</v>
      </c>
      <c r="I28" s="40">
        <v>819.10000000000014</v>
      </c>
      <c r="J28" s="40">
        <v>833.2</v>
      </c>
      <c r="K28" s="31">
        <v>805</v>
      </c>
      <c r="L28" s="31">
        <v>781.2</v>
      </c>
      <c r="M28" s="31">
        <v>3.0659100000000001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3506.7</v>
      </c>
      <c r="D29" s="40">
        <v>3526.7833333333333</v>
      </c>
      <c r="E29" s="40">
        <v>3458.5666666666666</v>
      </c>
      <c r="F29" s="40">
        <v>3410.4333333333334</v>
      </c>
      <c r="G29" s="40">
        <v>3342.2166666666667</v>
      </c>
      <c r="H29" s="40">
        <v>3574.9166666666665</v>
      </c>
      <c r="I29" s="40">
        <v>3643.1333333333328</v>
      </c>
      <c r="J29" s="40">
        <v>3691.2666666666664</v>
      </c>
      <c r="K29" s="31">
        <v>3595</v>
      </c>
      <c r="L29" s="31">
        <v>3478.65</v>
      </c>
      <c r="M29" s="31">
        <v>3.4648599999999998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610.79999999999995</v>
      </c>
      <c r="D30" s="40">
        <v>614.16666666666663</v>
      </c>
      <c r="E30" s="40">
        <v>604.33333333333326</v>
      </c>
      <c r="F30" s="40">
        <v>597.86666666666667</v>
      </c>
      <c r="G30" s="40">
        <v>588.0333333333333</v>
      </c>
      <c r="H30" s="40">
        <v>620.63333333333321</v>
      </c>
      <c r="I30" s="40">
        <v>630.46666666666647</v>
      </c>
      <c r="J30" s="40">
        <v>636.93333333333317</v>
      </c>
      <c r="K30" s="31">
        <v>624</v>
      </c>
      <c r="L30" s="31">
        <v>607.70000000000005</v>
      </c>
      <c r="M30" s="31">
        <v>7.5851300000000004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369.15</v>
      </c>
      <c r="D31" s="40">
        <v>368.2</v>
      </c>
      <c r="E31" s="40">
        <v>361</v>
      </c>
      <c r="F31" s="40">
        <v>352.85</v>
      </c>
      <c r="G31" s="40">
        <v>345.65000000000003</v>
      </c>
      <c r="H31" s="40">
        <v>376.34999999999997</v>
      </c>
      <c r="I31" s="40">
        <v>383.5499999999999</v>
      </c>
      <c r="J31" s="40">
        <v>391.69999999999993</v>
      </c>
      <c r="K31" s="31">
        <v>375.4</v>
      </c>
      <c r="L31" s="31">
        <v>360.05</v>
      </c>
      <c r="M31" s="31">
        <v>26.910959999999999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5727.5</v>
      </c>
      <c r="D32" s="40">
        <v>5711.833333333333</v>
      </c>
      <c r="E32" s="40">
        <v>5565.6666666666661</v>
      </c>
      <c r="F32" s="40">
        <v>5403.833333333333</v>
      </c>
      <c r="G32" s="40">
        <v>5257.6666666666661</v>
      </c>
      <c r="H32" s="40">
        <v>5873.6666666666661</v>
      </c>
      <c r="I32" s="40">
        <v>6019.8333333333321</v>
      </c>
      <c r="J32" s="40">
        <v>6181.6666666666661</v>
      </c>
      <c r="K32" s="31">
        <v>5858</v>
      </c>
      <c r="L32" s="31">
        <v>5550</v>
      </c>
      <c r="M32" s="31">
        <v>11.8939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206.15</v>
      </c>
      <c r="D33" s="40">
        <v>205.76666666666665</v>
      </c>
      <c r="E33" s="40">
        <v>201.18333333333331</v>
      </c>
      <c r="F33" s="40">
        <v>196.21666666666667</v>
      </c>
      <c r="G33" s="40">
        <v>191.63333333333333</v>
      </c>
      <c r="H33" s="40">
        <v>210.73333333333329</v>
      </c>
      <c r="I33" s="40">
        <v>215.31666666666666</v>
      </c>
      <c r="J33" s="40">
        <v>220.28333333333327</v>
      </c>
      <c r="K33" s="31">
        <v>210.35</v>
      </c>
      <c r="L33" s="31">
        <v>200.8</v>
      </c>
      <c r="M33" s="31">
        <v>39.021239999999999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121.25</v>
      </c>
      <c r="D34" s="40">
        <v>121.8</v>
      </c>
      <c r="E34" s="40">
        <v>118.19999999999999</v>
      </c>
      <c r="F34" s="40">
        <v>115.14999999999999</v>
      </c>
      <c r="G34" s="40">
        <v>111.54999999999998</v>
      </c>
      <c r="H34" s="40">
        <v>124.85</v>
      </c>
      <c r="I34" s="40">
        <v>128.44999999999999</v>
      </c>
      <c r="J34" s="40">
        <v>131.5</v>
      </c>
      <c r="K34" s="31">
        <v>125.4</v>
      </c>
      <c r="L34" s="31">
        <v>118.75</v>
      </c>
      <c r="M34" s="31">
        <v>224.21823000000001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3144.3</v>
      </c>
      <c r="D35" s="40">
        <v>3131.7000000000003</v>
      </c>
      <c r="E35" s="40">
        <v>3084.5000000000005</v>
      </c>
      <c r="F35" s="40">
        <v>3024.7000000000003</v>
      </c>
      <c r="G35" s="40">
        <v>2977.5000000000005</v>
      </c>
      <c r="H35" s="40">
        <v>3191.5000000000005</v>
      </c>
      <c r="I35" s="40">
        <v>3238.7000000000003</v>
      </c>
      <c r="J35" s="40">
        <v>3298.5000000000005</v>
      </c>
      <c r="K35" s="31">
        <v>3178.9</v>
      </c>
      <c r="L35" s="31">
        <v>3071.9</v>
      </c>
      <c r="M35" s="31">
        <v>8.7665100000000002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2115.85</v>
      </c>
      <c r="D36" s="40">
        <v>2107.3000000000002</v>
      </c>
      <c r="E36" s="40">
        <v>2068.6000000000004</v>
      </c>
      <c r="F36" s="40">
        <v>2021.3500000000004</v>
      </c>
      <c r="G36" s="40">
        <v>1982.6500000000005</v>
      </c>
      <c r="H36" s="40">
        <v>2154.5500000000002</v>
      </c>
      <c r="I36" s="40">
        <v>2193.25</v>
      </c>
      <c r="J36" s="40">
        <v>2240.5</v>
      </c>
      <c r="K36" s="31">
        <v>2146</v>
      </c>
      <c r="L36" s="31">
        <v>2060.0500000000002</v>
      </c>
      <c r="M36" s="31">
        <v>2.6142500000000002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654.9</v>
      </c>
      <c r="D37" s="40">
        <v>664.61666666666667</v>
      </c>
      <c r="E37" s="40">
        <v>642.2833333333333</v>
      </c>
      <c r="F37" s="40">
        <v>629.66666666666663</v>
      </c>
      <c r="G37" s="40">
        <v>607.33333333333326</v>
      </c>
      <c r="H37" s="40">
        <v>677.23333333333335</v>
      </c>
      <c r="I37" s="40">
        <v>699.56666666666661</v>
      </c>
      <c r="J37" s="40">
        <v>712.18333333333339</v>
      </c>
      <c r="K37" s="31">
        <v>686.95</v>
      </c>
      <c r="L37" s="31">
        <v>652</v>
      </c>
      <c r="M37" s="31">
        <v>23.914750000000002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4673.3500000000004</v>
      </c>
      <c r="D38" s="40">
        <v>4616.45</v>
      </c>
      <c r="E38" s="40">
        <v>4511.8999999999996</v>
      </c>
      <c r="F38" s="40">
        <v>4350.45</v>
      </c>
      <c r="G38" s="40">
        <v>4245.8999999999996</v>
      </c>
      <c r="H38" s="40">
        <v>4777.8999999999996</v>
      </c>
      <c r="I38" s="40">
        <v>4882.4500000000007</v>
      </c>
      <c r="J38" s="40">
        <v>5043.8999999999996</v>
      </c>
      <c r="K38" s="31">
        <v>4721</v>
      </c>
      <c r="L38" s="31">
        <v>4455</v>
      </c>
      <c r="M38" s="31">
        <v>6.0971000000000002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651.1</v>
      </c>
      <c r="D39" s="40">
        <v>655.30000000000007</v>
      </c>
      <c r="E39" s="40">
        <v>645.15000000000009</v>
      </c>
      <c r="F39" s="40">
        <v>639.20000000000005</v>
      </c>
      <c r="G39" s="40">
        <v>629.05000000000007</v>
      </c>
      <c r="H39" s="40">
        <v>661.25000000000011</v>
      </c>
      <c r="I39" s="40">
        <v>671.4</v>
      </c>
      <c r="J39" s="40">
        <v>677.35000000000014</v>
      </c>
      <c r="K39" s="31">
        <v>665.45</v>
      </c>
      <c r="L39" s="31">
        <v>649.35</v>
      </c>
      <c r="M39" s="31">
        <v>120.84376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3298.2</v>
      </c>
      <c r="D40" s="40">
        <v>3299.5833333333335</v>
      </c>
      <c r="E40" s="40">
        <v>3244.8166666666671</v>
      </c>
      <c r="F40" s="40">
        <v>3191.4333333333334</v>
      </c>
      <c r="G40" s="40">
        <v>3136.666666666667</v>
      </c>
      <c r="H40" s="40">
        <v>3352.9666666666672</v>
      </c>
      <c r="I40" s="40">
        <v>3407.7333333333336</v>
      </c>
      <c r="J40" s="40">
        <v>3461.1166666666672</v>
      </c>
      <c r="K40" s="31">
        <v>3354.35</v>
      </c>
      <c r="L40" s="31">
        <v>3246.2</v>
      </c>
      <c r="M40" s="31">
        <v>4.0373900000000003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6905.75</v>
      </c>
      <c r="D41" s="40">
        <v>6854.6833333333334</v>
      </c>
      <c r="E41" s="40">
        <v>6729.3666666666668</v>
      </c>
      <c r="F41" s="40">
        <v>6552.9833333333336</v>
      </c>
      <c r="G41" s="40">
        <v>6427.666666666667</v>
      </c>
      <c r="H41" s="40">
        <v>7031.0666666666666</v>
      </c>
      <c r="I41" s="40">
        <v>7156.3833333333341</v>
      </c>
      <c r="J41" s="40">
        <v>7332.7666666666664</v>
      </c>
      <c r="K41" s="31">
        <v>6980</v>
      </c>
      <c r="L41" s="31">
        <v>6678.3</v>
      </c>
      <c r="M41" s="31">
        <v>14.918150000000001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16890.400000000001</v>
      </c>
      <c r="D42" s="40">
        <v>16754.016666666666</v>
      </c>
      <c r="E42" s="40">
        <v>16410.033333333333</v>
      </c>
      <c r="F42" s="40">
        <v>15929.666666666666</v>
      </c>
      <c r="G42" s="40">
        <v>15585.683333333332</v>
      </c>
      <c r="H42" s="40">
        <v>17234.383333333331</v>
      </c>
      <c r="I42" s="40">
        <v>17578.366666666661</v>
      </c>
      <c r="J42" s="40">
        <v>18058.733333333334</v>
      </c>
      <c r="K42" s="31">
        <v>17098</v>
      </c>
      <c r="L42" s="31">
        <v>16273.65</v>
      </c>
      <c r="M42" s="31">
        <v>3.0421800000000001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4940.3500000000004</v>
      </c>
      <c r="D43" s="40">
        <v>4971.6833333333334</v>
      </c>
      <c r="E43" s="40">
        <v>4858.666666666667</v>
      </c>
      <c r="F43" s="40">
        <v>4776.9833333333336</v>
      </c>
      <c r="G43" s="40">
        <v>4663.9666666666672</v>
      </c>
      <c r="H43" s="40">
        <v>5053.3666666666668</v>
      </c>
      <c r="I43" s="40">
        <v>5166.3833333333332</v>
      </c>
      <c r="J43" s="40">
        <v>5248.0666666666666</v>
      </c>
      <c r="K43" s="31">
        <v>5084.7</v>
      </c>
      <c r="L43" s="31">
        <v>4890</v>
      </c>
      <c r="M43" s="31">
        <v>1.52223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2163.1999999999998</v>
      </c>
      <c r="D44" s="40">
        <v>2151.4166666666665</v>
      </c>
      <c r="E44" s="40">
        <v>2097.833333333333</v>
      </c>
      <c r="F44" s="40">
        <v>2032.4666666666667</v>
      </c>
      <c r="G44" s="40">
        <v>1978.8833333333332</v>
      </c>
      <c r="H44" s="40">
        <v>2216.7833333333328</v>
      </c>
      <c r="I44" s="40">
        <v>2270.3666666666659</v>
      </c>
      <c r="J44" s="40">
        <v>2335.7333333333327</v>
      </c>
      <c r="K44" s="31">
        <v>2205</v>
      </c>
      <c r="L44" s="31">
        <v>2086.0500000000002</v>
      </c>
      <c r="M44" s="31">
        <v>4.5762600000000004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268.85000000000002</v>
      </c>
      <c r="D45" s="40">
        <v>273.23333333333335</v>
      </c>
      <c r="E45" s="40">
        <v>262.4666666666667</v>
      </c>
      <c r="F45" s="40">
        <v>256.08333333333337</v>
      </c>
      <c r="G45" s="40">
        <v>245.31666666666672</v>
      </c>
      <c r="H45" s="40">
        <v>279.61666666666667</v>
      </c>
      <c r="I45" s="40">
        <v>290.38333333333333</v>
      </c>
      <c r="J45" s="40">
        <v>296.76666666666665</v>
      </c>
      <c r="K45" s="31">
        <v>284</v>
      </c>
      <c r="L45" s="31">
        <v>266.85000000000002</v>
      </c>
      <c r="M45" s="31">
        <v>100.15616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86.25</v>
      </c>
      <c r="D46" s="40">
        <v>86.633333333333326</v>
      </c>
      <c r="E46" s="40">
        <v>84.666666666666657</v>
      </c>
      <c r="F46" s="40">
        <v>83.083333333333329</v>
      </c>
      <c r="G46" s="40">
        <v>81.11666666666666</v>
      </c>
      <c r="H46" s="40">
        <v>88.216666666666654</v>
      </c>
      <c r="I46" s="40">
        <v>90.183333333333323</v>
      </c>
      <c r="J46" s="40">
        <v>91.766666666666652</v>
      </c>
      <c r="K46" s="31">
        <v>88.6</v>
      </c>
      <c r="L46" s="31">
        <v>85.05</v>
      </c>
      <c r="M46" s="31">
        <v>337.01299999999998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54.85</v>
      </c>
      <c r="D47" s="40">
        <v>55.4</v>
      </c>
      <c r="E47" s="40">
        <v>53.8</v>
      </c>
      <c r="F47" s="40">
        <v>52.75</v>
      </c>
      <c r="G47" s="40">
        <v>51.15</v>
      </c>
      <c r="H47" s="40">
        <v>56.449999999999996</v>
      </c>
      <c r="I47" s="40">
        <v>58.050000000000004</v>
      </c>
      <c r="J47" s="40">
        <v>59.099999999999994</v>
      </c>
      <c r="K47" s="31">
        <v>57</v>
      </c>
      <c r="L47" s="31">
        <v>54.35</v>
      </c>
      <c r="M47" s="31">
        <v>53.879640000000002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1895.95</v>
      </c>
      <c r="D48" s="40">
        <v>1885.0333333333335</v>
      </c>
      <c r="E48" s="40">
        <v>1856.666666666667</v>
      </c>
      <c r="F48" s="40">
        <v>1817.3833333333334</v>
      </c>
      <c r="G48" s="40">
        <v>1789.0166666666669</v>
      </c>
      <c r="H48" s="40">
        <v>1924.3166666666671</v>
      </c>
      <c r="I48" s="40">
        <v>1952.6833333333334</v>
      </c>
      <c r="J48" s="40">
        <v>1991.9666666666672</v>
      </c>
      <c r="K48" s="31">
        <v>1913.4</v>
      </c>
      <c r="L48" s="31">
        <v>1845.75</v>
      </c>
      <c r="M48" s="31">
        <v>5.4614900000000004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740.25</v>
      </c>
      <c r="D49" s="40">
        <v>746.85</v>
      </c>
      <c r="E49" s="40">
        <v>730.55000000000007</v>
      </c>
      <c r="F49" s="40">
        <v>720.85</v>
      </c>
      <c r="G49" s="40">
        <v>704.55000000000007</v>
      </c>
      <c r="H49" s="40">
        <v>756.55000000000007</v>
      </c>
      <c r="I49" s="40">
        <v>772.85</v>
      </c>
      <c r="J49" s="40">
        <v>782.55000000000007</v>
      </c>
      <c r="K49" s="31">
        <v>763.15</v>
      </c>
      <c r="L49" s="31">
        <v>737.15</v>
      </c>
      <c r="M49" s="31">
        <v>11.0097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197.25</v>
      </c>
      <c r="D50" s="40">
        <v>195.78333333333333</v>
      </c>
      <c r="E50" s="40">
        <v>190.26666666666665</v>
      </c>
      <c r="F50" s="40">
        <v>183.28333333333333</v>
      </c>
      <c r="G50" s="40">
        <v>177.76666666666665</v>
      </c>
      <c r="H50" s="40">
        <v>202.76666666666665</v>
      </c>
      <c r="I50" s="40">
        <v>208.28333333333336</v>
      </c>
      <c r="J50" s="40">
        <v>215.26666666666665</v>
      </c>
      <c r="K50" s="31">
        <v>201.3</v>
      </c>
      <c r="L50" s="31">
        <v>188.8</v>
      </c>
      <c r="M50" s="31">
        <v>49.50197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697.05</v>
      </c>
      <c r="D51" s="40">
        <v>693.9666666666667</v>
      </c>
      <c r="E51" s="40">
        <v>681.93333333333339</v>
      </c>
      <c r="F51" s="40">
        <v>666.81666666666672</v>
      </c>
      <c r="G51" s="40">
        <v>654.78333333333342</v>
      </c>
      <c r="H51" s="40">
        <v>709.08333333333337</v>
      </c>
      <c r="I51" s="40">
        <v>721.11666666666667</v>
      </c>
      <c r="J51" s="40">
        <v>736.23333333333335</v>
      </c>
      <c r="K51" s="31">
        <v>706</v>
      </c>
      <c r="L51" s="31">
        <v>678.85</v>
      </c>
      <c r="M51" s="31">
        <v>24.130240000000001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57.8</v>
      </c>
      <c r="D52" s="40">
        <v>58.166666666666664</v>
      </c>
      <c r="E52" s="40">
        <v>56.43333333333333</v>
      </c>
      <c r="F52" s="40">
        <v>55.066666666666663</v>
      </c>
      <c r="G52" s="40">
        <v>53.333333333333329</v>
      </c>
      <c r="H52" s="40">
        <v>59.533333333333331</v>
      </c>
      <c r="I52" s="40">
        <v>61.266666666666666</v>
      </c>
      <c r="J52" s="40">
        <v>62.633333333333333</v>
      </c>
      <c r="K52" s="31">
        <v>59.9</v>
      </c>
      <c r="L52" s="31">
        <v>56.8</v>
      </c>
      <c r="M52" s="31">
        <v>348.76783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367.45</v>
      </c>
      <c r="D53" s="40">
        <v>371.48333333333335</v>
      </c>
      <c r="E53" s="40">
        <v>362.9666666666667</v>
      </c>
      <c r="F53" s="40">
        <v>358.48333333333335</v>
      </c>
      <c r="G53" s="40">
        <v>349.9666666666667</v>
      </c>
      <c r="H53" s="40">
        <v>375.9666666666667</v>
      </c>
      <c r="I53" s="40">
        <v>384.48333333333335</v>
      </c>
      <c r="J53" s="40">
        <v>388.9666666666667</v>
      </c>
      <c r="K53" s="31">
        <v>380</v>
      </c>
      <c r="L53" s="31">
        <v>367</v>
      </c>
      <c r="M53" s="31">
        <v>75.187759999999997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739.35</v>
      </c>
      <c r="D54" s="40">
        <v>740.48333333333323</v>
      </c>
      <c r="E54" s="40">
        <v>725.96666666666647</v>
      </c>
      <c r="F54" s="40">
        <v>712.58333333333326</v>
      </c>
      <c r="G54" s="40">
        <v>698.06666666666649</v>
      </c>
      <c r="H54" s="40">
        <v>753.86666666666645</v>
      </c>
      <c r="I54" s="40">
        <v>768.3833333333331</v>
      </c>
      <c r="J54" s="40">
        <v>781.76666666666642</v>
      </c>
      <c r="K54" s="31">
        <v>755</v>
      </c>
      <c r="L54" s="31">
        <v>727.1</v>
      </c>
      <c r="M54" s="31">
        <v>158.85642999999999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364.4</v>
      </c>
      <c r="D55" s="40">
        <v>361.31666666666661</v>
      </c>
      <c r="E55" s="40">
        <v>350.68333333333322</v>
      </c>
      <c r="F55" s="40">
        <v>336.96666666666664</v>
      </c>
      <c r="G55" s="40">
        <v>326.33333333333326</v>
      </c>
      <c r="H55" s="40">
        <v>375.03333333333319</v>
      </c>
      <c r="I55" s="40">
        <v>385.66666666666663</v>
      </c>
      <c r="J55" s="40">
        <v>399.38333333333316</v>
      </c>
      <c r="K55" s="31">
        <v>371.95</v>
      </c>
      <c r="L55" s="31">
        <v>347.6</v>
      </c>
      <c r="M55" s="31">
        <v>25.139890000000001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16302.85</v>
      </c>
      <c r="D56" s="40">
        <v>16164.966666666665</v>
      </c>
      <c r="E56" s="40">
        <v>15829.933333333331</v>
      </c>
      <c r="F56" s="40">
        <v>15357.016666666665</v>
      </c>
      <c r="G56" s="40">
        <v>15021.98333333333</v>
      </c>
      <c r="H56" s="40">
        <v>16637.883333333331</v>
      </c>
      <c r="I56" s="40">
        <v>16972.916666666668</v>
      </c>
      <c r="J56" s="40">
        <v>17445.833333333332</v>
      </c>
      <c r="K56" s="31">
        <v>16500</v>
      </c>
      <c r="L56" s="31">
        <v>15692.05</v>
      </c>
      <c r="M56" s="31">
        <v>0.66281000000000001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3528.6</v>
      </c>
      <c r="D57" s="40">
        <v>3515.9</v>
      </c>
      <c r="E57" s="40">
        <v>3481.8</v>
      </c>
      <c r="F57" s="40">
        <v>3435</v>
      </c>
      <c r="G57" s="40">
        <v>3400.9</v>
      </c>
      <c r="H57" s="40">
        <v>3562.7000000000003</v>
      </c>
      <c r="I57" s="40">
        <v>3596.7999999999997</v>
      </c>
      <c r="J57" s="40">
        <v>3643.6000000000004</v>
      </c>
      <c r="K57" s="31">
        <v>3550</v>
      </c>
      <c r="L57" s="31">
        <v>3469.1</v>
      </c>
      <c r="M57" s="31">
        <v>2.8108200000000001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456.25</v>
      </c>
      <c r="D58" s="40">
        <v>464.63333333333338</v>
      </c>
      <c r="E58" s="40">
        <v>446.61666666666679</v>
      </c>
      <c r="F58" s="40">
        <v>436.98333333333341</v>
      </c>
      <c r="G58" s="40">
        <v>418.96666666666681</v>
      </c>
      <c r="H58" s="40">
        <v>474.26666666666677</v>
      </c>
      <c r="I58" s="40">
        <v>492.2833333333333</v>
      </c>
      <c r="J58" s="40">
        <v>501.91666666666674</v>
      </c>
      <c r="K58" s="31">
        <v>482.65</v>
      </c>
      <c r="L58" s="31">
        <v>455</v>
      </c>
      <c r="M58" s="31">
        <v>43.00056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199.25</v>
      </c>
      <c r="D59" s="40">
        <v>199.61666666666667</v>
      </c>
      <c r="E59" s="40">
        <v>194.38333333333335</v>
      </c>
      <c r="F59" s="40">
        <v>189.51666666666668</v>
      </c>
      <c r="G59" s="40">
        <v>184.28333333333336</v>
      </c>
      <c r="H59" s="40">
        <v>204.48333333333335</v>
      </c>
      <c r="I59" s="40">
        <v>209.7166666666667</v>
      </c>
      <c r="J59" s="40">
        <v>214.58333333333334</v>
      </c>
      <c r="K59" s="31">
        <v>204.85</v>
      </c>
      <c r="L59" s="31">
        <v>194.75</v>
      </c>
      <c r="M59" s="31">
        <v>135.1086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124.55</v>
      </c>
      <c r="D60" s="40">
        <v>124.86666666666667</v>
      </c>
      <c r="E60" s="40">
        <v>122.73333333333335</v>
      </c>
      <c r="F60" s="40">
        <v>120.91666666666667</v>
      </c>
      <c r="G60" s="40">
        <v>118.78333333333335</v>
      </c>
      <c r="H60" s="40">
        <v>126.68333333333335</v>
      </c>
      <c r="I60" s="40">
        <v>128.81666666666666</v>
      </c>
      <c r="J60" s="40">
        <v>130.63333333333335</v>
      </c>
      <c r="K60" s="31">
        <v>127</v>
      </c>
      <c r="L60" s="31">
        <v>123.05</v>
      </c>
      <c r="M60" s="31">
        <v>6.5449999999999999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542.20000000000005</v>
      </c>
      <c r="D61" s="40">
        <v>541.41666666666663</v>
      </c>
      <c r="E61" s="40">
        <v>524.83333333333326</v>
      </c>
      <c r="F61" s="40">
        <v>507.46666666666658</v>
      </c>
      <c r="G61" s="40">
        <v>490.88333333333321</v>
      </c>
      <c r="H61" s="40">
        <v>558.7833333333333</v>
      </c>
      <c r="I61" s="40">
        <v>575.36666666666656</v>
      </c>
      <c r="J61" s="40">
        <v>592.73333333333335</v>
      </c>
      <c r="K61" s="31">
        <v>558</v>
      </c>
      <c r="L61" s="31">
        <v>524.04999999999995</v>
      </c>
      <c r="M61" s="31">
        <v>38.4407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965</v>
      </c>
      <c r="D62" s="40">
        <v>973</v>
      </c>
      <c r="E62" s="40">
        <v>948</v>
      </c>
      <c r="F62" s="40">
        <v>931</v>
      </c>
      <c r="G62" s="40">
        <v>906</v>
      </c>
      <c r="H62" s="40">
        <v>990</v>
      </c>
      <c r="I62" s="40">
        <v>1015</v>
      </c>
      <c r="J62" s="40">
        <v>1032</v>
      </c>
      <c r="K62" s="31">
        <v>998</v>
      </c>
      <c r="L62" s="31">
        <v>956</v>
      </c>
      <c r="M62" s="31">
        <v>83.037350000000004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144.80000000000001</v>
      </c>
      <c r="D63" s="40">
        <v>145.23333333333332</v>
      </c>
      <c r="E63" s="40">
        <v>142.36666666666665</v>
      </c>
      <c r="F63" s="40">
        <v>139.93333333333334</v>
      </c>
      <c r="G63" s="40">
        <v>137.06666666666666</v>
      </c>
      <c r="H63" s="40">
        <v>147.66666666666663</v>
      </c>
      <c r="I63" s="40">
        <v>150.5333333333333</v>
      </c>
      <c r="J63" s="40">
        <v>152.96666666666661</v>
      </c>
      <c r="K63" s="31">
        <v>148.1</v>
      </c>
      <c r="L63" s="31">
        <v>142.80000000000001</v>
      </c>
      <c r="M63" s="31">
        <v>11.316660000000001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154.25</v>
      </c>
      <c r="D64" s="40">
        <v>154.26666666666665</v>
      </c>
      <c r="E64" s="40">
        <v>151.8833333333333</v>
      </c>
      <c r="F64" s="40">
        <v>149.51666666666665</v>
      </c>
      <c r="G64" s="40">
        <v>147.1333333333333</v>
      </c>
      <c r="H64" s="40">
        <v>156.6333333333333</v>
      </c>
      <c r="I64" s="40">
        <v>159.01666666666662</v>
      </c>
      <c r="J64" s="40">
        <v>161.3833333333333</v>
      </c>
      <c r="K64" s="31">
        <v>156.65</v>
      </c>
      <c r="L64" s="31">
        <v>151.9</v>
      </c>
      <c r="M64" s="31">
        <v>181.76163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5292.75</v>
      </c>
      <c r="D65" s="40">
        <v>5228.333333333333</v>
      </c>
      <c r="E65" s="40">
        <v>5097.5166666666664</v>
      </c>
      <c r="F65" s="40">
        <v>4902.2833333333338</v>
      </c>
      <c r="G65" s="40">
        <v>4771.4666666666672</v>
      </c>
      <c r="H65" s="40">
        <v>5423.5666666666657</v>
      </c>
      <c r="I65" s="40">
        <v>5554.3833333333332</v>
      </c>
      <c r="J65" s="40">
        <v>5749.616666666665</v>
      </c>
      <c r="K65" s="31">
        <v>5359.15</v>
      </c>
      <c r="L65" s="31">
        <v>5033.1000000000004</v>
      </c>
      <c r="M65" s="31">
        <v>2.4937499999999999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1445.35</v>
      </c>
      <c r="D66" s="40">
        <v>1441.8999999999999</v>
      </c>
      <c r="E66" s="40">
        <v>1417.4499999999998</v>
      </c>
      <c r="F66" s="40">
        <v>1389.55</v>
      </c>
      <c r="G66" s="40">
        <v>1365.1</v>
      </c>
      <c r="H66" s="40">
        <v>1469.7999999999997</v>
      </c>
      <c r="I66" s="40">
        <v>1494.25</v>
      </c>
      <c r="J66" s="40">
        <v>1522.1499999999996</v>
      </c>
      <c r="K66" s="31">
        <v>1466.35</v>
      </c>
      <c r="L66" s="31">
        <v>1414</v>
      </c>
      <c r="M66" s="31">
        <v>3.5053299999999998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598.25</v>
      </c>
      <c r="D67" s="40">
        <v>596.94999999999993</v>
      </c>
      <c r="E67" s="40">
        <v>583.14999999999986</v>
      </c>
      <c r="F67" s="40">
        <v>568.04999999999995</v>
      </c>
      <c r="G67" s="40">
        <v>554.24999999999989</v>
      </c>
      <c r="H67" s="40">
        <v>612.04999999999984</v>
      </c>
      <c r="I67" s="40">
        <v>625.8499999999998</v>
      </c>
      <c r="J67" s="40">
        <v>640.94999999999982</v>
      </c>
      <c r="K67" s="31">
        <v>610.75</v>
      </c>
      <c r="L67" s="31">
        <v>581.85</v>
      </c>
      <c r="M67" s="31">
        <v>18.15662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737</v>
      </c>
      <c r="D68" s="40">
        <v>743.48333333333323</v>
      </c>
      <c r="E68" s="40">
        <v>723.81666666666649</v>
      </c>
      <c r="F68" s="40">
        <v>710.63333333333321</v>
      </c>
      <c r="G68" s="40">
        <v>690.96666666666647</v>
      </c>
      <c r="H68" s="40">
        <v>756.66666666666652</v>
      </c>
      <c r="I68" s="40">
        <v>776.33333333333326</v>
      </c>
      <c r="J68" s="40">
        <v>789.51666666666654</v>
      </c>
      <c r="K68" s="31">
        <v>763.15</v>
      </c>
      <c r="L68" s="31">
        <v>730.3</v>
      </c>
      <c r="M68" s="31">
        <v>8.5756800000000002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443.3</v>
      </c>
      <c r="D69" s="40">
        <v>436.5</v>
      </c>
      <c r="E69" s="40">
        <v>424</v>
      </c>
      <c r="F69" s="40">
        <v>404.7</v>
      </c>
      <c r="G69" s="40">
        <v>392.2</v>
      </c>
      <c r="H69" s="40">
        <v>455.8</v>
      </c>
      <c r="I69" s="40">
        <v>468.3</v>
      </c>
      <c r="J69" s="40">
        <v>487.6</v>
      </c>
      <c r="K69" s="31">
        <v>449</v>
      </c>
      <c r="L69" s="31">
        <v>417.2</v>
      </c>
      <c r="M69" s="31">
        <v>28.88897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874.05</v>
      </c>
      <c r="D70" s="40">
        <v>865.33333333333337</v>
      </c>
      <c r="E70" s="40">
        <v>850.7166666666667</v>
      </c>
      <c r="F70" s="40">
        <v>827.38333333333333</v>
      </c>
      <c r="G70" s="40">
        <v>812.76666666666665</v>
      </c>
      <c r="H70" s="40">
        <v>888.66666666666674</v>
      </c>
      <c r="I70" s="40">
        <v>903.2833333333333</v>
      </c>
      <c r="J70" s="40">
        <v>926.61666666666679</v>
      </c>
      <c r="K70" s="31">
        <v>879.95</v>
      </c>
      <c r="L70" s="31">
        <v>842</v>
      </c>
      <c r="M70" s="31">
        <v>4.6177099999999998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374.85</v>
      </c>
      <c r="D71" s="40">
        <v>373.75</v>
      </c>
      <c r="E71" s="40">
        <v>364.2</v>
      </c>
      <c r="F71" s="40">
        <v>353.55</v>
      </c>
      <c r="G71" s="40">
        <v>344</v>
      </c>
      <c r="H71" s="40">
        <v>384.4</v>
      </c>
      <c r="I71" s="40">
        <v>393.94999999999993</v>
      </c>
      <c r="J71" s="40">
        <v>404.59999999999997</v>
      </c>
      <c r="K71" s="31">
        <v>383.3</v>
      </c>
      <c r="L71" s="31">
        <v>363.1</v>
      </c>
      <c r="M71" s="31">
        <v>90.380350000000007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598</v>
      </c>
      <c r="D72" s="40">
        <v>596.41666666666663</v>
      </c>
      <c r="E72" s="40">
        <v>590.83333333333326</v>
      </c>
      <c r="F72" s="40">
        <v>583.66666666666663</v>
      </c>
      <c r="G72" s="40">
        <v>578.08333333333326</v>
      </c>
      <c r="H72" s="40">
        <v>603.58333333333326</v>
      </c>
      <c r="I72" s="40">
        <v>609.16666666666652</v>
      </c>
      <c r="J72" s="40">
        <v>616.33333333333326</v>
      </c>
      <c r="K72" s="31">
        <v>602</v>
      </c>
      <c r="L72" s="31">
        <v>589.25</v>
      </c>
      <c r="M72" s="31">
        <v>11.254200000000001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1859.45</v>
      </c>
      <c r="D73" s="40">
        <v>1850.1499999999999</v>
      </c>
      <c r="E73" s="40">
        <v>1810.2999999999997</v>
      </c>
      <c r="F73" s="40">
        <v>1761.1499999999999</v>
      </c>
      <c r="G73" s="40">
        <v>1721.2999999999997</v>
      </c>
      <c r="H73" s="40">
        <v>1899.2999999999997</v>
      </c>
      <c r="I73" s="40">
        <v>1939.1499999999996</v>
      </c>
      <c r="J73" s="40">
        <v>1988.2999999999997</v>
      </c>
      <c r="K73" s="31">
        <v>1890</v>
      </c>
      <c r="L73" s="31">
        <v>1801</v>
      </c>
      <c r="M73" s="31">
        <v>2.5661700000000001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2086.4499999999998</v>
      </c>
      <c r="D74" s="40">
        <v>2065.4833333333331</v>
      </c>
      <c r="E74" s="40">
        <v>2025.9666666666662</v>
      </c>
      <c r="F74" s="40">
        <v>1965.4833333333331</v>
      </c>
      <c r="G74" s="40">
        <v>1925.9666666666662</v>
      </c>
      <c r="H74" s="40">
        <v>2125.9666666666662</v>
      </c>
      <c r="I74" s="40">
        <v>2165.4833333333336</v>
      </c>
      <c r="J74" s="40">
        <v>2225.9666666666662</v>
      </c>
      <c r="K74" s="31">
        <v>2105</v>
      </c>
      <c r="L74" s="31">
        <v>2005</v>
      </c>
      <c r="M74" s="31">
        <v>9.9579400000000007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167.6</v>
      </c>
      <c r="D75" s="40">
        <v>167.48333333333335</v>
      </c>
      <c r="E75" s="40">
        <v>163.7166666666667</v>
      </c>
      <c r="F75" s="40">
        <v>159.83333333333334</v>
      </c>
      <c r="G75" s="40">
        <v>156.06666666666669</v>
      </c>
      <c r="H75" s="40">
        <v>171.3666666666667</v>
      </c>
      <c r="I75" s="40">
        <v>175.13333333333335</v>
      </c>
      <c r="J75" s="40">
        <v>179.01666666666671</v>
      </c>
      <c r="K75" s="31">
        <v>171.25</v>
      </c>
      <c r="L75" s="31">
        <v>163.6</v>
      </c>
      <c r="M75" s="31">
        <v>18.027799999999999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4921.3500000000004</v>
      </c>
      <c r="D76" s="40">
        <v>4907.1500000000005</v>
      </c>
      <c r="E76" s="40">
        <v>4824.3000000000011</v>
      </c>
      <c r="F76" s="40">
        <v>4727.2500000000009</v>
      </c>
      <c r="G76" s="40">
        <v>4644.4000000000015</v>
      </c>
      <c r="H76" s="40">
        <v>5004.2000000000007</v>
      </c>
      <c r="I76" s="40">
        <v>5087.0500000000011</v>
      </c>
      <c r="J76" s="40">
        <v>5184.1000000000004</v>
      </c>
      <c r="K76" s="31">
        <v>4990</v>
      </c>
      <c r="L76" s="31">
        <v>4810.1000000000004</v>
      </c>
      <c r="M76" s="31">
        <v>5.5122999999999998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5003.8</v>
      </c>
      <c r="D77" s="40">
        <v>4995.0166666666664</v>
      </c>
      <c r="E77" s="40">
        <v>4840.583333333333</v>
      </c>
      <c r="F77" s="40">
        <v>4677.3666666666668</v>
      </c>
      <c r="G77" s="40">
        <v>4522.9333333333334</v>
      </c>
      <c r="H77" s="40">
        <v>5158.2333333333327</v>
      </c>
      <c r="I77" s="40">
        <v>5312.666666666667</v>
      </c>
      <c r="J77" s="40">
        <v>5475.8833333333323</v>
      </c>
      <c r="K77" s="31">
        <v>5149.45</v>
      </c>
      <c r="L77" s="31">
        <v>4831.8</v>
      </c>
      <c r="M77" s="31">
        <v>5.0036300000000002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3885.45</v>
      </c>
      <c r="D78" s="40">
        <v>3849.4833333333336</v>
      </c>
      <c r="E78" s="40">
        <v>3754.2666666666673</v>
      </c>
      <c r="F78" s="40">
        <v>3623.0833333333339</v>
      </c>
      <c r="G78" s="40">
        <v>3527.8666666666677</v>
      </c>
      <c r="H78" s="40">
        <v>3980.666666666667</v>
      </c>
      <c r="I78" s="40">
        <v>4075.8833333333332</v>
      </c>
      <c r="J78" s="40">
        <v>4207.0666666666666</v>
      </c>
      <c r="K78" s="31">
        <v>3944.7</v>
      </c>
      <c r="L78" s="31">
        <v>3718.3</v>
      </c>
      <c r="M78" s="31">
        <v>13.006869999999999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4697.6000000000004</v>
      </c>
      <c r="D79" s="40">
        <v>4749.4000000000005</v>
      </c>
      <c r="E79" s="40">
        <v>4613.8000000000011</v>
      </c>
      <c r="F79" s="40">
        <v>4530.0000000000009</v>
      </c>
      <c r="G79" s="40">
        <v>4394.4000000000015</v>
      </c>
      <c r="H79" s="40">
        <v>4833.2000000000007</v>
      </c>
      <c r="I79" s="40">
        <v>4968.8000000000011</v>
      </c>
      <c r="J79" s="40">
        <v>5052.6000000000004</v>
      </c>
      <c r="K79" s="31">
        <v>4885</v>
      </c>
      <c r="L79" s="31">
        <v>4665.6000000000004</v>
      </c>
      <c r="M79" s="31">
        <v>9.0018499999999992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2413.4</v>
      </c>
      <c r="D80" s="40">
        <v>2408.7666666666669</v>
      </c>
      <c r="E80" s="40">
        <v>2369.9333333333338</v>
      </c>
      <c r="F80" s="40">
        <v>2326.4666666666672</v>
      </c>
      <c r="G80" s="40">
        <v>2287.6333333333341</v>
      </c>
      <c r="H80" s="40">
        <v>2452.2333333333336</v>
      </c>
      <c r="I80" s="40">
        <v>2491.0666666666666</v>
      </c>
      <c r="J80" s="40">
        <v>2534.5333333333333</v>
      </c>
      <c r="K80" s="31">
        <v>2447.6</v>
      </c>
      <c r="L80" s="31">
        <v>2365.3000000000002</v>
      </c>
      <c r="M80" s="31">
        <v>3.4254699999999998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516.15</v>
      </c>
      <c r="D81" s="40">
        <v>522.38333333333333</v>
      </c>
      <c r="E81" s="40">
        <v>504.76666666666665</v>
      </c>
      <c r="F81" s="40">
        <v>493.38333333333333</v>
      </c>
      <c r="G81" s="40">
        <v>475.76666666666665</v>
      </c>
      <c r="H81" s="40">
        <v>533.76666666666665</v>
      </c>
      <c r="I81" s="40">
        <v>551.38333333333321</v>
      </c>
      <c r="J81" s="40">
        <v>562.76666666666665</v>
      </c>
      <c r="K81" s="31">
        <v>540</v>
      </c>
      <c r="L81" s="31">
        <v>511</v>
      </c>
      <c r="M81" s="31">
        <v>2.0466799999999998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1676.8</v>
      </c>
      <c r="D82" s="40">
        <v>1650.6166666666668</v>
      </c>
      <c r="E82" s="40">
        <v>1615.0333333333335</v>
      </c>
      <c r="F82" s="40">
        <v>1553.2666666666667</v>
      </c>
      <c r="G82" s="40">
        <v>1517.6833333333334</v>
      </c>
      <c r="H82" s="40">
        <v>1712.3833333333337</v>
      </c>
      <c r="I82" s="40">
        <v>1747.9666666666667</v>
      </c>
      <c r="J82" s="40">
        <v>1809.7333333333338</v>
      </c>
      <c r="K82" s="31">
        <v>1686.2</v>
      </c>
      <c r="L82" s="31">
        <v>1588.85</v>
      </c>
      <c r="M82" s="31">
        <v>0.51473999999999998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1858.85</v>
      </c>
      <c r="D83" s="40">
        <v>1862.1333333333332</v>
      </c>
      <c r="E83" s="40">
        <v>1844.4166666666665</v>
      </c>
      <c r="F83" s="40">
        <v>1829.9833333333333</v>
      </c>
      <c r="G83" s="40">
        <v>1812.2666666666667</v>
      </c>
      <c r="H83" s="40">
        <v>1876.5666666666664</v>
      </c>
      <c r="I83" s="40">
        <v>1894.2833333333331</v>
      </c>
      <c r="J83" s="40">
        <v>1908.7166666666662</v>
      </c>
      <c r="K83" s="31">
        <v>1879.85</v>
      </c>
      <c r="L83" s="31">
        <v>1847.7</v>
      </c>
      <c r="M83" s="31">
        <v>13.101850000000001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163.69999999999999</v>
      </c>
      <c r="D84" s="40">
        <v>163.11666666666667</v>
      </c>
      <c r="E84" s="40">
        <v>160.83333333333334</v>
      </c>
      <c r="F84" s="40">
        <v>157.96666666666667</v>
      </c>
      <c r="G84" s="40">
        <v>155.68333333333334</v>
      </c>
      <c r="H84" s="40">
        <v>165.98333333333335</v>
      </c>
      <c r="I84" s="40">
        <v>168.26666666666665</v>
      </c>
      <c r="J84" s="40">
        <v>171.13333333333335</v>
      </c>
      <c r="K84" s="31">
        <v>165.4</v>
      </c>
      <c r="L84" s="31">
        <v>160.25</v>
      </c>
      <c r="M84" s="31">
        <v>21.82798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87.05</v>
      </c>
      <c r="D85" s="40">
        <v>86.766666666666666</v>
      </c>
      <c r="E85" s="40">
        <v>84.983333333333334</v>
      </c>
      <c r="F85" s="40">
        <v>82.916666666666671</v>
      </c>
      <c r="G85" s="40">
        <v>81.13333333333334</v>
      </c>
      <c r="H85" s="40">
        <v>88.833333333333329</v>
      </c>
      <c r="I85" s="40">
        <v>90.61666666666666</v>
      </c>
      <c r="J85" s="40">
        <v>92.683333333333323</v>
      </c>
      <c r="K85" s="31">
        <v>88.55</v>
      </c>
      <c r="L85" s="31">
        <v>84.7</v>
      </c>
      <c r="M85" s="31">
        <v>185.14447999999999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288.25</v>
      </c>
      <c r="D86" s="40">
        <v>288.75</v>
      </c>
      <c r="E86" s="40">
        <v>281.8</v>
      </c>
      <c r="F86" s="40">
        <v>275.35000000000002</v>
      </c>
      <c r="G86" s="40">
        <v>268.40000000000003</v>
      </c>
      <c r="H86" s="40">
        <v>295.2</v>
      </c>
      <c r="I86" s="40">
        <v>302.15000000000003</v>
      </c>
      <c r="J86" s="40">
        <v>308.59999999999997</v>
      </c>
      <c r="K86" s="31">
        <v>295.7</v>
      </c>
      <c r="L86" s="31">
        <v>282.3</v>
      </c>
      <c r="M86" s="31">
        <v>42.217210000000001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130.35</v>
      </c>
      <c r="D87" s="40">
        <v>131.13333333333333</v>
      </c>
      <c r="E87" s="40">
        <v>128.66666666666666</v>
      </c>
      <c r="F87" s="40">
        <v>126.98333333333332</v>
      </c>
      <c r="G87" s="40">
        <v>124.51666666666665</v>
      </c>
      <c r="H87" s="40">
        <v>132.81666666666666</v>
      </c>
      <c r="I87" s="40">
        <v>135.28333333333336</v>
      </c>
      <c r="J87" s="40">
        <v>136.96666666666667</v>
      </c>
      <c r="K87" s="31">
        <v>133.6</v>
      </c>
      <c r="L87" s="31">
        <v>129.44999999999999</v>
      </c>
      <c r="M87" s="31">
        <v>112.55792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37.450000000000003</v>
      </c>
      <c r="D88" s="40">
        <v>37.716666666666669</v>
      </c>
      <c r="E88" s="40">
        <v>36.433333333333337</v>
      </c>
      <c r="F88" s="40">
        <v>35.416666666666671</v>
      </c>
      <c r="G88" s="40">
        <v>34.13333333333334</v>
      </c>
      <c r="H88" s="40">
        <v>38.733333333333334</v>
      </c>
      <c r="I88" s="40">
        <v>40.016666666666666</v>
      </c>
      <c r="J88" s="40">
        <v>41.033333333333331</v>
      </c>
      <c r="K88" s="31">
        <v>39</v>
      </c>
      <c r="L88" s="31">
        <v>36.700000000000003</v>
      </c>
      <c r="M88" s="31">
        <v>172.52885000000001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3607.5</v>
      </c>
      <c r="D89" s="40">
        <v>3556.1666666666665</v>
      </c>
      <c r="E89" s="40">
        <v>3476.333333333333</v>
      </c>
      <c r="F89" s="40">
        <v>3345.1666666666665</v>
      </c>
      <c r="G89" s="40">
        <v>3265.333333333333</v>
      </c>
      <c r="H89" s="40">
        <v>3687.333333333333</v>
      </c>
      <c r="I89" s="40">
        <v>3767.1666666666661</v>
      </c>
      <c r="J89" s="40">
        <v>3898.333333333333</v>
      </c>
      <c r="K89" s="31">
        <v>3636</v>
      </c>
      <c r="L89" s="31">
        <v>3425</v>
      </c>
      <c r="M89" s="31">
        <v>5.9898899999999999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512.75</v>
      </c>
      <c r="D90" s="40">
        <v>521.88333333333333</v>
      </c>
      <c r="E90" s="40">
        <v>501.86666666666667</v>
      </c>
      <c r="F90" s="40">
        <v>490.98333333333335</v>
      </c>
      <c r="G90" s="40">
        <v>470.9666666666667</v>
      </c>
      <c r="H90" s="40">
        <v>532.76666666666665</v>
      </c>
      <c r="I90" s="40">
        <v>552.7833333333333</v>
      </c>
      <c r="J90" s="40">
        <v>563.66666666666663</v>
      </c>
      <c r="K90" s="31">
        <v>541.9</v>
      </c>
      <c r="L90" s="31">
        <v>511</v>
      </c>
      <c r="M90" s="31">
        <v>23.036090000000002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913.2</v>
      </c>
      <c r="D91" s="40">
        <v>904.86666666666679</v>
      </c>
      <c r="E91" s="40">
        <v>885.38333333333355</v>
      </c>
      <c r="F91" s="40">
        <v>857.56666666666672</v>
      </c>
      <c r="G91" s="40">
        <v>838.08333333333348</v>
      </c>
      <c r="H91" s="40">
        <v>932.68333333333362</v>
      </c>
      <c r="I91" s="40">
        <v>952.16666666666674</v>
      </c>
      <c r="J91" s="40">
        <v>979.98333333333369</v>
      </c>
      <c r="K91" s="31">
        <v>924.35</v>
      </c>
      <c r="L91" s="31">
        <v>877.05</v>
      </c>
      <c r="M91" s="31">
        <v>13.98906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591.70000000000005</v>
      </c>
      <c r="D92" s="40">
        <v>576.0333333333333</v>
      </c>
      <c r="E92" s="40">
        <v>556.76666666666665</v>
      </c>
      <c r="F92" s="40">
        <v>521.83333333333337</v>
      </c>
      <c r="G92" s="40">
        <v>502.56666666666672</v>
      </c>
      <c r="H92" s="40">
        <v>610.96666666666658</v>
      </c>
      <c r="I92" s="40">
        <v>630.23333333333323</v>
      </c>
      <c r="J92" s="40">
        <v>665.16666666666652</v>
      </c>
      <c r="K92" s="31">
        <v>595.29999999999995</v>
      </c>
      <c r="L92" s="31">
        <v>541.1</v>
      </c>
      <c r="M92" s="31">
        <v>2.30274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2062.1</v>
      </c>
      <c r="D93" s="40">
        <v>2057.3666666666663</v>
      </c>
      <c r="E93" s="40">
        <v>1993.4333333333325</v>
      </c>
      <c r="F93" s="40">
        <v>1924.7666666666662</v>
      </c>
      <c r="G93" s="40">
        <v>1860.8333333333323</v>
      </c>
      <c r="H93" s="40">
        <v>2126.0333333333328</v>
      </c>
      <c r="I93" s="40">
        <v>2189.9666666666662</v>
      </c>
      <c r="J93" s="40">
        <v>2258.6333333333328</v>
      </c>
      <c r="K93" s="31">
        <v>2121.3000000000002</v>
      </c>
      <c r="L93" s="31">
        <v>1988.7</v>
      </c>
      <c r="M93" s="31">
        <v>9.7029499999999995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1683.95</v>
      </c>
      <c r="D94" s="40">
        <v>1682.25</v>
      </c>
      <c r="E94" s="40">
        <v>1644.4</v>
      </c>
      <c r="F94" s="40">
        <v>1604.8500000000001</v>
      </c>
      <c r="G94" s="40">
        <v>1567.0000000000002</v>
      </c>
      <c r="H94" s="40">
        <v>1721.8</v>
      </c>
      <c r="I94" s="40">
        <v>1759.6499999999999</v>
      </c>
      <c r="J94" s="40">
        <v>1799.1999999999998</v>
      </c>
      <c r="K94" s="31">
        <v>1720.1</v>
      </c>
      <c r="L94" s="31">
        <v>1642.7</v>
      </c>
      <c r="M94" s="31">
        <v>14.4855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660.25</v>
      </c>
      <c r="D95" s="40">
        <v>652.85</v>
      </c>
      <c r="E95" s="40">
        <v>640.95000000000005</v>
      </c>
      <c r="F95" s="40">
        <v>621.65</v>
      </c>
      <c r="G95" s="40">
        <v>609.75</v>
      </c>
      <c r="H95" s="40">
        <v>672.15000000000009</v>
      </c>
      <c r="I95" s="40">
        <v>684.05</v>
      </c>
      <c r="J95" s="40">
        <v>703.35000000000014</v>
      </c>
      <c r="K95" s="31">
        <v>664.75</v>
      </c>
      <c r="L95" s="31">
        <v>633.54999999999995</v>
      </c>
      <c r="M95" s="31">
        <v>6.6605299999999996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300.75</v>
      </c>
      <c r="D96" s="40">
        <v>298.7</v>
      </c>
      <c r="E96" s="40">
        <v>294.5</v>
      </c>
      <c r="F96" s="40">
        <v>288.25</v>
      </c>
      <c r="G96" s="40">
        <v>284.05</v>
      </c>
      <c r="H96" s="40">
        <v>304.95</v>
      </c>
      <c r="I96" s="40">
        <v>309.14999999999992</v>
      </c>
      <c r="J96" s="40">
        <v>315.39999999999998</v>
      </c>
      <c r="K96" s="31">
        <v>302.89999999999998</v>
      </c>
      <c r="L96" s="31">
        <v>292.45</v>
      </c>
      <c r="M96" s="31">
        <v>7.0291800000000002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1133.1500000000001</v>
      </c>
      <c r="D97" s="40">
        <v>1126.0833333333333</v>
      </c>
      <c r="E97" s="40">
        <v>1107.1666666666665</v>
      </c>
      <c r="F97" s="40">
        <v>1081.1833333333332</v>
      </c>
      <c r="G97" s="40">
        <v>1062.2666666666664</v>
      </c>
      <c r="H97" s="40">
        <v>1152.0666666666666</v>
      </c>
      <c r="I97" s="40">
        <v>1170.9833333333331</v>
      </c>
      <c r="J97" s="40">
        <v>1196.9666666666667</v>
      </c>
      <c r="K97" s="31">
        <v>1145</v>
      </c>
      <c r="L97" s="31">
        <v>1100.0999999999999</v>
      </c>
      <c r="M97" s="31">
        <v>36.611519999999999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2508.5</v>
      </c>
      <c r="D98" s="40">
        <v>2486.9</v>
      </c>
      <c r="E98" s="40">
        <v>2446.8000000000002</v>
      </c>
      <c r="F98" s="40">
        <v>2385.1</v>
      </c>
      <c r="G98" s="40">
        <v>2345</v>
      </c>
      <c r="H98" s="40">
        <v>2548.6000000000004</v>
      </c>
      <c r="I98" s="40">
        <v>2588.6999999999998</v>
      </c>
      <c r="J98" s="40">
        <v>2650.4000000000005</v>
      </c>
      <c r="K98" s="31">
        <v>2527</v>
      </c>
      <c r="L98" s="31">
        <v>2425.1999999999998</v>
      </c>
      <c r="M98" s="31">
        <v>4.7157400000000003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1501.25</v>
      </c>
      <c r="D99" s="40">
        <v>1490.3</v>
      </c>
      <c r="E99" s="40">
        <v>1472.9499999999998</v>
      </c>
      <c r="F99" s="40">
        <v>1444.6499999999999</v>
      </c>
      <c r="G99" s="40">
        <v>1427.2999999999997</v>
      </c>
      <c r="H99" s="40">
        <v>1518.6</v>
      </c>
      <c r="I99" s="40">
        <v>1535.9499999999998</v>
      </c>
      <c r="J99" s="40">
        <v>1564.25</v>
      </c>
      <c r="K99" s="31">
        <v>1507.65</v>
      </c>
      <c r="L99" s="31">
        <v>1462</v>
      </c>
      <c r="M99" s="31">
        <v>64.954980000000006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683.65</v>
      </c>
      <c r="D100" s="40">
        <v>676.15</v>
      </c>
      <c r="E100" s="40">
        <v>666.3</v>
      </c>
      <c r="F100" s="40">
        <v>648.94999999999993</v>
      </c>
      <c r="G100" s="40">
        <v>639.09999999999991</v>
      </c>
      <c r="H100" s="40">
        <v>693.5</v>
      </c>
      <c r="I100" s="40">
        <v>703.35000000000014</v>
      </c>
      <c r="J100" s="40">
        <v>720.7</v>
      </c>
      <c r="K100" s="31">
        <v>686</v>
      </c>
      <c r="L100" s="31">
        <v>658.8</v>
      </c>
      <c r="M100" s="31">
        <v>49.011659999999999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1330.1</v>
      </c>
      <c r="D101" s="40">
        <v>1326.2333333333333</v>
      </c>
      <c r="E101" s="40">
        <v>1295.6666666666667</v>
      </c>
      <c r="F101" s="40">
        <v>1261.2333333333333</v>
      </c>
      <c r="G101" s="40">
        <v>1230.6666666666667</v>
      </c>
      <c r="H101" s="40">
        <v>1360.6666666666667</v>
      </c>
      <c r="I101" s="40">
        <v>1391.2333333333333</v>
      </c>
      <c r="J101" s="40">
        <v>1425.6666666666667</v>
      </c>
      <c r="K101" s="31">
        <v>1356.8</v>
      </c>
      <c r="L101" s="31">
        <v>1291.8</v>
      </c>
      <c r="M101" s="31">
        <v>12.615780000000001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2490.8000000000002</v>
      </c>
      <c r="D102" s="40">
        <v>2488.6333333333332</v>
      </c>
      <c r="E102" s="40">
        <v>2448.3166666666666</v>
      </c>
      <c r="F102" s="40">
        <v>2405.8333333333335</v>
      </c>
      <c r="G102" s="40">
        <v>2365.5166666666669</v>
      </c>
      <c r="H102" s="40">
        <v>2531.1166666666663</v>
      </c>
      <c r="I102" s="40">
        <v>2571.4333333333329</v>
      </c>
      <c r="J102" s="40">
        <v>2613.9166666666661</v>
      </c>
      <c r="K102" s="31">
        <v>2528.9499999999998</v>
      </c>
      <c r="L102" s="31">
        <v>2446.15</v>
      </c>
      <c r="M102" s="31">
        <v>5.9411300000000002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420.15</v>
      </c>
      <c r="D103" s="40">
        <v>420.25</v>
      </c>
      <c r="E103" s="40">
        <v>407</v>
      </c>
      <c r="F103" s="40">
        <v>393.85</v>
      </c>
      <c r="G103" s="40">
        <v>380.6</v>
      </c>
      <c r="H103" s="40">
        <v>433.4</v>
      </c>
      <c r="I103" s="40">
        <v>446.65</v>
      </c>
      <c r="J103" s="40">
        <v>459.79999999999995</v>
      </c>
      <c r="K103" s="31">
        <v>433.5</v>
      </c>
      <c r="L103" s="31">
        <v>407.1</v>
      </c>
      <c r="M103" s="31">
        <v>190.69246999999999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1298.5</v>
      </c>
      <c r="D104" s="40">
        <v>1283.3666666666666</v>
      </c>
      <c r="E104" s="40">
        <v>1250.2833333333331</v>
      </c>
      <c r="F104" s="40">
        <v>1202.0666666666666</v>
      </c>
      <c r="G104" s="40">
        <v>1168.9833333333331</v>
      </c>
      <c r="H104" s="40">
        <v>1331.583333333333</v>
      </c>
      <c r="I104" s="40">
        <v>1364.6666666666665</v>
      </c>
      <c r="J104" s="40">
        <v>1412.883333333333</v>
      </c>
      <c r="K104" s="31">
        <v>1316.45</v>
      </c>
      <c r="L104" s="31">
        <v>1235.1500000000001</v>
      </c>
      <c r="M104" s="31">
        <v>8.1892800000000001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110.65</v>
      </c>
      <c r="D105" s="40">
        <v>111.25</v>
      </c>
      <c r="E105" s="40">
        <v>107.7</v>
      </c>
      <c r="F105" s="40">
        <v>104.75</v>
      </c>
      <c r="G105" s="40">
        <v>101.2</v>
      </c>
      <c r="H105" s="40">
        <v>114.2</v>
      </c>
      <c r="I105" s="40">
        <v>117.75000000000001</v>
      </c>
      <c r="J105" s="40">
        <v>120.7</v>
      </c>
      <c r="K105" s="31">
        <v>114.8</v>
      </c>
      <c r="L105" s="31">
        <v>108.3</v>
      </c>
      <c r="M105" s="31">
        <v>33.327379999999998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296.45</v>
      </c>
      <c r="D106" s="40">
        <v>296.7833333333333</v>
      </c>
      <c r="E106" s="40">
        <v>291.71666666666658</v>
      </c>
      <c r="F106" s="40">
        <v>286.98333333333329</v>
      </c>
      <c r="G106" s="40">
        <v>281.91666666666657</v>
      </c>
      <c r="H106" s="40">
        <v>301.51666666666659</v>
      </c>
      <c r="I106" s="40">
        <v>306.58333333333331</v>
      </c>
      <c r="J106" s="40">
        <v>311.31666666666661</v>
      </c>
      <c r="K106" s="31">
        <v>301.85000000000002</v>
      </c>
      <c r="L106" s="31">
        <v>292.05</v>
      </c>
      <c r="M106" s="31">
        <v>33.458860000000001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2329.4</v>
      </c>
      <c r="D107" s="40">
        <v>2318.7833333333333</v>
      </c>
      <c r="E107" s="40">
        <v>2295.3166666666666</v>
      </c>
      <c r="F107" s="40">
        <v>2261.2333333333331</v>
      </c>
      <c r="G107" s="40">
        <v>2237.7666666666664</v>
      </c>
      <c r="H107" s="40">
        <v>2352.8666666666668</v>
      </c>
      <c r="I107" s="40">
        <v>2376.333333333333</v>
      </c>
      <c r="J107" s="40">
        <v>2410.416666666667</v>
      </c>
      <c r="K107" s="31">
        <v>2342.25</v>
      </c>
      <c r="L107" s="31">
        <v>2284.6999999999998</v>
      </c>
      <c r="M107" s="31">
        <v>17.246120000000001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329.85</v>
      </c>
      <c r="D108" s="40">
        <v>328.08333333333331</v>
      </c>
      <c r="E108" s="40">
        <v>324.26666666666665</v>
      </c>
      <c r="F108" s="40">
        <v>318.68333333333334</v>
      </c>
      <c r="G108" s="40">
        <v>314.86666666666667</v>
      </c>
      <c r="H108" s="40">
        <v>333.66666666666663</v>
      </c>
      <c r="I108" s="40">
        <v>337.48333333333335</v>
      </c>
      <c r="J108" s="40">
        <v>343.06666666666661</v>
      </c>
      <c r="K108" s="31">
        <v>331.9</v>
      </c>
      <c r="L108" s="31">
        <v>322.5</v>
      </c>
      <c r="M108" s="31">
        <v>9.2100600000000004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2713.8</v>
      </c>
      <c r="D109" s="40">
        <v>2714.5333333333333</v>
      </c>
      <c r="E109" s="40">
        <v>2681.5666666666666</v>
      </c>
      <c r="F109" s="40">
        <v>2649.3333333333335</v>
      </c>
      <c r="G109" s="40">
        <v>2616.3666666666668</v>
      </c>
      <c r="H109" s="40">
        <v>2746.7666666666664</v>
      </c>
      <c r="I109" s="40">
        <v>2779.7333333333327</v>
      </c>
      <c r="J109" s="40">
        <v>2811.9666666666662</v>
      </c>
      <c r="K109" s="31">
        <v>2747.5</v>
      </c>
      <c r="L109" s="31">
        <v>2682.3</v>
      </c>
      <c r="M109" s="31">
        <v>35.714280000000002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718.4</v>
      </c>
      <c r="D110" s="40">
        <v>718.88333333333333</v>
      </c>
      <c r="E110" s="40">
        <v>710.01666666666665</v>
      </c>
      <c r="F110" s="40">
        <v>701.63333333333333</v>
      </c>
      <c r="G110" s="40">
        <v>692.76666666666665</v>
      </c>
      <c r="H110" s="40">
        <v>727.26666666666665</v>
      </c>
      <c r="I110" s="40">
        <v>736.13333333333321</v>
      </c>
      <c r="J110" s="40">
        <v>744.51666666666665</v>
      </c>
      <c r="K110" s="31">
        <v>727.75</v>
      </c>
      <c r="L110" s="31">
        <v>710.5</v>
      </c>
      <c r="M110" s="31">
        <v>158.78074000000001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1434.25</v>
      </c>
      <c r="D111" s="40">
        <v>1437.55</v>
      </c>
      <c r="E111" s="40">
        <v>1415.6999999999998</v>
      </c>
      <c r="F111" s="40">
        <v>1397.1499999999999</v>
      </c>
      <c r="G111" s="40">
        <v>1375.2999999999997</v>
      </c>
      <c r="H111" s="40">
        <v>1456.1</v>
      </c>
      <c r="I111" s="40">
        <v>1477.9499999999998</v>
      </c>
      <c r="J111" s="40">
        <v>1496.5</v>
      </c>
      <c r="K111" s="31">
        <v>1459.4</v>
      </c>
      <c r="L111" s="31">
        <v>1419</v>
      </c>
      <c r="M111" s="31">
        <v>5.5200899999999997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587.25</v>
      </c>
      <c r="D112" s="40">
        <v>582.68333333333328</v>
      </c>
      <c r="E112" s="40">
        <v>572.36666666666656</v>
      </c>
      <c r="F112" s="40">
        <v>557.48333333333323</v>
      </c>
      <c r="G112" s="40">
        <v>547.16666666666652</v>
      </c>
      <c r="H112" s="40">
        <v>597.56666666666661</v>
      </c>
      <c r="I112" s="40">
        <v>607.88333333333344</v>
      </c>
      <c r="J112" s="40">
        <v>622.76666666666665</v>
      </c>
      <c r="K112" s="31">
        <v>593</v>
      </c>
      <c r="L112" s="31">
        <v>567.79999999999995</v>
      </c>
      <c r="M112" s="31">
        <v>16.048369999999998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742.25</v>
      </c>
      <c r="D113" s="40">
        <v>745.1</v>
      </c>
      <c r="E113" s="40">
        <v>722.5</v>
      </c>
      <c r="F113" s="40">
        <v>702.75</v>
      </c>
      <c r="G113" s="40">
        <v>680.15</v>
      </c>
      <c r="H113" s="40">
        <v>764.85</v>
      </c>
      <c r="I113" s="40">
        <v>787.45000000000016</v>
      </c>
      <c r="J113" s="40">
        <v>807.2</v>
      </c>
      <c r="K113" s="31">
        <v>767.7</v>
      </c>
      <c r="L113" s="31">
        <v>725.35</v>
      </c>
      <c r="M113" s="31">
        <v>3.7594699999999999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45.15</v>
      </c>
      <c r="D114" s="40">
        <v>45.416666666666664</v>
      </c>
      <c r="E114" s="40">
        <v>44.033333333333331</v>
      </c>
      <c r="F114" s="40">
        <v>42.916666666666664</v>
      </c>
      <c r="G114" s="40">
        <v>41.533333333333331</v>
      </c>
      <c r="H114" s="40">
        <v>46.533333333333331</v>
      </c>
      <c r="I114" s="40">
        <v>47.916666666666671</v>
      </c>
      <c r="J114" s="40">
        <v>49.033333333333331</v>
      </c>
      <c r="K114" s="31">
        <v>46.8</v>
      </c>
      <c r="L114" s="31">
        <v>44.3</v>
      </c>
      <c r="M114" s="31">
        <v>302.45454000000001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221.5</v>
      </c>
      <c r="D115" s="40">
        <v>221.7833333333333</v>
      </c>
      <c r="E115" s="40">
        <v>219.9166666666666</v>
      </c>
      <c r="F115" s="40">
        <v>218.33333333333329</v>
      </c>
      <c r="G115" s="40">
        <v>216.46666666666658</v>
      </c>
      <c r="H115" s="40">
        <v>223.36666666666662</v>
      </c>
      <c r="I115" s="40">
        <v>225.23333333333329</v>
      </c>
      <c r="J115" s="40">
        <v>226.81666666666663</v>
      </c>
      <c r="K115" s="31">
        <v>223.65</v>
      </c>
      <c r="L115" s="31">
        <v>220.2</v>
      </c>
      <c r="M115" s="31">
        <v>221.32952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7355.55</v>
      </c>
      <c r="D116" s="40">
        <v>7260.3999999999987</v>
      </c>
      <c r="E116" s="40">
        <v>7071.2999999999975</v>
      </c>
      <c r="F116" s="40">
        <v>6787.0499999999984</v>
      </c>
      <c r="G116" s="40">
        <v>6597.9499999999971</v>
      </c>
      <c r="H116" s="40">
        <v>7544.6499999999978</v>
      </c>
      <c r="I116" s="40">
        <v>7733.7499999999982</v>
      </c>
      <c r="J116" s="40">
        <v>8017.9999999999982</v>
      </c>
      <c r="K116" s="31">
        <v>7449.5</v>
      </c>
      <c r="L116" s="31">
        <v>6976.15</v>
      </c>
      <c r="M116" s="31">
        <v>1.06707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142.94999999999999</v>
      </c>
      <c r="D117" s="40">
        <v>142.78333333333333</v>
      </c>
      <c r="E117" s="40">
        <v>138.41666666666666</v>
      </c>
      <c r="F117" s="40">
        <v>133.88333333333333</v>
      </c>
      <c r="G117" s="40">
        <v>129.51666666666665</v>
      </c>
      <c r="H117" s="40">
        <v>147.31666666666666</v>
      </c>
      <c r="I117" s="40">
        <v>151.68333333333334</v>
      </c>
      <c r="J117" s="40">
        <v>156.21666666666667</v>
      </c>
      <c r="K117" s="31">
        <v>147.15</v>
      </c>
      <c r="L117" s="31">
        <v>138.25</v>
      </c>
      <c r="M117" s="31">
        <v>37.935209999999998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172.55</v>
      </c>
      <c r="D118" s="40">
        <v>175.20000000000002</v>
      </c>
      <c r="E118" s="40">
        <v>168.35000000000002</v>
      </c>
      <c r="F118" s="40">
        <v>164.15</v>
      </c>
      <c r="G118" s="40">
        <v>157.30000000000001</v>
      </c>
      <c r="H118" s="40">
        <v>179.40000000000003</v>
      </c>
      <c r="I118" s="40">
        <v>186.25</v>
      </c>
      <c r="J118" s="40">
        <v>190.45000000000005</v>
      </c>
      <c r="K118" s="31">
        <v>182.05</v>
      </c>
      <c r="L118" s="31">
        <v>171</v>
      </c>
      <c r="M118" s="31">
        <v>188.73541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118.8</v>
      </c>
      <c r="D119" s="40">
        <v>119.2</v>
      </c>
      <c r="E119" s="40">
        <v>117.45</v>
      </c>
      <c r="F119" s="40">
        <v>116.1</v>
      </c>
      <c r="G119" s="40">
        <v>114.35</v>
      </c>
      <c r="H119" s="40">
        <v>120.55000000000001</v>
      </c>
      <c r="I119" s="40">
        <v>122.30000000000001</v>
      </c>
      <c r="J119" s="40">
        <v>123.65000000000002</v>
      </c>
      <c r="K119" s="31">
        <v>120.95</v>
      </c>
      <c r="L119" s="31">
        <v>117.85</v>
      </c>
      <c r="M119" s="31">
        <v>105.35706999999999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775.8</v>
      </c>
      <c r="D120" s="40">
        <v>775.7833333333333</v>
      </c>
      <c r="E120" s="40">
        <v>750.56666666666661</v>
      </c>
      <c r="F120" s="40">
        <v>725.33333333333326</v>
      </c>
      <c r="G120" s="40">
        <v>700.11666666666656</v>
      </c>
      <c r="H120" s="40">
        <v>801.01666666666665</v>
      </c>
      <c r="I120" s="40">
        <v>826.23333333333335</v>
      </c>
      <c r="J120" s="40">
        <v>851.4666666666667</v>
      </c>
      <c r="K120" s="31">
        <v>801</v>
      </c>
      <c r="L120" s="31">
        <v>750.55</v>
      </c>
      <c r="M120" s="31">
        <v>138.88742999999999</v>
      </c>
      <c r="N120" s="1"/>
      <c r="O120" s="1"/>
    </row>
    <row r="121" spans="1:15" ht="12.75" customHeight="1">
      <c r="A121" s="56">
        <v>112</v>
      </c>
      <c r="B121" s="31" t="s">
        <v>852</v>
      </c>
      <c r="C121" s="31">
        <v>23.15</v>
      </c>
      <c r="D121" s="40">
        <v>23.25</v>
      </c>
      <c r="E121" s="40">
        <v>22.6</v>
      </c>
      <c r="F121" s="40">
        <v>22.05</v>
      </c>
      <c r="G121" s="40">
        <v>21.400000000000002</v>
      </c>
      <c r="H121" s="40">
        <v>23.8</v>
      </c>
      <c r="I121" s="40">
        <v>24.45</v>
      </c>
      <c r="J121" s="40">
        <v>25</v>
      </c>
      <c r="K121" s="31">
        <v>23.9</v>
      </c>
      <c r="L121" s="31">
        <v>22.7</v>
      </c>
      <c r="M121" s="31">
        <v>267.36896000000002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480.9</v>
      </c>
      <c r="D122" s="40">
        <v>480.18333333333334</v>
      </c>
      <c r="E122" s="40">
        <v>471.7166666666667</v>
      </c>
      <c r="F122" s="40">
        <v>462.53333333333336</v>
      </c>
      <c r="G122" s="40">
        <v>454.06666666666672</v>
      </c>
      <c r="H122" s="40">
        <v>489.36666666666667</v>
      </c>
      <c r="I122" s="40">
        <v>497.83333333333326</v>
      </c>
      <c r="J122" s="40">
        <v>507.01666666666665</v>
      </c>
      <c r="K122" s="31">
        <v>488.65</v>
      </c>
      <c r="L122" s="31">
        <v>471</v>
      </c>
      <c r="M122" s="31">
        <v>12.173360000000001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281.5</v>
      </c>
      <c r="D123" s="40">
        <v>279.48333333333335</v>
      </c>
      <c r="E123" s="40">
        <v>270.9666666666667</v>
      </c>
      <c r="F123" s="40">
        <v>260.43333333333334</v>
      </c>
      <c r="G123" s="40">
        <v>251.91666666666669</v>
      </c>
      <c r="H123" s="40">
        <v>290.01666666666671</v>
      </c>
      <c r="I123" s="40">
        <v>298.53333333333336</v>
      </c>
      <c r="J123" s="40">
        <v>309.06666666666672</v>
      </c>
      <c r="K123" s="31">
        <v>288</v>
      </c>
      <c r="L123" s="31">
        <v>268.95</v>
      </c>
      <c r="M123" s="31">
        <v>68.283119999999997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895.45</v>
      </c>
      <c r="D124" s="40">
        <v>907.43333333333339</v>
      </c>
      <c r="E124" s="40">
        <v>876.86666666666679</v>
      </c>
      <c r="F124" s="40">
        <v>858.28333333333342</v>
      </c>
      <c r="G124" s="40">
        <v>827.71666666666681</v>
      </c>
      <c r="H124" s="40">
        <v>926.01666666666677</v>
      </c>
      <c r="I124" s="40">
        <v>956.58333333333337</v>
      </c>
      <c r="J124" s="40">
        <v>975.16666666666674</v>
      </c>
      <c r="K124" s="31">
        <v>938</v>
      </c>
      <c r="L124" s="31">
        <v>888.85</v>
      </c>
      <c r="M124" s="31">
        <v>119.05868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5845.9</v>
      </c>
      <c r="D125" s="40">
        <v>5819.7833333333328</v>
      </c>
      <c r="E125" s="40">
        <v>5662.3666666666659</v>
      </c>
      <c r="F125" s="40">
        <v>5478.833333333333</v>
      </c>
      <c r="G125" s="40">
        <v>5321.4166666666661</v>
      </c>
      <c r="H125" s="40">
        <v>6003.3166666666657</v>
      </c>
      <c r="I125" s="40">
        <v>6160.7333333333336</v>
      </c>
      <c r="J125" s="40">
        <v>6344.2666666666655</v>
      </c>
      <c r="K125" s="31">
        <v>5977.2</v>
      </c>
      <c r="L125" s="31">
        <v>5636.25</v>
      </c>
      <c r="M125" s="31">
        <v>3.2856100000000001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1696.35</v>
      </c>
      <c r="D126" s="40">
        <v>1692.5</v>
      </c>
      <c r="E126" s="40">
        <v>1673</v>
      </c>
      <c r="F126" s="40">
        <v>1649.65</v>
      </c>
      <c r="G126" s="40">
        <v>1630.15</v>
      </c>
      <c r="H126" s="40">
        <v>1715.85</v>
      </c>
      <c r="I126" s="40">
        <v>1735.35</v>
      </c>
      <c r="J126" s="40">
        <v>1758.6999999999998</v>
      </c>
      <c r="K126" s="31">
        <v>1712</v>
      </c>
      <c r="L126" s="31">
        <v>1669.15</v>
      </c>
      <c r="M126" s="31">
        <v>39.427759999999999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1894.5</v>
      </c>
      <c r="D127" s="40">
        <v>1883.9166666666667</v>
      </c>
      <c r="E127" s="40">
        <v>1822.8333333333335</v>
      </c>
      <c r="F127" s="40">
        <v>1751.1666666666667</v>
      </c>
      <c r="G127" s="40">
        <v>1690.0833333333335</v>
      </c>
      <c r="H127" s="40">
        <v>1955.5833333333335</v>
      </c>
      <c r="I127" s="40">
        <v>2016.666666666667</v>
      </c>
      <c r="J127" s="40">
        <v>2088.3333333333335</v>
      </c>
      <c r="K127" s="31">
        <v>1945</v>
      </c>
      <c r="L127" s="31">
        <v>1812.25</v>
      </c>
      <c r="M127" s="31">
        <v>23.158080000000002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2120.35</v>
      </c>
      <c r="D128" s="40">
        <v>2075.1</v>
      </c>
      <c r="E128" s="40">
        <v>2010.25</v>
      </c>
      <c r="F128" s="40">
        <v>1900.15</v>
      </c>
      <c r="G128" s="40">
        <v>1835.3000000000002</v>
      </c>
      <c r="H128" s="40">
        <v>2185.1999999999998</v>
      </c>
      <c r="I128" s="40">
        <v>2250.0499999999993</v>
      </c>
      <c r="J128" s="40">
        <v>2360.1499999999996</v>
      </c>
      <c r="K128" s="31">
        <v>2139.9499999999998</v>
      </c>
      <c r="L128" s="31">
        <v>1965</v>
      </c>
      <c r="M128" s="31">
        <v>11.34639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290.25</v>
      </c>
      <c r="D129" s="40">
        <v>290.7</v>
      </c>
      <c r="E129" s="40">
        <v>286.39999999999998</v>
      </c>
      <c r="F129" s="40">
        <v>282.55</v>
      </c>
      <c r="G129" s="40">
        <v>278.25</v>
      </c>
      <c r="H129" s="40">
        <v>294.54999999999995</v>
      </c>
      <c r="I129" s="40">
        <v>298.85000000000002</v>
      </c>
      <c r="J129" s="40">
        <v>302.69999999999993</v>
      </c>
      <c r="K129" s="31">
        <v>295</v>
      </c>
      <c r="L129" s="31">
        <v>286.85000000000002</v>
      </c>
      <c r="M129" s="31">
        <v>15.39194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625.6</v>
      </c>
      <c r="D130" s="40">
        <v>627.16666666666663</v>
      </c>
      <c r="E130" s="40">
        <v>616.5333333333333</v>
      </c>
      <c r="F130" s="40">
        <v>607.4666666666667</v>
      </c>
      <c r="G130" s="40">
        <v>596.83333333333337</v>
      </c>
      <c r="H130" s="40">
        <v>636.23333333333323</v>
      </c>
      <c r="I130" s="40">
        <v>646.86666666666667</v>
      </c>
      <c r="J130" s="40">
        <v>655.93333333333317</v>
      </c>
      <c r="K130" s="31">
        <v>637.79999999999995</v>
      </c>
      <c r="L130" s="31">
        <v>618.1</v>
      </c>
      <c r="M130" s="31">
        <v>42.307760000000002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352.65</v>
      </c>
      <c r="D131" s="40">
        <v>350.2166666666667</v>
      </c>
      <c r="E131" s="40">
        <v>342.43333333333339</v>
      </c>
      <c r="F131" s="40">
        <v>332.2166666666667</v>
      </c>
      <c r="G131" s="40">
        <v>324.43333333333339</v>
      </c>
      <c r="H131" s="40">
        <v>360.43333333333339</v>
      </c>
      <c r="I131" s="40">
        <v>368.2166666666667</v>
      </c>
      <c r="J131" s="40">
        <v>378.43333333333339</v>
      </c>
      <c r="K131" s="31">
        <v>358</v>
      </c>
      <c r="L131" s="31">
        <v>340</v>
      </c>
      <c r="M131" s="31">
        <v>93.38109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3640.25</v>
      </c>
      <c r="D132" s="40">
        <v>3627.4333333333329</v>
      </c>
      <c r="E132" s="40">
        <v>3539.3666666666659</v>
      </c>
      <c r="F132" s="40">
        <v>3438.4833333333331</v>
      </c>
      <c r="G132" s="40">
        <v>3350.4166666666661</v>
      </c>
      <c r="H132" s="40">
        <v>3728.3166666666657</v>
      </c>
      <c r="I132" s="40">
        <v>3816.3833333333323</v>
      </c>
      <c r="J132" s="40">
        <v>3917.2666666666655</v>
      </c>
      <c r="K132" s="31">
        <v>3715.5</v>
      </c>
      <c r="L132" s="31">
        <v>3526.55</v>
      </c>
      <c r="M132" s="31">
        <v>4.4624199999999998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2019.6</v>
      </c>
      <c r="D133" s="40">
        <v>2000.6000000000001</v>
      </c>
      <c r="E133" s="40">
        <v>1956.2000000000003</v>
      </c>
      <c r="F133" s="40">
        <v>1892.8000000000002</v>
      </c>
      <c r="G133" s="40">
        <v>1848.4000000000003</v>
      </c>
      <c r="H133" s="40">
        <v>2064</v>
      </c>
      <c r="I133" s="40">
        <v>2108.4000000000005</v>
      </c>
      <c r="J133" s="40">
        <v>2171.8000000000002</v>
      </c>
      <c r="K133" s="31">
        <v>2045</v>
      </c>
      <c r="L133" s="31">
        <v>1937.2</v>
      </c>
      <c r="M133" s="31">
        <v>41.719000000000001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73.400000000000006</v>
      </c>
      <c r="D134" s="40">
        <v>73.816666666666677</v>
      </c>
      <c r="E134" s="40">
        <v>71.933333333333351</v>
      </c>
      <c r="F134" s="40">
        <v>70.466666666666669</v>
      </c>
      <c r="G134" s="40">
        <v>68.583333333333343</v>
      </c>
      <c r="H134" s="40">
        <v>75.28333333333336</v>
      </c>
      <c r="I134" s="40">
        <v>77.166666666666686</v>
      </c>
      <c r="J134" s="40">
        <v>78.633333333333368</v>
      </c>
      <c r="K134" s="31">
        <v>75.7</v>
      </c>
      <c r="L134" s="31">
        <v>72.349999999999994</v>
      </c>
      <c r="M134" s="31">
        <v>87.129840000000002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5201.25</v>
      </c>
      <c r="D135" s="40">
        <v>5185.7</v>
      </c>
      <c r="E135" s="40">
        <v>5101.3999999999996</v>
      </c>
      <c r="F135" s="40">
        <v>5001.55</v>
      </c>
      <c r="G135" s="40">
        <v>4917.25</v>
      </c>
      <c r="H135" s="40">
        <v>5285.5499999999993</v>
      </c>
      <c r="I135" s="40">
        <v>5369.85</v>
      </c>
      <c r="J135" s="40">
        <v>5469.6999999999989</v>
      </c>
      <c r="K135" s="31">
        <v>5270</v>
      </c>
      <c r="L135" s="31">
        <v>5085.8500000000004</v>
      </c>
      <c r="M135" s="31">
        <v>3.7286700000000002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374.85</v>
      </c>
      <c r="D136" s="40">
        <v>373.75</v>
      </c>
      <c r="E136" s="40">
        <v>368.1</v>
      </c>
      <c r="F136" s="40">
        <v>361.35</v>
      </c>
      <c r="G136" s="40">
        <v>355.70000000000005</v>
      </c>
      <c r="H136" s="40">
        <v>380.5</v>
      </c>
      <c r="I136" s="40">
        <v>386.15</v>
      </c>
      <c r="J136" s="40">
        <v>392.9</v>
      </c>
      <c r="K136" s="31">
        <v>379.4</v>
      </c>
      <c r="L136" s="31">
        <v>367</v>
      </c>
      <c r="M136" s="31">
        <v>25.75385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6748.55</v>
      </c>
      <c r="D137" s="40">
        <v>6644.3</v>
      </c>
      <c r="E137" s="40">
        <v>6496.6</v>
      </c>
      <c r="F137" s="40">
        <v>6244.6500000000005</v>
      </c>
      <c r="G137" s="40">
        <v>6096.9500000000007</v>
      </c>
      <c r="H137" s="40">
        <v>6896.25</v>
      </c>
      <c r="I137" s="40">
        <v>7043.9499999999989</v>
      </c>
      <c r="J137" s="40">
        <v>7295.9</v>
      </c>
      <c r="K137" s="31">
        <v>6792</v>
      </c>
      <c r="L137" s="31">
        <v>6392.35</v>
      </c>
      <c r="M137" s="31">
        <v>2.4930400000000001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1767.25</v>
      </c>
      <c r="D138" s="40">
        <v>1764.1500000000003</v>
      </c>
      <c r="E138" s="40">
        <v>1738.2500000000007</v>
      </c>
      <c r="F138" s="40">
        <v>1709.2500000000005</v>
      </c>
      <c r="G138" s="40">
        <v>1683.3500000000008</v>
      </c>
      <c r="H138" s="40">
        <v>1793.1500000000005</v>
      </c>
      <c r="I138" s="40">
        <v>1819.0500000000002</v>
      </c>
      <c r="J138" s="40">
        <v>1848.0500000000004</v>
      </c>
      <c r="K138" s="31">
        <v>1790.05</v>
      </c>
      <c r="L138" s="31">
        <v>1735.15</v>
      </c>
      <c r="M138" s="31">
        <v>21.1142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502.35</v>
      </c>
      <c r="D139" s="40">
        <v>510.51666666666665</v>
      </c>
      <c r="E139" s="40">
        <v>488.0333333333333</v>
      </c>
      <c r="F139" s="40">
        <v>473.71666666666664</v>
      </c>
      <c r="G139" s="40">
        <v>451.23333333333329</v>
      </c>
      <c r="H139" s="40">
        <v>524.83333333333326</v>
      </c>
      <c r="I139" s="40">
        <v>547.31666666666661</v>
      </c>
      <c r="J139" s="40">
        <v>561.63333333333333</v>
      </c>
      <c r="K139" s="31">
        <v>533</v>
      </c>
      <c r="L139" s="31">
        <v>496.2</v>
      </c>
      <c r="M139" s="31">
        <v>34.806139999999999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893</v>
      </c>
      <c r="D140" s="40">
        <v>903.18333333333339</v>
      </c>
      <c r="E140" s="40">
        <v>875.81666666666683</v>
      </c>
      <c r="F140" s="40">
        <v>858.63333333333344</v>
      </c>
      <c r="G140" s="40">
        <v>831.26666666666688</v>
      </c>
      <c r="H140" s="40">
        <v>920.36666666666679</v>
      </c>
      <c r="I140" s="40">
        <v>947.73333333333335</v>
      </c>
      <c r="J140" s="40">
        <v>964.91666666666674</v>
      </c>
      <c r="K140" s="31">
        <v>930.55</v>
      </c>
      <c r="L140" s="31">
        <v>886</v>
      </c>
      <c r="M140" s="31">
        <v>14.71865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73818.25</v>
      </c>
      <c r="D141" s="40">
        <v>73989.400000000009</v>
      </c>
      <c r="E141" s="40">
        <v>72878.85000000002</v>
      </c>
      <c r="F141" s="40">
        <v>71939.450000000012</v>
      </c>
      <c r="G141" s="40">
        <v>70828.900000000023</v>
      </c>
      <c r="H141" s="40">
        <v>74928.800000000017</v>
      </c>
      <c r="I141" s="40">
        <v>76039.350000000006</v>
      </c>
      <c r="J141" s="40">
        <v>76978.750000000015</v>
      </c>
      <c r="K141" s="31">
        <v>75099.95</v>
      </c>
      <c r="L141" s="31">
        <v>73050</v>
      </c>
      <c r="M141" s="31">
        <v>8.5540000000000005E-2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918.15</v>
      </c>
      <c r="D142" s="40">
        <v>917.80000000000007</v>
      </c>
      <c r="E142" s="40">
        <v>901.25000000000011</v>
      </c>
      <c r="F142" s="40">
        <v>884.35</v>
      </c>
      <c r="G142" s="40">
        <v>867.80000000000007</v>
      </c>
      <c r="H142" s="40">
        <v>934.70000000000016</v>
      </c>
      <c r="I142" s="40">
        <v>951.25000000000011</v>
      </c>
      <c r="J142" s="40">
        <v>968.1500000000002</v>
      </c>
      <c r="K142" s="31">
        <v>934.35</v>
      </c>
      <c r="L142" s="31">
        <v>900.9</v>
      </c>
      <c r="M142" s="31">
        <v>4.85527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154.9</v>
      </c>
      <c r="D143" s="40">
        <v>156.03333333333333</v>
      </c>
      <c r="E143" s="40">
        <v>152.56666666666666</v>
      </c>
      <c r="F143" s="40">
        <v>150.23333333333332</v>
      </c>
      <c r="G143" s="40">
        <v>146.76666666666665</v>
      </c>
      <c r="H143" s="40">
        <v>158.36666666666667</v>
      </c>
      <c r="I143" s="40">
        <v>161.83333333333331</v>
      </c>
      <c r="J143" s="40">
        <v>164.16666666666669</v>
      </c>
      <c r="K143" s="31">
        <v>159.5</v>
      </c>
      <c r="L143" s="31">
        <v>153.69999999999999</v>
      </c>
      <c r="M143" s="31">
        <v>28.19303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850.8</v>
      </c>
      <c r="D144" s="40">
        <v>848.98333333333323</v>
      </c>
      <c r="E144" s="40">
        <v>830.16666666666652</v>
      </c>
      <c r="F144" s="40">
        <v>809.5333333333333</v>
      </c>
      <c r="G144" s="40">
        <v>790.71666666666658</v>
      </c>
      <c r="H144" s="40">
        <v>869.61666666666645</v>
      </c>
      <c r="I144" s="40">
        <v>888.43333333333328</v>
      </c>
      <c r="J144" s="40">
        <v>909.06666666666638</v>
      </c>
      <c r="K144" s="31">
        <v>867.8</v>
      </c>
      <c r="L144" s="31">
        <v>828.35</v>
      </c>
      <c r="M144" s="31">
        <v>39.362450000000003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164.65</v>
      </c>
      <c r="D145" s="40">
        <v>165.33333333333334</v>
      </c>
      <c r="E145" s="40">
        <v>161.7166666666667</v>
      </c>
      <c r="F145" s="40">
        <v>158.78333333333336</v>
      </c>
      <c r="G145" s="40">
        <v>155.16666666666671</v>
      </c>
      <c r="H145" s="40">
        <v>168.26666666666668</v>
      </c>
      <c r="I145" s="40">
        <v>171.8833333333333</v>
      </c>
      <c r="J145" s="40">
        <v>174.81666666666666</v>
      </c>
      <c r="K145" s="31">
        <v>168.95</v>
      </c>
      <c r="L145" s="31">
        <v>162.4</v>
      </c>
      <c r="M145" s="31">
        <v>31.62162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534.75</v>
      </c>
      <c r="D146" s="40">
        <v>535.93333333333339</v>
      </c>
      <c r="E146" s="40">
        <v>528.96666666666681</v>
      </c>
      <c r="F146" s="40">
        <v>523.18333333333339</v>
      </c>
      <c r="G146" s="40">
        <v>516.21666666666681</v>
      </c>
      <c r="H146" s="40">
        <v>541.71666666666681</v>
      </c>
      <c r="I146" s="40">
        <v>548.68333333333351</v>
      </c>
      <c r="J146" s="40">
        <v>554.46666666666681</v>
      </c>
      <c r="K146" s="31">
        <v>542.9</v>
      </c>
      <c r="L146" s="31">
        <v>530.15</v>
      </c>
      <c r="M146" s="31">
        <v>12.675219999999999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7149.5</v>
      </c>
      <c r="D147" s="40">
        <v>7116.7333333333336</v>
      </c>
      <c r="E147" s="40">
        <v>7023.4666666666672</v>
      </c>
      <c r="F147" s="40">
        <v>6897.4333333333334</v>
      </c>
      <c r="G147" s="40">
        <v>6804.166666666667</v>
      </c>
      <c r="H147" s="40">
        <v>7242.7666666666673</v>
      </c>
      <c r="I147" s="40">
        <v>7336.0333333333338</v>
      </c>
      <c r="J147" s="40">
        <v>7462.0666666666675</v>
      </c>
      <c r="K147" s="31">
        <v>7210</v>
      </c>
      <c r="L147" s="31">
        <v>6990.7</v>
      </c>
      <c r="M147" s="31">
        <v>7.3300999999999998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937.65</v>
      </c>
      <c r="D148" s="40">
        <v>933.23333333333323</v>
      </c>
      <c r="E148" s="40">
        <v>914.66666666666652</v>
      </c>
      <c r="F148" s="40">
        <v>891.68333333333328</v>
      </c>
      <c r="G148" s="40">
        <v>873.11666666666656</v>
      </c>
      <c r="H148" s="40">
        <v>956.21666666666647</v>
      </c>
      <c r="I148" s="40">
        <v>974.7833333333333</v>
      </c>
      <c r="J148" s="40">
        <v>997.76666666666642</v>
      </c>
      <c r="K148" s="31">
        <v>951.8</v>
      </c>
      <c r="L148" s="31">
        <v>910.25</v>
      </c>
      <c r="M148" s="31">
        <v>4.3974000000000002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4445.05</v>
      </c>
      <c r="D149" s="40">
        <v>4395.3666666666659</v>
      </c>
      <c r="E149" s="40">
        <v>4272.7333333333318</v>
      </c>
      <c r="F149" s="40">
        <v>4100.4166666666661</v>
      </c>
      <c r="G149" s="40">
        <v>3977.7833333333319</v>
      </c>
      <c r="H149" s="40">
        <v>4567.6833333333316</v>
      </c>
      <c r="I149" s="40">
        <v>4690.3166666666648</v>
      </c>
      <c r="J149" s="40">
        <v>4862.6333333333314</v>
      </c>
      <c r="K149" s="31">
        <v>4518</v>
      </c>
      <c r="L149" s="31">
        <v>4223.05</v>
      </c>
      <c r="M149" s="31">
        <v>11.06108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2988.5</v>
      </c>
      <c r="D150" s="40">
        <v>2987.5666666666671</v>
      </c>
      <c r="E150" s="40">
        <v>2930.3833333333341</v>
      </c>
      <c r="F150" s="40">
        <v>2872.2666666666669</v>
      </c>
      <c r="G150" s="40">
        <v>2815.0833333333339</v>
      </c>
      <c r="H150" s="40">
        <v>3045.6833333333343</v>
      </c>
      <c r="I150" s="40">
        <v>3102.8666666666677</v>
      </c>
      <c r="J150" s="40">
        <v>3160.9833333333345</v>
      </c>
      <c r="K150" s="31">
        <v>3044.75</v>
      </c>
      <c r="L150" s="31">
        <v>2929.45</v>
      </c>
      <c r="M150" s="31">
        <v>12.45417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1427.1</v>
      </c>
      <c r="D151" s="40">
        <v>1427.3666666666668</v>
      </c>
      <c r="E151" s="40">
        <v>1389.7333333333336</v>
      </c>
      <c r="F151" s="40">
        <v>1352.3666666666668</v>
      </c>
      <c r="G151" s="40">
        <v>1314.7333333333336</v>
      </c>
      <c r="H151" s="40">
        <v>1464.7333333333336</v>
      </c>
      <c r="I151" s="40">
        <v>1502.3666666666668</v>
      </c>
      <c r="J151" s="40">
        <v>1539.7333333333336</v>
      </c>
      <c r="K151" s="31">
        <v>1465</v>
      </c>
      <c r="L151" s="31">
        <v>1390</v>
      </c>
      <c r="M151" s="31">
        <v>10.435359999999999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823.6</v>
      </c>
      <c r="D152" s="40">
        <v>829.38333333333333</v>
      </c>
      <c r="E152" s="40">
        <v>813.41666666666663</v>
      </c>
      <c r="F152" s="40">
        <v>803.23333333333335</v>
      </c>
      <c r="G152" s="40">
        <v>787.26666666666665</v>
      </c>
      <c r="H152" s="40">
        <v>839.56666666666661</v>
      </c>
      <c r="I152" s="40">
        <v>855.5333333333333</v>
      </c>
      <c r="J152" s="40">
        <v>865.71666666666658</v>
      </c>
      <c r="K152" s="31">
        <v>845.35</v>
      </c>
      <c r="L152" s="31">
        <v>819.2</v>
      </c>
      <c r="M152" s="31">
        <v>3.9981599999999999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134.94999999999999</v>
      </c>
      <c r="D153" s="40">
        <v>134.58333333333334</v>
      </c>
      <c r="E153" s="40">
        <v>131.16666666666669</v>
      </c>
      <c r="F153" s="40">
        <v>127.38333333333335</v>
      </c>
      <c r="G153" s="40">
        <v>123.9666666666667</v>
      </c>
      <c r="H153" s="40">
        <v>138.36666666666667</v>
      </c>
      <c r="I153" s="40">
        <v>141.78333333333336</v>
      </c>
      <c r="J153" s="40">
        <v>145.56666666666666</v>
      </c>
      <c r="K153" s="31">
        <v>138</v>
      </c>
      <c r="L153" s="31">
        <v>130.80000000000001</v>
      </c>
      <c r="M153" s="31">
        <v>98.924250000000001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126.5</v>
      </c>
      <c r="D154" s="40">
        <v>126.96666666666665</v>
      </c>
      <c r="E154" s="40">
        <v>124.58333333333331</v>
      </c>
      <c r="F154" s="40">
        <v>122.66666666666666</v>
      </c>
      <c r="G154" s="40">
        <v>120.28333333333332</v>
      </c>
      <c r="H154" s="40">
        <v>128.88333333333333</v>
      </c>
      <c r="I154" s="40">
        <v>131.26666666666665</v>
      </c>
      <c r="J154" s="40">
        <v>133.18333333333331</v>
      </c>
      <c r="K154" s="31">
        <v>129.35</v>
      </c>
      <c r="L154" s="31">
        <v>125.05</v>
      </c>
      <c r="M154" s="31">
        <v>160.77669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88.35</v>
      </c>
      <c r="D155" s="40">
        <v>88.716666666666654</v>
      </c>
      <c r="E155" s="40">
        <v>85.933333333333309</v>
      </c>
      <c r="F155" s="40">
        <v>83.516666666666652</v>
      </c>
      <c r="G155" s="40">
        <v>80.733333333333306</v>
      </c>
      <c r="H155" s="40">
        <v>91.133333333333312</v>
      </c>
      <c r="I155" s="40">
        <v>93.916666666666643</v>
      </c>
      <c r="J155" s="40">
        <v>96.333333333333314</v>
      </c>
      <c r="K155" s="31">
        <v>91.5</v>
      </c>
      <c r="L155" s="31">
        <v>86.3</v>
      </c>
      <c r="M155" s="31">
        <v>378.38263999999998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3550.1</v>
      </c>
      <c r="D156" s="40">
        <v>3523.1666666666665</v>
      </c>
      <c r="E156" s="40">
        <v>3399.333333333333</v>
      </c>
      <c r="F156" s="40">
        <v>3248.5666666666666</v>
      </c>
      <c r="G156" s="40">
        <v>3124.7333333333331</v>
      </c>
      <c r="H156" s="40">
        <v>3673.9333333333329</v>
      </c>
      <c r="I156" s="40">
        <v>3797.766666666666</v>
      </c>
      <c r="J156" s="40">
        <v>3948.5333333333328</v>
      </c>
      <c r="K156" s="31">
        <v>3647</v>
      </c>
      <c r="L156" s="31">
        <v>3372.4</v>
      </c>
      <c r="M156" s="31">
        <v>3.1095100000000002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19000.400000000001</v>
      </c>
      <c r="D157" s="40">
        <v>18987.566666666666</v>
      </c>
      <c r="E157" s="40">
        <v>18812.833333333332</v>
      </c>
      <c r="F157" s="40">
        <v>18625.266666666666</v>
      </c>
      <c r="G157" s="40">
        <v>18450.533333333333</v>
      </c>
      <c r="H157" s="40">
        <v>19175.133333333331</v>
      </c>
      <c r="I157" s="40">
        <v>19349.866666666669</v>
      </c>
      <c r="J157" s="40">
        <v>19537.433333333331</v>
      </c>
      <c r="K157" s="31">
        <v>19162.3</v>
      </c>
      <c r="L157" s="31">
        <v>18800</v>
      </c>
      <c r="M157" s="31">
        <v>0.48107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369.1</v>
      </c>
      <c r="D158" s="40">
        <v>368.59999999999997</v>
      </c>
      <c r="E158" s="40">
        <v>361.29999999999995</v>
      </c>
      <c r="F158" s="40">
        <v>353.5</v>
      </c>
      <c r="G158" s="40">
        <v>346.2</v>
      </c>
      <c r="H158" s="40">
        <v>376.39999999999992</v>
      </c>
      <c r="I158" s="40">
        <v>383.7</v>
      </c>
      <c r="J158" s="40">
        <v>391.49999999999989</v>
      </c>
      <c r="K158" s="31">
        <v>375.9</v>
      </c>
      <c r="L158" s="31">
        <v>360.8</v>
      </c>
      <c r="M158" s="31">
        <v>2.5943399999999999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828</v>
      </c>
      <c r="D159" s="40">
        <v>822.66666666666663</v>
      </c>
      <c r="E159" s="40">
        <v>805.33333333333326</v>
      </c>
      <c r="F159" s="40">
        <v>782.66666666666663</v>
      </c>
      <c r="G159" s="40">
        <v>765.33333333333326</v>
      </c>
      <c r="H159" s="40">
        <v>845.33333333333326</v>
      </c>
      <c r="I159" s="40">
        <v>862.66666666666652</v>
      </c>
      <c r="J159" s="40">
        <v>885.33333333333326</v>
      </c>
      <c r="K159" s="31">
        <v>840</v>
      </c>
      <c r="L159" s="31">
        <v>800</v>
      </c>
      <c r="M159" s="31">
        <v>13.333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144.1</v>
      </c>
      <c r="D160" s="40">
        <v>144.01666666666665</v>
      </c>
      <c r="E160" s="40">
        <v>141.98333333333329</v>
      </c>
      <c r="F160" s="40">
        <v>139.86666666666665</v>
      </c>
      <c r="G160" s="40">
        <v>137.83333333333329</v>
      </c>
      <c r="H160" s="40">
        <v>146.1333333333333</v>
      </c>
      <c r="I160" s="40">
        <v>148.16666666666666</v>
      </c>
      <c r="J160" s="40">
        <v>150.2833333333333</v>
      </c>
      <c r="K160" s="31">
        <v>146.05000000000001</v>
      </c>
      <c r="L160" s="31">
        <v>141.9</v>
      </c>
      <c r="M160" s="31">
        <v>187.36521999999999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203.25</v>
      </c>
      <c r="D161" s="40">
        <v>199.4</v>
      </c>
      <c r="E161" s="40">
        <v>193.85000000000002</v>
      </c>
      <c r="F161" s="40">
        <v>184.45000000000002</v>
      </c>
      <c r="G161" s="40">
        <v>178.90000000000003</v>
      </c>
      <c r="H161" s="40">
        <v>208.8</v>
      </c>
      <c r="I161" s="40">
        <v>214.35000000000002</v>
      </c>
      <c r="J161" s="40">
        <v>223.75</v>
      </c>
      <c r="K161" s="31">
        <v>204.95</v>
      </c>
      <c r="L161" s="31">
        <v>190</v>
      </c>
      <c r="M161" s="31">
        <v>14.119260000000001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2954.7</v>
      </c>
      <c r="D162" s="40">
        <v>2925.75</v>
      </c>
      <c r="E162" s="40">
        <v>2870.75</v>
      </c>
      <c r="F162" s="40">
        <v>2786.8</v>
      </c>
      <c r="G162" s="40">
        <v>2731.8</v>
      </c>
      <c r="H162" s="40">
        <v>3009.7</v>
      </c>
      <c r="I162" s="40">
        <v>3064.7</v>
      </c>
      <c r="J162" s="40">
        <v>3148.6499999999996</v>
      </c>
      <c r="K162" s="31">
        <v>2980.75</v>
      </c>
      <c r="L162" s="31">
        <v>2841.8</v>
      </c>
      <c r="M162" s="31">
        <v>2.4577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38031.050000000003</v>
      </c>
      <c r="D163" s="40">
        <v>38234.250000000007</v>
      </c>
      <c r="E163" s="40">
        <v>37498.600000000013</v>
      </c>
      <c r="F163" s="40">
        <v>36966.150000000009</v>
      </c>
      <c r="G163" s="40">
        <v>36230.500000000015</v>
      </c>
      <c r="H163" s="40">
        <v>38766.700000000012</v>
      </c>
      <c r="I163" s="40">
        <v>39502.350000000006</v>
      </c>
      <c r="J163" s="40">
        <v>40034.80000000001</v>
      </c>
      <c r="K163" s="31">
        <v>38969.9</v>
      </c>
      <c r="L163" s="31">
        <v>37701.800000000003</v>
      </c>
      <c r="M163" s="31">
        <v>0.34698000000000001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219.95</v>
      </c>
      <c r="D164" s="40">
        <v>219</v>
      </c>
      <c r="E164" s="40">
        <v>216.15</v>
      </c>
      <c r="F164" s="40">
        <v>212.35</v>
      </c>
      <c r="G164" s="40">
        <v>209.5</v>
      </c>
      <c r="H164" s="40">
        <v>222.8</v>
      </c>
      <c r="I164" s="40">
        <v>225.65000000000003</v>
      </c>
      <c r="J164" s="40">
        <v>229.45000000000002</v>
      </c>
      <c r="K164" s="31">
        <v>221.85</v>
      </c>
      <c r="L164" s="31">
        <v>215.2</v>
      </c>
      <c r="M164" s="31">
        <v>21.74436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5272.85</v>
      </c>
      <c r="D165" s="40">
        <v>5303.3166666666666</v>
      </c>
      <c r="E165" s="40">
        <v>5171.6333333333332</v>
      </c>
      <c r="F165" s="40">
        <v>5070.416666666667</v>
      </c>
      <c r="G165" s="40">
        <v>4938.7333333333336</v>
      </c>
      <c r="H165" s="40">
        <v>5404.5333333333328</v>
      </c>
      <c r="I165" s="40">
        <v>5536.2166666666653</v>
      </c>
      <c r="J165" s="40">
        <v>5637.4333333333325</v>
      </c>
      <c r="K165" s="31">
        <v>5435</v>
      </c>
      <c r="L165" s="31">
        <v>5202.1000000000004</v>
      </c>
      <c r="M165" s="31">
        <v>2.7223799999999998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2218.1</v>
      </c>
      <c r="D166" s="40">
        <v>2207.3166666666671</v>
      </c>
      <c r="E166" s="40">
        <v>2182.6333333333341</v>
      </c>
      <c r="F166" s="40">
        <v>2147.166666666667</v>
      </c>
      <c r="G166" s="40">
        <v>2122.483333333334</v>
      </c>
      <c r="H166" s="40">
        <v>2242.7833333333342</v>
      </c>
      <c r="I166" s="40">
        <v>2267.4666666666676</v>
      </c>
      <c r="J166" s="40">
        <v>2302.9333333333343</v>
      </c>
      <c r="K166" s="31">
        <v>2232</v>
      </c>
      <c r="L166" s="31">
        <v>2171.85</v>
      </c>
      <c r="M166" s="31">
        <v>4.6131099999999998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2384.6999999999998</v>
      </c>
      <c r="D167" s="40">
        <v>2411.5666666666666</v>
      </c>
      <c r="E167" s="40">
        <v>2348.1333333333332</v>
      </c>
      <c r="F167" s="40">
        <v>2311.5666666666666</v>
      </c>
      <c r="G167" s="40">
        <v>2248.1333333333332</v>
      </c>
      <c r="H167" s="40">
        <v>2448.1333333333332</v>
      </c>
      <c r="I167" s="40">
        <v>2511.5666666666666</v>
      </c>
      <c r="J167" s="40">
        <v>2548.1333333333332</v>
      </c>
      <c r="K167" s="31">
        <v>2475</v>
      </c>
      <c r="L167" s="31">
        <v>2375</v>
      </c>
      <c r="M167" s="31">
        <v>6.7193399999999999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2214.4</v>
      </c>
      <c r="D168" s="40">
        <v>2222.1333333333332</v>
      </c>
      <c r="E168" s="40">
        <v>2134.2666666666664</v>
      </c>
      <c r="F168" s="40">
        <v>2054.1333333333332</v>
      </c>
      <c r="G168" s="40">
        <v>1966.2666666666664</v>
      </c>
      <c r="H168" s="40">
        <v>2302.2666666666664</v>
      </c>
      <c r="I168" s="40">
        <v>2390.1333333333332</v>
      </c>
      <c r="J168" s="40">
        <v>2470.2666666666664</v>
      </c>
      <c r="K168" s="31">
        <v>2310</v>
      </c>
      <c r="L168" s="31">
        <v>2142</v>
      </c>
      <c r="M168" s="31">
        <v>4.9633599999999998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116.45</v>
      </c>
      <c r="D169" s="40">
        <v>117.14999999999999</v>
      </c>
      <c r="E169" s="40">
        <v>114.59999999999998</v>
      </c>
      <c r="F169" s="40">
        <v>112.74999999999999</v>
      </c>
      <c r="G169" s="40">
        <v>110.19999999999997</v>
      </c>
      <c r="H169" s="40">
        <v>118.99999999999999</v>
      </c>
      <c r="I169" s="40">
        <v>121.55</v>
      </c>
      <c r="J169" s="40">
        <v>123.39999999999999</v>
      </c>
      <c r="K169" s="31">
        <v>119.7</v>
      </c>
      <c r="L169" s="31">
        <v>115.3</v>
      </c>
      <c r="M169" s="31">
        <v>41.664340000000003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200.25</v>
      </c>
      <c r="D170" s="40">
        <v>200.91666666666666</v>
      </c>
      <c r="E170" s="40">
        <v>197.83333333333331</v>
      </c>
      <c r="F170" s="40">
        <v>195.41666666666666</v>
      </c>
      <c r="G170" s="40">
        <v>192.33333333333331</v>
      </c>
      <c r="H170" s="40">
        <v>203.33333333333331</v>
      </c>
      <c r="I170" s="40">
        <v>206.41666666666663</v>
      </c>
      <c r="J170" s="40">
        <v>208.83333333333331</v>
      </c>
      <c r="K170" s="31">
        <v>204</v>
      </c>
      <c r="L170" s="31">
        <v>198.5</v>
      </c>
      <c r="M170" s="31">
        <v>120.49611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416.5</v>
      </c>
      <c r="D171" s="40">
        <v>423.59999999999997</v>
      </c>
      <c r="E171" s="40">
        <v>405.19999999999993</v>
      </c>
      <c r="F171" s="40">
        <v>393.9</v>
      </c>
      <c r="G171" s="40">
        <v>375.49999999999994</v>
      </c>
      <c r="H171" s="40">
        <v>434.89999999999992</v>
      </c>
      <c r="I171" s="40">
        <v>453.2999999999999</v>
      </c>
      <c r="J171" s="40">
        <v>464.59999999999991</v>
      </c>
      <c r="K171" s="31">
        <v>442</v>
      </c>
      <c r="L171" s="31">
        <v>412.3</v>
      </c>
      <c r="M171" s="31">
        <v>10.456939999999999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15067.2</v>
      </c>
      <c r="D172" s="40">
        <v>15049.733333333332</v>
      </c>
      <c r="E172" s="40">
        <v>14775.466666666664</v>
      </c>
      <c r="F172" s="40">
        <v>14483.733333333332</v>
      </c>
      <c r="G172" s="40">
        <v>14209.466666666664</v>
      </c>
      <c r="H172" s="40">
        <v>15341.466666666664</v>
      </c>
      <c r="I172" s="40">
        <v>15615.73333333333</v>
      </c>
      <c r="J172" s="40">
        <v>15907.466666666664</v>
      </c>
      <c r="K172" s="31">
        <v>15324</v>
      </c>
      <c r="L172" s="31">
        <v>14758</v>
      </c>
      <c r="M172" s="31">
        <v>4.8669999999999998E-2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37.6</v>
      </c>
      <c r="D173" s="40">
        <v>37.716666666666669</v>
      </c>
      <c r="E173" s="40">
        <v>36.983333333333334</v>
      </c>
      <c r="F173" s="40">
        <v>36.366666666666667</v>
      </c>
      <c r="G173" s="40">
        <v>35.633333333333333</v>
      </c>
      <c r="H173" s="40">
        <v>38.333333333333336</v>
      </c>
      <c r="I173" s="40">
        <v>39.06666666666667</v>
      </c>
      <c r="J173" s="40">
        <v>39.683333333333337</v>
      </c>
      <c r="K173" s="31">
        <v>38.450000000000003</v>
      </c>
      <c r="L173" s="31">
        <v>37.1</v>
      </c>
      <c r="M173" s="31">
        <v>474.37169999999998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181.7</v>
      </c>
      <c r="D174" s="40">
        <v>181.93333333333331</v>
      </c>
      <c r="E174" s="40">
        <v>178.26666666666662</v>
      </c>
      <c r="F174" s="40">
        <v>174.83333333333331</v>
      </c>
      <c r="G174" s="40">
        <v>171.16666666666663</v>
      </c>
      <c r="H174" s="40">
        <v>185.36666666666662</v>
      </c>
      <c r="I174" s="40">
        <v>189.0333333333333</v>
      </c>
      <c r="J174" s="40">
        <v>192.46666666666661</v>
      </c>
      <c r="K174" s="31">
        <v>185.6</v>
      </c>
      <c r="L174" s="31">
        <v>178.5</v>
      </c>
      <c r="M174" s="31">
        <v>73.708590000000001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128.9</v>
      </c>
      <c r="D175" s="40">
        <v>128.68333333333331</v>
      </c>
      <c r="E175" s="40">
        <v>126.36666666666662</v>
      </c>
      <c r="F175" s="40">
        <v>123.83333333333331</v>
      </c>
      <c r="G175" s="40">
        <v>121.51666666666662</v>
      </c>
      <c r="H175" s="40">
        <v>131.21666666666661</v>
      </c>
      <c r="I175" s="40">
        <v>133.53333333333327</v>
      </c>
      <c r="J175" s="40">
        <v>136.06666666666661</v>
      </c>
      <c r="K175" s="31">
        <v>131</v>
      </c>
      <c r="L175" s="31">
        <v>126.15</v>
      </c>
      <c r="M175" s="31">
        <v>51.353810000000003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2441.5</v>
      </c>
      <c r="D176" s="40">
        <v>2446.8666666666668</v>
      </c>
      <c r="E176" s="40">
        <v>2393.7333333333336</v>
      </c>
      <c r="F176" s="40">
        <v>2345.9666666666667</v>
      </c>
      <c r="G176" s="40">
        <v>2292.8333333333335</v>
      </c>
      <c r="H176" s="40">
        <v>2494.6333333333337</v>
      </c>
      <c r="I176" s="40">
        <v>2547.7666666666669</v>
      </c>
      <c r="J176" s="40">
        <v>2595.5333333333338</v>
      </c>
      <c r="K176" s="31">
        <v>2500</v>
      </c>
      <c r="L176" s="31">
        <v>2399.1</v>
      </c>
      <c r="M176" s="31">
        <v>112.26147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937</v>
      </c>
      <c r="D177" s="40">
        <v>939.9</v>
      </c>
      <c r="E177" s="40">
        <v>915.8</v>
      </c>
      <c r="F177" s="40">
        <v>894.6</v>
      </c>
      <c r="G177" s="40">
        <v>870.5</v>
      </c>
      <c r="H177" s="40">
        <v>961.09999999999991</v>
      </c>
      <c r="I177" s="40">
        <v>985.2</v>
      </c>
      <c r="J177" s="40">
        <v>1006.3999999999999</v>
      </c>
      <c r="K177" s="31">
        <v>964</v>
      </c>
      <c r="L177" s="31">
        <v>918.7</v>
      </c>
      <c r="M177" s="31">
        <v>27.944030000000001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1136.25</v>
      </c>
      <c r="D178" s="40">
        <v>1129.2833333333333</v>
      </c>
      <c r="E178" s="40">
        <v>1110.7166666666667</v>
      </c>
      <c r="F178" s="40">
        <v>1085.1833333333334</v>
      </c>
      <c r="G178" s="40">
        <v>1066.6166666666668</v>
      </c>
      <c r="H178" s="40">
        <v>1154.8166666666666</v>
      </c>
      <c r="I178" s="40">
        <v>1173.3833333333332</v>
      </c>
      <c r="J178" s="40">
        <v>1198.9166666666665</v>
      </c>
      <c r="K178" s="31">
        <v>1147.8499999999999</v>
      </c>
      <c r="L178" s="31">
        <v>1103.75</v>
      </c>
      <c r="M178" s="31">
        <v>11.208589999999999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2056.1999999999998</v>
      </c>
      <c r="D179" s="40">
        <v>2038.7</v>
      </c>
      <c r="E179" s="40">
        <v>1990.6</v>
      </c>
      <c r="F179" s="40">
        <v>1924.9999999999998</v>
      </c>
      <c r="G179" s="40">
        <v>1876.8999999999996</v>
      </c>
      <c r="H179" s="40">
        <v>2104.3000000000002</v>
      </c>
      <c r="I179" s="40">
        <v>2152.4</v>
      </c>
      <c r="J179" s="40">
        <v>2218.0000000000005</v>
      </c>
      <c r="K179" s="31">
        <v>2086.8000000000002</v>
      </c>
      <c r="L179" s="31">
        <v>1973.1</v>
      </c>
      <c r="M179" s="31">
        <v>13.620570000000001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8024.7</v>
      </c>
      <c r="D180" s="40">
        <v>8074.9000000000005</v>
      </c>
      <c r="E180" s="40">
        <v>7959.8000000000011</v>
      </c>
      <c r="F180" s="40">
        <v>7894.9000000000005</v>
      </c>
      <c r="G180" s="40">
        <v>7779.8000000000011</v>
      </c>
      <c r="H180" s="40">
        <v>8139.8000000000011</v>
      </c>
      <c r="I180" s="40">
        <v>8254.9000000000015</v>
      </c>
      <c r="J180" s="40">
        <v>8319.8000000000011</v>
      </c>
      <c r="K180" s="31">
        <v>8190</v>
      </c>
      <c r="L180" s="31">
        <v>8010</v>
      </c>
      <c r="M180" s="31">
        <v>0.16105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25566.1</v>
      </c>
      <c r="D181" s="40">
        <v>25563.116666666669</v>
      </c>
      <c r="E181" s="40">
        <v>25201.233333333337</v>
      </c>
      <c r="F181" s="40">
        <v>24836.366666666669</v>
      </c>
      <c r="G181" s="40">
        <v>24474.483333333337</v>
      </c>
      <c r="H181" s="40">
        <v>25927.983333333337</v>
      </c>
      <c r="I181" s="40">
        <v>26289.866666666669</v>
      </c>
      <c r="J181" s="40">
        <v>26654.733333333337</v>
      </c>
      <c r="K181" s="31">
        <v>25925</v>
      </c>
      <c r="L181" s="31">
        <v>25198.25</v>
      </c>
      <c r="M181" s="31">
        <v>0.27395000000000003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1403.25</v>
      </c>
      <c r="D182" s="40">
        <v>1412.2666666666667</v>
      </c>
      <c r="E182" s="40">
        <v>1379.5333333333333</v>
      </c>
      <c r="F182" s="40">
        <v>1355.8166666666666</v>
      </c>
      <c r="G182" s="40">
        <v>1323.0833333333333</v>
      </c>
      <c r="H182" s="40">
        <v>1435.9833333333333</v>
      </c>
      <c r="I182" s="40">
        <v>1468.7166666666665</v>
      </c>
      <c r="J182" s="40">
        <v>1492.4333333333334</v>
      </c>
      <c r="K182" s="31">
        <v>1445</v>
      </c>
      <c r="L182" s="31">
        <v>1388.55</v>
      </c>
      <c r="M182" s="31">
        <v>9.7877799999999997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2133.4</v>
      </c>
      <c r="D183" s="40">
        <v>2106.2166666666667</v>
      </c>
      <c r="E183" s="40">
        <v>2048.1833333333334</v>
      </c>
      <c r="F183" s="40">
        <v>1962.9666666666667</v>
      </c>
      <c r="G183" s="40">
        <v>1904.9333333333334</v>
      </c>
      <c r="H183" s="40">
        <v>2191.4333333333334</v>
      </c>
      <c r="I183" s="40">
        <v>2249.4666666666672</v>
      </c>
      <c r="J183" s="40">
        <v>2334.6833333333334</v>
      </c>
      <c r="K183" s="31">
        <v>2164.25</v>
      </c>
      <c r="L183" s="31">
        <v>2021</v>
      </c>
      <c r="M183" s="31">
        <v>3.8569300000000002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465.1</v>
      </c>
      <c r="D184" s="40">
        <v>465.7166666666667</v>
      </c>
      <c r="E184" s="40">
        <v>453.68333333333339</v>
      </c>
      <c r="F184" s="40">
        <v>442.26666666666671</v>
      </c>
      <c r="G184" s="40">
        <v>430.23333333333341</v>
      </c>
      <c r="H184" s="40">
        <v>477.13333333333338</v>
      </c>
      <c r="I184" s="40">
        <v>489.16666666666669</v>
      </c>
      <c r="J184" s="40">
        <v>500.58333333333337</v>
      </c>
      <c r="K184" s="31">
        <v>477.75</v>
      </c>
      <c r="L184" s="31">
        <v>454.3</v>
      </c>
      <c r="M184" s="31">
        <v>224.07464999999999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102.65</v>
      </c>
      <c r="D185" s="40">
        <v>103</v>
      </c>
      <c r="E185" s="40">
        <v>100.05</v>
      </c>
      <c r="F185" s="40">
        <v>97.45</v>
      </c>
      <c r="G185" s="40">
        <v>94.5</v>
      </c>
      <c r="H185" s="40">
        <v>105.6</v>
      </c>
      <c r="I185" s="40">
        <v>108.54999999999998</v>
      </c>
      <c r="J185" s="40">
        <v>111.14999999999999</v>
      </c>
      <c r="K185" s="31">
        <v>105.95</v>
      </c>
      <c r="L185" s="31">
        <v>100.4</v>
      </c>
      <c r="M185" s="31">
        <v>448.74279000000001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751.05</v>
      </c>
      <c r="D186" s="40">
        <v>758.36666666666667</v>
      </c>
      <c r="E186" s="40">
        <v>741.73333333333335</v>
      </c>
      <c r="F186" s="40">
        <v>732.41666666666663</v>
      </c>
      <c r="G186" s="40">
        <v>715.7833333333333</v>
      </c>
      <c r="H186" s="40">
        <v>767.68333333333339</v>
      </c>
      <c r="I186" s="40">
        <v>784.31666666666683</v>
      </c>
      <c r="J186" s="40">
        <v>793.63333333333344</v>
      </c>
      <c r="K186" s="31">
        <v>775</v>
      </c>
      <c r="L186" s="31">
        <v>749.05</v>
      </c>
      <c r="M186" s="31">
        <v>46.642699999999998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522.29999999999995</v>
      </c>
      <c r="D187" s="40">
        <v>519.31666666666661</v>
      </c>
      <c r="E187" s="40">
        <v>508.98333333333323</v>
      </c>
      <c r="F187" s="40">
        <v>495.66666666666663</v>
      </c>
      <c r="G187" s="40">
        <v>485.33333333333326</v>
      </c>
      <c r="H187" s="40">
        <v>532.63333333333321</v>
      </c>
      <c r="I187" s="40">
        <v>542.9666666666667</v>
      </c>
      <c r="J187" s="40">
        <v>556.28333333333319</v>
      </c>
      <c r="K187" s="31">
        <v>529.65</v>
      </c>
      <c r="L187" s="31">
        <v>506</v>
      </c>
      <c r="M187" s="31">
        <v>12.841659999999999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587.29999999999995</v>
      </c>
      <c r="D188" s="40">
        <v>588.1</v>
      </c>
      <c r="E188" s="40">
        <v>579.20000000000005</v>
      </c>
      <c r="F188" s="40">
        <v>571.1</v>
      </c>
      <c r="G188" s="40">
        <v>562.20000000000005</v>
      </c>
      <c r="H188" s="40">
        <v>596.20000000000005</v>
      </c>
      <c r="I188" s="40">
        <v>605.09999999999991</v>
      </c>
      <c r="J188" s="40">
        <v>613.20000000000005</v>
      </c>
      <c r="K188" s="31">
        <v>597</v>
      </c>
      <c r="L188" s="31">
        <v>580</v>
      </c>
      <c r="M188" s="31">
        <v>3.1219199999999998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684.3</v>
      </c>
      <c r="D189" s="40">
        <v>677.61666666666667</v>
      </c>
      <c r="E189" s="40">
        <v>660.68333333333339</v>
      </c>
      <c r="F189" s="40">
        <v>637.06666666666672</v>
      </c>
      <c r="G189" s="40">
        <v>620.13333333333344</v>
      </c>
      <c r="H189" s="40">
        <v>701.23333333333335</v>
      </c>
      <c r="I189" s="40">
        <v>718.16666666666652</v>
      </c>
      <c r="J189" s="40">
        <v>741.7833333333333</v>
      </c>
      <c r="K189" s="31">
        <v>694.55</v>
      </c>
      <c r="L189" s="31">
        <v>654</v>
      </c>
      <c r="M189" s="31">
        <v>16.876750000000001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868.65</v>
      </c>
      <c r="D190" s="40">
        <v>861.69999999999993</v>
      </c>
      <c r="E190" s="40">
        <v>835.74999999999989</v>
      </c>
      <c r="F190" s="40">
        <v>802.84999999999991</v>
      </c>
      <c r="G190" s="40">
        <v>776.89999999999986</v>
      </c>
      <c r="H190" s="40">
        <v>894.59999999999991</v>
      </c>
      <c r="I190" s="40">
        <v>920.55</v>
      </c>
      <c r="J190" s="40">
        <v>953.44999999999993</v>
      </c>
      <c r="K190" s="31">
        <v>887.65</v>
      </c>
      <c r="L190" s="31">
        <v>828.8</v>
      </c>
      <c r="M190" s="31">
        <v>31.344830000000002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1283.3499999999999</v>
      </c>
      <c r="D191" s="40">
        <v>1282.6166666666668</v>
      </c>
      <c r="E191" s="40">
        <v>1251.2833333333335</v>
      </c>
      <c r="F191" s="40">
        <v>1219.2166666666667</v>
      </c>
      <c r="G191" s="40">
        <v>1187.8833333333334</v>
      </c>
      <c r="H191" s="40">
        <v>1314.6833333333336</v>
      </c>
      <c r="I191" s="40">
        <v>1346.0166666666667</v>
      </c>
      <c r="J191" s="40">
        <v>1378.0833333333337</v>
      </c>
      <c r="K191" s="31">
        <v>1313.95</v>
      </c>
      <c r="L191" s="31">
        <v>1250.55</v>
      </c>
      <c r="M191" s="31">
        <v>3.62155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3502</v>
      </c>
      <c r="D192" s="40">
        <v>3479.2666666666664</v>
      </c>
      <c r="E192" s="40">
        <v>3429.1833333333329</v>
      </c>
      <c r="F192" s="40">
        <v>3356.3666666666663</v>
      </c>
      <c r="G192" s="40">
        <v>3306.2833333333328</v>
      </c>
      <c r="H192" s="40">
        <v>3552.083333333333</v>
      </c>
      <c r="I192" s="40">
        <v>3602.166666666667</v>
      </c>
      <c r="J192" s="40">
        <v>3674.9833333333331</v>
      </c>
      <c r="K192" s="31">
        <v>3529.35</v>
      </c>
      <c r="L192" s="31">
        <v>3406.45</v>
      </c>
      <c r="M192" s="31">
        <v>29.817450000000001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766</v>
      </c>
      <c r="D193" s="40">
        <v>763.38333333333333</v>
      </c>
      <c r="E193" s="40">
        <v>751.86666666666667</v>
      </c>
      <c r="F193" s="40">
        <v>737.73333333333335</v>
      </c>
      <c r="G193" s="40">
        <v>726.2166666666667</v>
      </c>
      <c r="H193" s="40">
        <v>777.51666666666665</v>
      </c>
      <c r="I193" s="40">
        <v>789.0333333333333</v>
      </c>
      <c r="J193" s="40">
        <v>803.16666666666663</v>
      </c>
      <c r="K193" s="31">
        <v>774.9</v>
      </c>
      <c r="L193" s="31">
        <v>749.25</v>
      </c>
      <c r="M193" s="31">
        <v>15.84564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5679.35</v>
      </c>
      <c r="D194" s="40">
        <v>5565.916666666667</v>
      </c>
      <c r="E194" s="40">
        <v>5376.8333333333339</v>
      </c>
      <c r="F194" s="40">
        <v>5074.3166666666666</v>
      </c>
      <c r="G194" s="40">
        <v>4885.2333333333336</v>
      </c>
      <c r="H194" s="40">
        <v>5868.4333333333343</v>
      </c>
      <c r="I194" s="40">
        <v>6057.5166666666682</v>
      </c>
      <c r="J194" s="40">
        <v>6360.0333333333347</v>
      </c>
      <c r="K194" s="31">
        <v>5755</v>
      </c>
      <c r="L194" s="31">
        <v>5263.4</v>
      </c>
      <c r="M194" s="31">
        <v>5.1560699999999997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461.45</v>
      </c>
      <c r="D195" s="40">
        <v>458.43333333333339</v>
      </c>
      <c r="E195" s="40">
        <v>446.11666666666679</v>
      </c>
      <c r="F195" s="40">
        <v>430.78333333333342</v>
      </c>
      <c r="G195" s="40">
        <v>418.46666666666681</v>
      </c>
      <c r="H195" s="40">
        <v>473.76666666666677</v>
      </c>
      <c r="I195" s="40">
        <v>486.08333333333337</v>
      </c>
      <c r="J195" s="40">
        <v>501.41666666666674</v>
      </c>
      <c r="K195" s="31">
        <v>470.75</v>
      </c>
      <c r="L195" s="31">
        <v>443.1</v>
      </c>
      <c r="M195" s="31">
        <v>428.19150000000002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218.65</v>
      </c>
      <c r="D196" s="40">
        <v>219.54999999999998</v>
      </c>
      <c r="E196" s="40">
        <v>212.34999999999997</v>
      </c>
      <c r="F196" s="40">
        <v>206.04999999999998</v>
      </c>
      <c r="G196" s="40">
        <v>198.84999999999997</v>
      </c>
      <c r="H196" s="40">
        <v>225.84999999999997</v>
      </c>
      <c r="I196" s="40">
        <v>233.04999999999995</v>
      </c>
      <c r="J196" s="40">
        <v>239.34999999999997</v>
      </c>
      <c r="K196" s="31">
        <v>226.75</v>
      </c>
      <c r="L196" s="31">
        <v>213.25</v>
      </c>
      <c r="M196" s="31">
        <v>831.87881000000004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1114.75</v>
      </c>
      <c r="D197" s="40">
        <v>1108.9333333333334</v>
      </c>
      <c r="E197" s="40">
        <v>1080.8666666666668</v>
      </c>
      <c r="F197" s="40">
        <v>1046.9833333333333</v>
      </c>
      <c r="G197" s="40">
        <v>1018.9166666666667</v>
      </c>
      <c r="H197" s="40">
        <v>1142.8166666666668</v>
      </c>
      <c r="I197" s="40">
        <v>1170.8833333333334</v>
      </c>
      <c r="J197" s="40">
        <v>1204.7666666666669</v>
      </c>
      <c r="K197" s="31">
        <v>1137</v>
      </c>
      <c r="L197" s="31">
        <v>1075.05</v>
      </c>
      <c r="M197" s="31">
        <v>93.929910000000007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1536.65</v>
      </c>
      <c r="D198" s="40">
        <v>1520.5166666666667</v>
      </c>
      <c r="E198" s="40">
        <v>1495.5333333333333</v>
      </c>
      <c r="F198" s="40">
        <v>1454.4166666666667</v>
      </c>
      <c r="G198" s="40">
        <v>1429.4333333333334</v>
      </c>
      <c r="H198" s="40">
        <v>1561.6333333333332</v>
      </c>
      <c r="I198" s="40">
        <v>1586.6166666666663</v>
      </c>
      <c r="J198" s="40">
        <v>1627.7333333333331</v>
      </c>
      <c r="K198" s="31">
        <v>1545.5</v>
      </c>
      <c r="L198" s="31">
        <v>1479.4</v>
      </c>
      <c r="M198" s="31">
        <v>19.95524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934.45</v>
      </c>
      <c r="D199" s="40">
        <v>936.81666666666661</v>
      </c>
      <c r="E199" s="40">
        <v>912.63333333333321</v>
      </c>
      <c r="F199" s="40">
        <v>890.81666666666661</v>
      </c>
      <c r="G199" s="40">
        <v>866.63333333333321</v>
      </c>
      <c r="H199" s="40">
        <v>958.63333333333321</v>
      </c>
      <c r="I199" s="40">
        <v>982.81666666666661</v>
      </c>
      <c r="J199" s="40">
        <v>1004.6333333333332</v>
      </c>
      <c r="K199" s="31">
        <v>961</v>
      </c>
      <c r="L199" s="31">
        <v>915</v>
      </c>
      <c r="M199" s="31">
        <v>2.5058699999999998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2324.1999999999998</v>
      </c>
      <c r="D200" s="40">
        <v>2296.6666666666665</v>
      </c>
      <c r="E200" s="40">
        <v>2258.9333333333329</v>
      </c>
      <c r="F200" s="40">
        <v>2193.6666666666665</v>
      </c>
      <c r="G200" s="40">
        <v>2155.9333333333329</v>
      </c>
      <c r="H200" s="40">
        <v>2361.9333333333329</v>
      </c>
      <c r="I200" s="40">
        <v>2399.6666666666665</v>
      </c>
      <c r="J200" s="40">
        <v>2464.9333333333329</v>
      </c>
      <c r="K200" s="31">
        <v>2334.4</v>
      </c>
      <c r="L200" s="31">
        <v>2231.4</v>
      </c>
      <c r="M200" s="31">
        <v>10.94276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3037.3</v>
      </c>
      <c r="D201" s="40">
        <v>3100.2333333333336</v>
      </c>
      <c r="E201" s="40">
        <v>2951.666666666667</v>
      </c>
      <c r="F201" s="40">
        <v>2866.0333333333333</v>
      </c>
      <c r="G201" s="40">
        <v>2717.4666666666667</v>
      </c>
      <c r="H201" s="40">
        <v>3185.8666666666672</v>
      </c>
      <c r="I201" s="40">
        <v>3334.4333333333338</v>
      </c>
      <c r="J201" s="40">
        <v>3420.0666666666675</v>
      </c>
      <c r="K201" s="31">
        <v>3248.8</v>
      </c>
      <c r="L201" s="31">
        <v>3014.6</v>
      </c>
      <c r="M201" s="31">
        <v>11.95238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533.6</v>
      </c>
      <c r="D202" s="40">
        <v>530.98333333333346</v>
      </c>
      <c r="E202" s="40">
        <v>524.26666666666688</v>
      </c>
      <c r="F202" s="40">
        <v>514.93333333333339</v>
      </c>
      <c r="G202" s="40">
        <v>508.21666666666681</v>
      </c>
      <c r="H202" s="40">
        <v>540.31666666666695</v>
      </c>
      <c r="I202" s="40">
        <v>547.03333333333342</v>
      </c>
      <c r="J202" s="40">
        <v>556.36666666666702</v>
      </c>
      <c r="K202" s="31">
        <v>537.70000000000005</v>
      </c>
      <c r="L202" s="31">
        <v>521.65</v>
      </c>
      <c r="M202" s="31">
        <v>5.1309699999999996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1026.7</v>
      </c>
      <c r="D203" s="40">
        <v>1025.3333333333335</v>
      </c>
      <c r="E203" s="40">
        <v>993.76666666666688</v>
      </c>
      <c r="F203" s="40">
        <v>960.83333333333337</v>
      </c>
      <c r="G203" s="40">
        <v>929.26666666666677</v>
      </c>
      <c r="H203" s="40">
        <v>1058.2666666666669</v>
      </c>
      <c r="I203" s="40">
        <v>1089.8333333333335</v>
      </c>
      <c r="J203" s="40">
        <v>1122.7666666666671</v>
      </c>
      <c r="K203" s="31">
        <v>1056.9000000000001</v>
      </c>
      <c r="L203" s="31">
        <v>992.4</v>
      </c>
      <c r="M203" s="31">
        <v>8.5028699999999997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689.35</v>
      </c>
      <c r="D204" s="40">
        <v>692.94999999999993</v>
      </c>
      <c r="E204" s="40">
        <v>675.64999999999986</v>
      </c>
      <c r="F204" s="40">
        <v>661.94999999999993</v>
      </c>
      <c r="G204" s="40">
        <v>644.64999999999986</v>
      </c>
      <c r="H204" s="40">
        <v>706.64999999999986</v>
      </c>
      <c r="I204" s="40">
        <v>723.94999999999982</v>
      </c>
      <c r="J204" s="40">
        <v>737.64999999999986</v>
      </c>
      <c r="K204" s="31">
        <v>710.25</v>
      </c>
      <c r="L204" s="31">
        <v>679.25</v>
      </c>
      <c r="M204" s="31">
        <v>29.97007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7388.25</v>
      </c>
      <c r="D205" s="40">
        <v>7341.5333333333328</v>
      </c>
      <c r="E205" s="40">
        <v>7248.1166666666659</v>
      </c>
      <c r="F205" s="40">
        <v>7107.9833333333327</v>
      </c>
      <c r="G205" s="40">
        <v>7014.5666666666657</v>
      </c>
      <c r="H205" s="40">
        <v>7481.6666666666661</v>
      </c>
      <c r="I205" s="40">
        <v>7575.0833333333339</v>
      </c>
      <c r="J205" s="40">
        <v>7715.2166666666662</v>
      </c>
      <c r="K205" s="31">
        <v>7434.95</v>
      </c>
      <c r="L205" s="31">
        <v>7201.4</v>
      </c>
      <c r="M205" s="31">
        <v>3.8241299999999998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43.25</v>
      </c>
      <c r="D206" s="40">
        <v>43.04999999999999</v>
      </c>
      <c r="E206" s="40">
        <v>41.749999999999979</v>
      </c>
      <c r="F206" s="40">
        <v>40.249999999999986</v>
      </c>
      <c r="G206" s="40">
        <v>38.949999999999974</v>
      </c>
      <c r="H206" s="40">
        <v>44.549999999999983</v>
      </c>
      <c r="I206" s="40">
        <v>45.849999999999994</v>
      </c>
      <c r="J206" s="40">
        <v>47.349999999999987</v>
      </c>
      <c r="K206" s="31">
        <v>44.35</v>
      </c>
      <c r="L206" s="31">
        <v>41.55</v>
      </c>
      <c r="M206" s="31">
        <v>177.59267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1503.9</v>
      </c>
      <c r="D207" s="40">
        <v>1486.6000000000001</v>
      </c>
      <c r="E207" s="40">
        <v>1460.3000000000002</v>
      </c>
      <c r="F207" s="40">
        <v>1416.7</v>
      </c>
      <c r="G207" s="40">
        <v>1390.4</v>
      </c>
      <c r="H207" s="40">
        <v>1530.2000000000003</v>
      </c>
      <c r="I207" s="40">
        <v>1556.5</v>
      </c>
      <c r="J207" s="40">
        <v>1600.1000000000004</v>
      </c>
      <c r="K207" s="31">
        <v>1512.9</v>
      </c>
      <c r="L207" s="31">
        <v>1443</v>
      </c>
      <c r="M207" s="31">
        <v>7.4249999999999998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890.1</v>
      </c>
      <c r="D208" s="40">
        <v>884.0333333333333</v>
      </c>
      <c r="E208" s="40">
        <v>868.06666666666661</v>
      </c>
      <c r="F208" s="40">
        <v>846.0333333333333</v>
      </c>
      <c r="G208" s="40">
        <v>830.06666666666661</v>
      </c>
      <c r="H208" s="40">
        <v>906.06666666666661</v>
      </c>
      <c r="I208" s="40">
        <v>922.0333333333333</v>
      </c>
      <c r="J208" s="40">
        <v>944.06666666666661</v>
      </c>
      <c r="K208" s="31">
        <v>900</v>
      </c>
      <c r="L208" s="31">
        <v>862</v>
      </c>
      <c r="M208" s="31">
        <v>25.980080000000001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872.45</v>
      </c>
      <c r="D209" s="40">
        <v>866.94999999999993</v>
      </c>
      <c r="E209" s="40">
        <v>848.89999999999986</v>
      </c>
      <c r="F209" s="40">
        <v>825.34999999999991</v>
      </c>
      <c r="G209" s="40">
        <v>807.29999999999984</v>
      </c>
      <c r="H209" s="40">
        <v>890.49999999999989</v>
      </c>
      <c r="I209" s="40">
        <v>908.54999999999984</v>
      </c>
      <c r="J209" s="40">
        <v>932.09999999999991</v>
      </c>
      <c r="K209" s="31">
        <v>885</v>
      </c>
      <c r="L209" s="31">
        <v>843.4</v>
      </c>
      <c r="M209" s="31">
        <v>4.03965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346.8</v>
      </c>
      <c r="D210" s="40">
        <v>348.60000000000008</v>
      </c>
      <c r="E210" s="40">
        <v>341.30000000000018</v>
      </c>
      <c r="F210" s="40">
        <v>335.80000000000013</v>
      </c>
      <c r="G210" s="40">
        <v>328.50000000000023</v>
      </c>
      <c r="H210" s="40">
        <v>354.10000000000014</v>
      </c>
      <c r="I210" s="40">
        <v>361.4</v>
      </c>
      <c r="J210" s="40">
        <v>366.90000000000009</v>
      </c>
      <c r="K210" s="31">
        <v>355.9</v>
      </c>
      <c r="L210" s="31">
        <v>343.1</v>
      </c>
      <c r="M210" s="31">
        <v>118.84679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11.2</v>
      </c>
      <c r="D211" s="40">
        <v>11.550000000000002</v>
      </c>
      <c r="E211" s="40">
        <v>10.700000000000005</v>
      </c>
      <c r="F211" s="40">
        <v>10.200000000000003</v>
      </c>
      <c r="G211" s="40">
        <v>9.350000000000005</v>
      </c>
      <c r="H211" s="40">
        <v>12.050000000000004</v>
      </c>
      <c r="I211" s="40">
        <v>12.900000000000002</v>
      </c>
      <c r="J211" s="40">
        <v>13.400000000000004</v>
      </c>
      <c r="K211" s="31">
        <v>12.4</v>
      </c>
      <c r="L211" s="31">
        <v>11.05</v>
      </c>
      <c r="M211" s="31">
        <v>6491.9075300000004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1177</v>
      </c>
      <c r="D212" s="40">
        <v>1166.0833333333333</v>
      </c>
      <c r="E212" s="40">
        <v>1142.1666666666665</v>
      </c>
      <c r="F212" s="40">
        <v>1107.3333333333333</v>
      </c>
      <c r="G212" s="40">
        <v>1083.4166666666665</v>
      </c>
      <c r="H212" s="40">
        <v>1200.9166666666665</v>
      </c>
      <c r="I212" s="40">
        <v>1224.833333333333</v>
      </c>
      <c r="J212" s="40">
        <v>1259.6666666666665</v>
      </c>
      <c r="K212" s="31">
        <v>1190</v>
      </c>
      <c r="L212" s="31">
        <v>1131.25</v>
      </c>
      <c r="M212" s="31">
        <v>7.4572399999999996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2034.1</v>
      </c>
      <c r="D213" s="40">
        <v>2049.4666666666667</v>
      </c>
      <c r="E213" s="40">
        <v>2007.1833333333334</v>
      </c>
      <c r="F213" s="40">
        <v>1980.2666666666667</v>
      </c>
      <c r="G213" s="40">
        <v>1937.9833333333333</v>
      </c>
      <c r="H213" s="40">
        <v>2076.3833333333332</v>
      </c>
      <c r="I213" s="40">
        <v>2118.666666666667</v>
      </c>
      <c r="J213" s="40">
        <v>2145.5833333333335</v>
      </c>
      <c r="K213" s="31">
        <v>2091.75</v>
      </c>
      <c r="L213" s="31">
        <v>2022.55</v>
      </c>
      <c r="M213" s="31">
        <v>2.2290700000000001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630.6</v>
      </c>
      <c r="D214" s="40">
        <v>622.4666666666667</v>
      </c>
      <c r="E214" s="40">
        <v>612.08333333333337</v>
      </c>
      <c r="F214" s="40">
        <v>593.56666666666672</v>
      </c>
      <c r="G214" s="40">
        <v>583.18333333333339</v>
      </c>
      <c r="H214" s="40">
        <v>640.98333333333335</v>
      </c>
      <c r="I214" s="40">
        <v>651.36666666666656</v>
      </c>
      <c r="J214" s="40">
        <v>669.88333333333333</v>
      </c>
      <c r="K214" s="40">
        <v>632.85</v>
      </c>
      <c r="L214" s="40">
        <v>603.95000000000005</v>
      </c>
      <c r="M214" s="40">
        <v>51.880299999999998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12.15</v>
      </c>
      <c r="D215" s="40">
        <v>12.25</v>
      </c>
      <c r="E215" s="40">
        <v>12.05</v>
      </c>
      <c r="F215" s="40">
        <v>11.950000000000001</v>
      </c>
      <c r="G215" s="40">
        <v>11.750000000000002</v>
      </c>
      <c r="H215" s="40">
        <v>12.35</v>
      </c>
      <c r="I215" s="40">
        <v>12.549999999999999</v>
      </c>
      <c r="J215" s="40">
        <v>12.649999999999999</v>
      </c>
      <c r="K215" s="40">
        <v>12.45</v>
      </c>
      <c r="L215" s="40">
        <v>12.15</v>
      </c>
      <c r="M215" s="40">
        <v>687.76074000000006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329.9</v>
      </c>
      <c r="D216" s="40">
        <v>334.7833333333333</v>
      </c>
      <c r="E216" s="40">
        <v>323.61666666666662</v>
      </c>
      <c r="F216" s="40">
        <v>317.33333333333331</v>
      </c>
      <c r="G216" s="40">
        <v>306.16666666666663</v>
      </c>
      <c r="H216" s="40">
        <v>341.06666666666661</v>
      </c>
      <c r="I216" s="40">
        <v>352.23333333333335</v>
      </c>
      <c r="J216" s="40">
        <v>358.51666666666659</v>
      </c>
      <c r="K216" s="40">
        <v>345.95</v>
      </c>
      <c r="L216" s="40">
        <v>328.5</v>
      </c>
      <c r="M216" s="40">
        <v>187.14952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59"/>
      <c r="B1" s="560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44530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52" t="s">
        <v>16</v>
      </c>
      <c r="B9" s="554" t="s">
        <v>18</v>
      </c>
      <c r="C9" s="558" t="s">
        <v>20</v>
      </c>
      <c r="D9" s="558" t="s">
        <v>21</v>
      </c>
      <c r="E9" s="549" t="s">
        <v>22</v>
      </c>
      <c r="F9" s="550"/>
      <c r="G9" s="551"/>
      <c r="H9" s="549" t="s">
        <v>23</v>
      </c>
      <c r="I9" s="550"/>
      <c r="J9" s="551"/>
      <c r="K9" s="26"/>
      <c r="L9" s="27"/>
      <c r="M9" s="53"/>
      <c r="N9" s="1"/>
      <c r="O9" s="1"/>
    </row>
    <row r="10" spans="1:15" ht="42.75" customHeight="1">
      <c r="A10" s="556"/>
      <c r="B10" s="557"/>
      <c r="C10" s="557"/>
      <c r="D10" s="5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24900.25</v>
      </c>
      <c r="D11" s="40">
        <v>24682.7</v>
      </c>
      <c r="E11" s="40">
        <v>24165.4</v>
      </c>
      <c r="F11" s="40">
        <v>23430.55</v>
      </c>
      <c r="G11" s="40">
        <v>22913.25</v>
      </c>
      <c r="H11" s="40">
        <v>25417.550000000003</v>
      </c>
      <c r="I11" s="40">
        <v>25934.85</v>
      </c>
      <c r="J11" s="40">
        <v>26669.700000000004</v>
      </c>
      <c r="K11" s="31">
        <v>25200</v>
      </c>
      <c r="L11" s="31">
        <v>23947.85</v>
      </c>
      <c r="M11" s="31">
        <v>2.639E-2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503.2</v>
      </c>
      <c r="D12" s="40">
        <v>503.59999999999997</v>
      </c>
      <c r="E12" s="40">
        <v>491.09999999999991</v>
      </c>
      <c r="F12" s="40">
        <v>478.99999999999994</v>
      </c>
      <c r="G12" s="40">
        <v>466.49999999999989</v>
      </c>
      <c r="H12" s="40">
        <v>515.69999999999993</v>
      </c>
      <c r="I12" s="40">
        <v>528.20000000000005</v>
      </c>
      <c r="J12" s="40">
        <v>540.29999999999995</v>
      </c>
      <c r="K12" s="31">
        <v>516.1</v>
      </c>
      <c r="L12" s="31">
        <v>491.5</v>
      </c>
      <c r="M12" s="31">
        <v>1.6930400000000001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926.05</v>
      </c>
      <c r="D13" s="40">
        <v>925.73333333333323</v>
      </c>
      <c r="E13" s="40">
        <v>905.46666666666647</v>
      </c>
      <c r="F13" s="40">
        <v>884.88333333333321</v>
      </c>
      <c r="G13" s="40">
        <v>864.61666666666645</v>
      </c>
      <c r="H13" s="40">
        <v>946.31666666666649</v>
      </c>
      <c r="I13" s="40">
        <v>966.58333333333314</v>
      </c>
      <c r="J13" s="40">
        <v>987.16666666666652</v>
      </c>
      <c r="K13" s="31">
        <v>946</v>
      </c>
      <c r="L13" s="31">
        <v>905.15</v>
      </c>
      <c r="M13" s="31">
        <v>10.86561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2851.45</v>
      </c>
      <c r="D14" s="40">
        <v>2782.15</v>
      </c>
      <c r="E14" s="40">
        <v>2674.3</v>
      </c>
      <c r="F14" s="40">
        <v>2497.15</v>
      </c>
      <c r="G14" s="40">
        <v>2389.3000000000002</v>
      </c>
      <c r="H14" s="40">
        <v>2959.3</v>
      </c>
      <c r="I14" s="40">
        <v>3067.1499999999996</v>
      </c>
      <c r="J14" s="40">
        <v>3244.3</v>
      </c>
      <c r="K14" s="31">
        <v>2890</v>
      </c>
      <c r="L14" s="31">
        <v>2605</v>
      </c>
      <c r="M14" s="31">
        <v>1.3502400000000001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2083.35</v>
      </c>
      <c r="D15" s="40">
        <v>2052.1333333333337</v>
      </c>
      <c r="E15" s="40">
        <v>1985.2666666666673</v>
      </c>
      <c r="F15" s="40">
        <v>1887.1833333333336</v>
      </c>
      <c r="G15" s="40">
        <v>1820.3166666666673</v>
      </c>
      <c r="H15" s="40">
        <v>2150.2166666666672</v>
      </c>
      <c r="I15" s="40">
        <v>2217.083333333333</v>
      </c>
      <c r="J15" s="40">
        <v>2315.1666666666674</v>
      </c>
      <c r="K15" s="31">
        <v>2119</v>
      </c>
      <c r="L15" s="31">
        <v>1954.05</v>
      </c>
      <c r="M15" s="31">
        <v>1.41832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19157.95</v>
      </c>
      <c r="D16" s="40">
        <v>19306.25</v>
      </c>
      <c r="E16" s="40">
        <v>18951.7</v>
      </c>
      <c r="F16" s="40">
        <v>18745.45</v>
      </c>
      <c r="G16" s="40">
        <v>18390.900000000001</v>
      </c>
      <c r="H16" s="40">
        <v>19512.5</v>
      </c>
      <c r="I16" s="40">
        <v>19867.050000000003</v>
      </c>
      <c r="J16" s="40">
        <v>20073.3</v>
      </c>
      <c r="K16" s="31">
        <v>19660.8</v>
      </c>
      <c r="L16" s="31">
        <v>19100</v>
      </c>
      <c r="M16" s="31">
        <v>0.13807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105.6</v>
      </c>
      <c r="D17" s="40">
        <v>105.89999999999999</v>
      </c>
      <c r="E17" s="40">
        <v>102.89999999999998</v>
      </c>
      <c r="F17" s="40">
        <v>100.19999999999999</v>
      </c>
      <c r="G17" s="40">
        <v>97.199999999999974</v>
      </c>
      <c r="H17" s="40">
        <v>108.59999999999998</v>
      </c>
      <c r="I17" s="40">
        <v>111.60000000000001</v>
      </c>
      <c r="J17" s="40">
        <v>114.29999999999998</v>
      </c>
      <c r="K17" s="31">
        <v>108.9</v>
      </c>
      <c r="L17" s="31">
        <v>103.2</v>
      </c>
      <c r="M17" s="31">
        <v>38.839889999999997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254.25</v>
      </c>
      <c r="D18" s="40">
        <v>254.19999999999996</v>
      </c>
      <c r="E18" s="40">
        <v>245.99999999999994</v>
      </c>
      <c r="F18" s="40">
        <v>237.74999999999997</v>
      </c>
      <c r="G18" s="40">
        <v>229.54999999999995</v>
      </c>
      <c r="H18" s="40">
        <v>262.44999999999993</v>
      </c>
      <c r="I18" s="40">
        <v>270.64999999999992</v>
      </c>
      <c r="J18" s="40">
        <v>278.89999999999992</v>
      </c>
      <c r="K18" s="31">
        <v>262.39999999999998</v>
      </c>
      <c r="L18" s="31">
        <v>245.95</v>
      </c>
      <c r="M18" s="31">
        <v>26.311900000000001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2289.6</v>
      </c>
      <c r="D19" s="40">
        <v>2284.8666666666668</v>
      </c>
      <c r="E19" s="40">
        <v>2244.7333333333336</v>
      </c>
      <c r="F19" s="40">
        <v>2199.8666666666668</v>
      </c>
      <c r="G19" s="40">
        <v>2159.7333333333336</v>
      </c>
      <c r="H19" s="40">
        <v>2329.7333333333336</v>
      </c>
      <c r="I19" s="40">
        <v>2369.8666666666668</v>
      </c>
      <c r="J19" s="40">
        <v>2414.7333333333336</v>
      </c>
      <c r="K19" s="31">
        <v>2325</v>
      </c>
      <c r="L19" s="31">
        <v>2240</v>
      </c>
      <c r="M19" s="31">
        <v>4.5872999999999999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1665.05</v>
      </c>
      <c r="D20" s="40">
        <v>1657.3</v>
      </c>
      <c r="E20" s="40">
        <v>1617.6</v>
      </c>
      <c r="F20" s="40">
        <v>1570.1499999999999</v>
      </c>
      <c r="G20" s="40">
        <v>1530.4499999999998</v>
      </c>
      <c r="H20" s="40">
        <v>1704.75</v>
      </c>
      <c r="I20" s="40">
        <v>1744.4500000000003</v>
      </c>
      <c r="J20" s="40">
        <v>1791.9</v>
      </c>
      <c r="K20" s="31">
        <v>1697</v>
      </c>
      <c r="L20" s="31">
        <v>1609.85</v>
      </c>
      <c r="M20" s="31">
        <v>21.198260000000001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1352.75</v>
      </c>
      <c r="D21" s="40">
        <v>1340.5</v>
      </c>
      <c r="E21" s="40">
        <v>1316.2</v>
      </c>
      <c r="F21" s="40">
        <v>1279.6500000000001</v>
      </c>
      <c r="G21" s="40">
        <v>1255.3500000000001</v>
      </c>
      <c r="H21" s="40">
        <v>1377.05</v>
      </c>
      <c r="I21" s="40">
        <v>1401.3500000000001</v>
      </c>
      <c r="J21" s="40">
        <v>1437.8999999999999</v>
      </c>
      <c r="K21" s="31">
        <v>1364.8</v>
      </c>
      <c r="L21" s="31">
        <v>1303.95</v>
      </c>
      <c r="M21" s="31">
        <v>4.2496700000000001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702.6</v>
      </c>
      <c r="D22" s="40">
        <v>700.08333333333337</v>
      </c>
      <c r="E22" s="40">
        <v>685.16666666666674</v>
      </c>
      <c r="F22" s="40">
        <v>667.73333333333335</v>
      </c>
      <c r="G22" s="40">
        <v>652.81666666666672</v>
      </c>
      <c r="H22" s="40">
        <v>717.51666666666677</v>
      </c>
      <c r="I22" s="40">
        <v>732.43333333333351</v>
      </c>
      <c r="J22" s="40">
        <v>749.86666666666679</v>
      </c>
      <c r="K22" s="31">
        <v>715</v>
      </c>
      <c r="L22" s="31">
        <v>682.65</v>
      </c>
      <c r="M22" s="31">
        <v>59.303510000000003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1894.2</v>
      </c>
      <c r="D23" s="40">
        <v>1912.8</v>
      </c>
      <c r="E23" s="40">
        <v>1875.6</v>
      </c>
      <c r="F23" s="40">
        <v>1857</v>
      </c>
      <c r="G23" s="40">
        <v>1819.8</v>
      </c>
      <c r="H23" s="40">
        <v>1931.3999999999999</v>
      </c>
      <c r="I23" s="40">
        <v>1968.6000000000001</v>
      </c>
      <c r="J23" s="40">
        <v>1987.1999999999998</v>
      </c>
      <c r="K23" s="31">
        <v>1950</v>
      </c>
      <c r="L23" s="31">
        <v>1894.2</v>
      </c>
      <c r="M23" s="31">
        <v>1.10799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328.6</v>
      </c>
      <c r="D24" s="40">
        <v>321.81666666666666</v>
      </c>
      <c r="E24" s="40">
        <v>309.73333333333335</v>
      </c>
      <c r="F24" s="40">
        <v>290.86666666666667</v>
      </c>
      <c r="G24" s="40">
        <v>278.78333333333336</v>
      </c>
      <c r="H24" s="40">
        <v>340.68333333333334</v>
      </c>
      <c r="I24" s="40">
        <v>352.76666666666671</v>
      </c>
      <c r="J24" s="40">
        <v>371.63333333333333</v>
      </c>
      <c r="K24" s="31">
        <v>333.9</v>
      </c>
      <c r="L24" s="31">
        <v>302.95</v>
      </c>
      <c r="M24" s="31">
        <v>1.25712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223.9</v>
      </c>
      <c r="D25" s="40">
        <v>222.04999999999998</v>
      </c>
      <c r="E25" s="40">
        <v>215.19999999999996</v>
      </c>
      <c r="F25" s="40">
        <v>206.49999999999997</v>
      </c>
      <c r="G25" s="40">
        <v>199.64999999999995</v>
      </c>
      <c r="H25" s="40">
        <v>230.74999999999997</v>
      </c>
      <c r="I25" s="40">
        <v>237.6</v>
      </c>
      <c r="J25" s="40">
        <v>246.29999999999998</v>
      </c>
      <c r="K25" s="31">
        <v>228.9</v>
      </c>
      <c r="L25" s="31">
        <v>213.35</v>
      </c>
      <c r="M25" s="31">
        <v>14.492039999999999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1116.25</v>
      </c>
      <c r="D26" s="40">
        <v>1110.45</v>
      </c>
      <c r="E26" s="40">
        <v>1071.3500000000001</v>
      </c>
      <c r="F26" s="40">
        <v>1026.45</v>
      </c>
      <c r="G26" s="40">
        <v>987.35000000000014</v>
      </c>
      <c r="H26" s="40">
        <v>1155.3500000000001</v>
      </c>
      <c r="I26" s="40">
        <v>1194.45</v>
      </c>
      <c r="J26" s="40">
        <v>1239.3500000000001</v>
      </c>
      <c r="K26" s="31">
        <v>1149.55</v>
      </c>
      <c r="L26" s="31">
        <v>1065.55</v>
      </c>
      <c r="M26" s="31">
        <v>5.8188500000000003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1848.1</v>
      </c>
      <c r="D27" s="40">
        <v>1845.7666666666664</v>
      </c>
      <c r="E27" s="40">
        <v>1821.4333333333329</v>
      </c>
      <c r="F27" s="40">
        <v>1794.7666666666664</v>
      </c>
      <c r="G27" s="40">
        <v>1770.4333333333329</v>
      </c>
      <c r="H27" s="40">
        <v>1872.4333333333329</v>
      </c>
      <c r="I27" s="40">
        <v>1896.7666666666664</v>
      </c>
      <c r="J27" s="40">
        <v>1923.4333333333329</v>
      </c>
      <c r="K27" s="31">
        <v>1870.1</v>
      </c>
      <c r="L27" s="31">
        <v>1819.1</v>
      </c>
      <c r="M27" s="31">
        <v>0.43844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2075.6999999999998</v>
      </c>
      <c r="D28" s="40">
        <v>2092.7166666666667</v>
      </c>
      <c r="E28" s="40">
        <v>2035.7333333333336</v>
      </c>
      <c r="F28" s="40">
        <v>1995.7666666666669</v>
      </c>
      <c r="G28" s="40">
        <v>1938.7833333333338</v>
      </c>
      <c r="H28" s="40">
        <v>2132.6833333333334</v>
      </c>
      <c r="I28" s="40">
        <v>2189.6666666666661</v>
      </c>
      <c r="J28" s="40">
        <v>2229.6333333333332</v>
      </c>
      <c r="K28" s="31">
        <v>2149.6999999999998</v>
      </c>
      <c r="L28" s="31">
        <v>2052.75</v>
      </c>
      <c r="M28" s="31">
        <v>0.39167000000000002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100</v>
      </c>
      <c r="D29" s="40">
        <v>101.23333333333333</v>
      </c>
      <c r="E29" s="40">
        <v>98.266666666666666</v>
      </c>
      <c r="F29" s="40">
        <v>96.533333333333331</v>
      </c>
      <c r="G29" s="40">
        <v>93.566666666666663</v>
      </c>
      <c r="H29" s="40">
        <v>102.96666666666667</v>
      </c>
      <c r="I29" s="40">
        <v>105.93333333333334</v>
      </c>
      <c r="J29" s="40">
        <v>107.66666666666667</v>
      </c>
      <c r="K29" s="31">
        <v>104.2</v>
      </c>
      <c r="L29" s="31">
        <v>99.5</v>
      </c>
      <c r="M29" s="31">
        <v>2.1963599999999999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3506.7</v>
      </c>
      <c r="D30" s="40">
        <v>3526.7833333333333</v>
      </c>
      <c r="E30" s="40">
        <v>3458.5666666666666</v>
      </c>
      <c r="F30" s="40">
        <v>3410.4333333333334</v>
      </c>
      <c r="G30" s="40">
        <v>3342.2166666666667</v>
      </c>
      <c r="H30" s="40">
        <v>3574.9166666666665</v>
      </c>
      <c r="I30" s="40">
        <v>3643.1333333333328</v>
      </c>
      <c r="J30" s="40">
        <v>3691.2666666666664</v>
      </c>
      <c r="K30" s="31">
        <v>3595</v>
      </c>
      <c r="L30" s="31">
        <v>3478.65</v>
      </c>
      <c r="M30" s="31">
        <v>3.4648599999999998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3130.9</v>
      </c>
      <c r="D31" s="40">
        <v>3126.9666666666667</v>
      </c>
      <c r="E31" s="40">
        <v>3003.9333333333334</v>
      </c>
      <c r="F31" s="40">
        <v>2876.9666666666667</v>
      </c>
      <c r="G31" s="40">
        <v>2753.9333333333334</v>
      </c>
      <c r="H31" s="40">
        <v>3253.9333333333334</v>
      </c>
      <c r="I31" s="40">
        <v>3376.9666666666672</v>
      </c>
      <c r="J31" s="40">
        <v>3503.9333333333334</v>
      </c>
      <c r="K31" s="31">
        <v>3250</v>
      </c>
      <c r="L31" s="31">
        <v>3000</v>
      </c>
      <c r="M31" s="31">
        <v>0.73180999999999996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21.3</v>
      </c>
      <c r="D32" s="40">
        <v>21.600000000000005</v>
      </c>
      <c r="E32" s="40">
        <v>20.850000000000009</v>
      </c>
      <c r="F32" s="40">
        <v>20.400000000000002</v>
      </c>
      <c r="G32" s="40">
        <v>19.650000000000006</v>
      </c>
      <c r="H32" s="40">
        <v>22.050000000000011</v>
      </c>
      <c r="I32" s="40">
        <v>22.800000000000004</v>
      </c>
      <c r="J32" s="40">
        <v>23.250000000000014</v>
      </c>
      <c r="K32" s="31">
        <v>22.35</v>
      </c>
      <c r="L32" s="31">
        <v>21.15</v>
      </c>
      <c r="M32" s="31">
        <v>81.856560000000002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610.79999999999995</v>
      </c>
      <c r="D33" s="40">
        <v>614.16666666666663</v>
      </c>
      <c r="E33" s="40">
        <v>604.33333333333326</v>
      </c>
      <c r="F33" s="40">
        <v>597.86666666666667</v>
      </c>
      <c r="G33" s="40">
        <v>588.0333333333333</v>
      </c>
      <c r="H33" s="40">
        <v>620.63333333333321</v>
      </c>
      <c r="I33" s="40">
        <v>630.46666666666647</v>
      </c>
      <c r="J33" s="40">
        <v>636.93333333333317</v>
      </c>
      <c r="K33" s="31">
        <v>624</v>
      </c>
      <c r="L33" s="31">
        <v>607.70000000000005</v>
      </c>
      <c r="M33" s="31">
        <v>7.5851300000000004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3137.75</v>
      </c>
      <c r="D34" s="40">
        <v>3156.3666666666668</v>
      </c>
      <c r="E34" s="40">
        <v>3063.4333333333334</v>
      </c>
      <c r="F34" s="40">
        <v>2989.1166666666668</v>
      </c>
      <c r="G34" s="40">
        <v>2896.1833333333334</v>
      </c>
      <c r="H34" s="40">
        <v>3230.6833333333334</v>
      </c>
      <c r="I34" s="40">
        <v>3323.6166666666668</v>
      </c>
      <c r="J34" s="40">
        <v>3397.9333333333334</v>
      </c>
      <c r="K34" s="31">
        <v>3249.3</v>
      </c>
      <c r="L34" s="31">
        <v>3082.05</v>
      </c>
      <c r="M34" s="31">
        <v>0.57272999999999996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369.15</v>
      </c>
      <c r="D35" s="40">
        <v>368.2</v>
      </c>
      <c r="E35" s="40">
        <v>361</v>
      </c>
      <c r="F35" s="40">
        <v>352.85</v>
      </c>
      <c r="G35" s="40">
        <v>345.65000000000003</v>
      </c>
      <c r="H35" s="40">
        <v>376.34999999999997</v>
      </c>
      <c r="I35" s="40">
        <v>383.5499999999999</v>
      </c>
      <c r="J35" s="40">
        <v>391.69999999999993</v>
      </c>
      <c r="K35" s="31">
        <v>375.4</v>
      </c>
      <c r="L35" s="31">
        <v>360.05</v>
      </c>
      <c r="M35" s="31">
        <v>26.910959999999999</v>
      </c>
      <c r="N35" s="1"/>
      <c r="O35" s="1"/>
    </row>
    <row r="36" spans="1:15" ht="12.75" customHeight="1">
      <c r="A36" s="31">
        <v>26</v>
      </c>
      <c r="B36" s="31" t="s">
        <v>977</v>
      </c>
      <c r="C36" s="31">
        <v>1036.6500000000001</v>
      </c>
      <c r="D36" s="40">
        <v>1059.9166666666667</v>
      </c>
      <c r="E36" s="40">
        <v>1004.6333333333334</v>
      </c>
      <c r="F36" s="40">
        <v>972.61666666666679</v>
      </c>
      <c r="G36" s="40">
        <v>917.33333333333348</v>
      </c>
      <c r="H36" s="40">
        <v>1091.9333333333334</v>
      </c>
      <c r="I36" s="40">
        <v>1147.2166666666667</v>
      </c>
      <c r="J36" s="40">
        <v>1179.2333333333333</v>
      </c>
      <c r="K36" s="31">
        <v>1115.2</v>
      </c>
      <c r="L36" s="31">
        <v>1027.9000000000001</v>
      </c>
      <c r="M36" s="31">
        <v>5.1127099999999999</v>
      </c>
      <c r="N36" s="1"/>
      <c r="O36" s="1"/>
    </row>
    <row r="37" spans="1:15" ht="12.75" customHeight="1">
      <c r="A37" s="31">
        <v>27</v>
      </c>
      <c r="B37" s="31" t="s">
        <v>818</v>
      </c>
      <c r="C37" s="31">
        <v>795.9</v>
      </c>
      <c r="D37" s="40">
        <v>791.0333333333333</v>
      </c>
      <c r="E37" s="40">
        <v>778.86666666666656</v>
      </c>
      <c r="F37" s="40">
        <v>761.83333333333326</v>
      </c>
      <c r="G37" s="40">
        <v>749.66666666666652</v>
      </c>
      <c r="H37" s="40">
        <v>808.06666666666661</v>
      </c>
      <c r="I37" s="40">
        <v>820.23333333333335</v>
      </c>
      <c r="J37" s="40">
        <v>837.26666666666665</v>
      </c>
      <c r="K37" s="31">
        <v>803.2</v>
      </c>
      <c r="L37" s="31">
        <v>774</v>
      </c>
      <c r="M37" s="31">
        <v>0.75892000000000004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899.2</v>
      </c>
      <c r="D38" s="40">
        <v>877.35</v>
      </c>
      <c r="E38" s="40">
        <v>844.5</v>
      </c>
      <c r="F38" s="40">
        <v>789.8</v>
      </c>
      <c r="G38" s="40">
        <v>756.94999999999993</v>
      </c>
      <c r="H38" s="40">
        <v>932.05000000000007</v>
      </c>
      <c r="I38" s="40">
        <v>964.9000000000002</v>
      </c>
      <c r="J38" s="40">
        <v>1019.6000000000001</v>
      </c>
      <c r="K38" s="31">
        <v>910.2</v>
      </c>
      <c r="L38" s="31">
        <v>822.65</v>
      </c>
      <c r="M38" s="31">
        <v>4.7758700000000003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799.7</v>
      </c>
      <c r="D39" s="40">
        <v>795.30000000000007</v>
      </c>
      <c r="E39" s="40">
        <v>785.60000000000014</v>
      </c>
      <c r="F39" s="40">
        <v>771.50000000000011</v>
      </c>
      <c r="G39" s="40">
        <v>761.80000000000018</v>
      </c>
      <c r="H39" s="40">
        <v>809.40000000000009</v>
      </c>
      <c r="I39" s="40">
        <v>819.10000000000014</v>
      </c>
      <c r="J39" s="40">
        <v>833.2</v>
      </c>
      <c r="K39" s="31">
        <v>805</v>
      </c>
      <c r="L39" s="31">
        <v>781.2</v>
      </c>
      <c r="M39" s="31">
        <v>3.0659100000000001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5727.5</v>
      </c>
      <c r="D40" s="40">
        <v>5711.833333333333</v>
      </c>
      <c r="E40" s="40">
        <v>5565.6666666666661</v>
      </c>
      <c r="F40" s="40">
        <v>5403.833333333333</v>
      </c>
      <c r="G40" s="40">
        <v>5257.6666666666661</v>
      </c>
      <c r="H40" s="40">
        <v>5873.6666666666661</v>
      </c>
      <c r="I40" s="40">
        <v>6019.8333333333321</v>
      </c>
      <c r="J40" s="40">
        <v>6181.6666666666661</v>
      </c>
      <c r="K40" s="31">
        <v>5858</v>
      </c>
      <c r="L40" s="31">
        <v>5550</v>
      </c>
      <c r="M40" s="31">
        <v>11.8939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206.15</v>
      </c>
      <c r="D41" s="40">
        <v>205.76666666666665</v>
      </c>
      <c r="E41" s="40">
        <v>201.18333333333331</v>
      </c>
      <c r="F41" s="40">
        <v>196.21666666666667</v>
      </c>
      <c r="G41" s="40">
        <v>191.63333333333333</v>
      </c>
      <c r="H41" s="40">
        <v>210.73333333333329</v>
      </c>
      <c r="I41" s="40">
        <v>215.31666666666666</v>
      </c>
      <c r="J41" s="40">
        <v>220.28333333333327</v>
      </c>
      <c r="K41" s="31">
        <v>210.35</v>
      </c>
      <c r="L41" s="31">
        <v>200.8</v>
      </c>
      <c r="M41" s="31">
        <v>39.021239999999999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442.85</v>
      </c>
      <c r="D42" s="40">
        <v>456.90000000000003</v>
      </c>
      <c r="E42" s="40">
        <v>425.00000000000006</v>
      </c>
      <c r="F42" s="40">
        <v>407.15000000000003</v>
      </c>
      <c r="G42" s="40">
        <v>375.25000000000006</v>
      </c>
      <c r="H42" s="40">
        <v>474.75000000000006</v>
      </c>
      <c r="I42" s="40">
        <v>506.65000000000003</v>
      </c>
      <c r="J42" s="40">
        <v>524.5</v>
      </c>
      <c r="K42" s="31">
        <v>488.8</v>
      </c>
      <c r="L42" s="31">
        <v>439.05</v>
      </c>
      <c r="M42" s="31">
        <v>1.72201</v>
      </c>
      <c r="N42" s="1"/>
      <c r="O42" s="1"/>
    </row>
    <row r="43" spans="1:15" ht="12.75" customHeight="1">
      <c r="A43" s="31">
        <v>33</v>
      </c>
      <c r="B43" s="31" t="s">
        <v>305</v>
      </c>
      <c r="C43" s="31">
        <v>94.55</v>
      </c>
      <c r="D43" s="40">
        <v>95.116666666666674</v>
      </c>
      <c r="E43" s="40">
        <v>91.683333333333351</v>
      </c>
      <c r="F43" s="40">
        <v>88.816666666666677</v>
      </c>
      <c r="G43" s="40">
        <v>85.383333333333354</v>
      </c>
      <c r="H43" s="40">
        <v>97.983333333333348</v>
      </c>
      <c r="I43" s="40">
        <v>101.41666666666669</v>
      </c>
      <c r="J43" s="40">
        <v>104.28333333333335</v>
      </c>
      <c r="K43" s="31">
        <v>98.55</v>
      </c>
      <c r="L43" s="31">
        <v>92.25</v>
      </c>
      <c r="M43" s="31">
        <v>14.690469999999999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121.25</v>
      </c>
      <c r="D44" s="40">
        <v>121.8</v>
      </c>
      <c r="E44" s="40">
        <v>118.19999999999999</v>
      </c>
      <c r="F44" s="40">
        <v>115.14999999999999</v>
      </c>
      <c r="G44" s="40">
        <v>111.54999999999998</v>
      </c>
      <c r="H44" s="40">
        <v>124.85</v>
      </c>
      <c r="I44" s="40">
        <v>128.44999999999999</v>
      </c>
      <c r="J44" s="40">
        <v>131.5</v>
      </c>
      <c r="K44" s="31">
        <v>125.4</v>
      </c>
      <c r="L44" s="31">
        <v>118.75</v>
      </c>
      <c r="M44" s="31">
        <v>224.21823000000001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3144.3</v>
      </c>
      <c r="D45" s="40">
        <v>3131.7000000000003</v>
      </c>
      <c r="E45" s="40">
        <v>3084.5000000000005</v>
      </c>
      <c r="F45" s="40">
        <v>3024.7000000000003</v>
      </c>
      <c r="G45" s="40">
        <v>2977.5000000000005</v>
      </c>
      <c r="H45" s="40">
        <v>3191.5000000000005</v>
      </c>
      <c r="I45" s="40">
        <v>3238.7000000000003</v>
      </c>
      <c r="J45" s="40">
        <v>3298.5000000000005</v>
      </c>
      <c r="K45" s="31">
        <v>3178.9</v>
      </c>
      <c r="L45" s="31">
        <v>3071.9</v>
      </c>
      <c r="M45" s="31">
        <v>8.7665100000000002</v>
      </c>
      <c r="N45" s="1"/>
      <c r="O45" s="1"/>
    </row>
    <row r="46" spans="1:15" ht="12.75" customHeight="1">
      <c r="A46" s="31">
        <v>36</v>
      </c>
      <c r="B46" s="31" t="s">
        <v>306</v>
      </c>
      <c r="C46" s="31">
        <v>192.25</v>
      </c>
      <c r="D46" s="40">
        <v>197.41666666666666</v>
      </c>
      <c r="E46" s="40">
        <v>185.33333333333331</v>
      </c>
      <c r="F46" s="40">
        <v>178.41666666666666</v>
      </c>
      <c r="G46" s="40">
        <v>166.33333333333331</v>
      </c>
      <c r="H46" s="40">
        <v>204.33333333333331</v>
      </c>
      <c r="I46" s="40">
        <v>216.41666666666663</v>
      </c>
      <c r="J46" s="40">
        <v>223.33333333333331</v>
      </c>
      <c r="K46" s="31">
        <v>209.5</v>
      </c>
      <c r="L46" s="31">
        <v>190.5</v>
      </c>
      <c r="M46" s="31">
        <v>9.3666099999999997</v>
      </c>
      <c r="N46" s="1"/>
      <c r="O46" s="1"/>
    </row>
    <row r="47" spans="1:15" ht="12.75" customHeight="1">
      <c r="A47" s="31">
        <v>37</v>
      </c>
      <c r="B47" s="31" t="s">
        <v>308</v>
      </c>
      <c r="C47" s="31">
        <v>2115.85</v>
      </c>
      <c r="D47" s="40">
        <v>2107.3000000000002</v>
      </c>
      <c r="E47" s="40">
        <v>2068.6000000000004</v>
      </c>
      <c r="F47" s="40">
        <v>2021.3500000000004</v>
      </c>
      <c r="G47" s="40">
        <v>1982.6500000000005</v>
      </c>
      <c r="H47" s="40">
        <v>2154.5500000000002</v>
      </c>
      <c r="I47" s="40">
        <v>2193.25</v>
      </c>
      <c r="J47" s="40">
        <v>2240.5</v>
      </c>
      <c r="K47" s="31">
        <v>2146</v>
      </c>
      <c r="L47" s="31">
        <v>2060.0500000000002</v>
      </c>
      <c r="M47" s="31">
        <v>2.6142500000000002</v>
      </c>
      <c r="N47" s="1"/>
      <c r="O47" s="1"/>
    </row>
    <row r="48" spans="1:15" ht="12.75" customHeight="1">
      <c r="A48" s="31">
        <v>38</v>
      </c>
      <c r="B48" s="31" t="s">
        <v>307</v>
      </c>
      <c r="C48" s="31">
        <v>3249.05</v>
      </c>
      <c r="D48" s="40">
        <v>3269.3666666666668</v>
      </c>
      <c r="E48" s="40">
        <v>3189.7333333333336</v>
      </c>
      <c r="F48" s="40">
        <v>3130.416666666667</v>
      </c>
      <c r="G48" s="40">
        <v>3050.7833333333338</v>
      </c>
      <c r="H48" s="40">
        <v>3328.6833333333334</v>
      </c>
      <c r="I48" s="40">
        <v>3408.3166666666666</v>
      </c>
      <c r="J48" s="40">
        <v>3467.6333333333332</v>
      </c>
      <c r="K48" s="31">
        <v>3349</v>
      </c>
      <c r="L48" s="31">
        <v>3210.05</v>
      </c>
      <c r="M48" s="31">
        <v>1.1781999999999999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1579.6</v>
      </c>
      <c r="D49" s="40">
        <v>1580.9833333333333</v>
      </c>
      <c r="E49" s="40">
        <v>1561.9666666666667</v>
      </c>
      <c r="F49" s="40">
        <v>1544.3333333333333</v>
      </c>
      <c r="G49" s="40">
        <v>1525.3166666666666</v>
      </c>
      <c r="H49" s="40">
        <v>1598.6166666666668</v>
      </c>
      <c r="I49" s="40">
        <v>1617.6333333333337</v>
      </c>
      <c r="J49" s="40">
        <v>1635.2666666666669</v>
      </c>
      <c r="K49" s="31">
        <v>1600</v>
      </c>
      <c r="L49" s="31">
        <v>1563.35</v>
      </c>
      <c r="M49" s="31">
        <v>5.6020599999999998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8480.0499999999993</v>
      </c>
      <c r="D50" s="40">
        <v>8387.5500000000011</v>
      </c>
      <c r="E50" s="40">
        <v>8255.1000000000022</v>
      </c>
      <c r="F50" s="40">
        <v>8030.1500000000015</v>
      </c>
      <c r="G50" s="40">
        <v>7897.7000000000025</v>
      </c>
      <c r="H50" s="40">
        <v>8612.5000000000018</v>
      </c>
      <c r="I50" s="40">
        <v>8744.9500000000025</v>
      </c>
      <c r="J50" s="40">
        <v>8969.9000000000015</v>
      </c>
      <c r="K50" s="31">
        <v>8520</v>
      </c>
      <c r="L50" s="31">
        <v>8162.6</v>
      </c>
      <c r="M50" s="31">
        <v>0.39155000000000001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1103.1500000000001</v>
      </c>
      <c r="D51" s="40">
        <v>1100.7833333333335</v>
      </c>
      <c r="E51" s="40">
        <v>1082.416666666667</v>
      </c>
      <c r="F51" s="40">
        <v>1061.6833333333334</v>
      </c>
      <c r="G51" s="40">
        <v>1043.3166666666668</v>
      </c>
      <c r="H51" s="40">
        <v>1121.5166666666671</v>
      </c>
      <c r="I51" s="40">
        <v>1139.8833333333334</v>
      </c>
      <c r="J51" s="40">
        <v>1160.6166666666672</v>
      </c>
      <c r="K51" s="31">
        <v>1119.1500000000001</v>
      </c>
      <c r="L51" s="31">
        <v>1080.05</v>
      </c>
      <c r="M51" s="31">
        <v>6.9419300000000002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654.9</v>
      </c>
      <c r="D52" s="40">
        <v>664.61666666666667</v>
      </c>
      <c r="E52" s="40">
        <v>642.2833333333333</v>
      </c>
      <c r="F52" s="40">
        <v>629.66666666666663</v>
      </c>
      <c r="G52" s="40">
        <v>607.33333333333326</v>
      </c>
      <c r="H52" s="40">
        <v>677.23333333333335</v>
      </c>
      <c r="I52" s="40">
        <v>699.56666666666661</v>
      </c>
      <c r="J52" s="40">
        <v>712.18333333333339</v>
      </c>
      <c r="K52" s="31">
        <v>686.95</v>
      </c>
      <c r="L52" s="31">
        <v>652</v>
      </c>
      <c r="M52" s="31">
        <v>23.914750000000002</v>
      </c>
      <c r="N52" s="1"/>
      <c r="O52" s="1"/>
    </row>
    <row r="53" spans="1:15" ht="12.75" customHeight="1">
      <c r="A53" s="31">
        <v>43</v>
      </c>
      <c r="B53" s="31" t="s">
        <v>310</v>
      </c>
      <c r="C53" s="31">
        <v>520.45000000000005</v>
      </c>
      <c r="D53" s="40">
        <v>515.7833333333333</v>
      </c>
      <c r="E53" s="40">
        <v>496.01666666666665</v>
      </c>
      <c r="F53" s="40">
        <v>471.58333333333337</v>
      </c>
      <c r="G53" s="40">
        <v>451.81666666666672</v>
      </c>
      <c r="H53" s="40">
        <v>540.21666666666658</v>
      </c>
      <c r="I53" s="40">
        <v>559.98333333333323</v>
      </c>
      <c r="J53" s="40">
        <v>584.41666666666652</v>
      </c>
      <c r="K53" s="31">
        <v>535.54999999999995</v>
      </c>
      <c r="L53" s="31">
        <v>491.35</v>
      </c>
      <c r="M53" s="31">
        <v>2.2004600000000001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651.1</v>
      </c>
      <c r="D54" s="40">
        <v>655.30000000000007</v>
      </c>
      <c r="E54" s="40">
        <v>645.15000000000009</v>
      </c>
      <c r="F54" s="40">
        <v>639.20000000000005</v>
      </c>
      <c r="G54" s="40">
        <v>629.05000000000007</v>
      </c>
      <c r="H54" s="40">
        <v>661.25000000000011</v>
      </c>
      <c r="I54" s="40">
        <v>671.4</v>
      </c>
      <c r="J54" s="40">
        <v>677.35000000000014</v>
      </c>
      <c r="K54" s="31">
        <v>665.45</v>
      </c>
      <c r="L54" s="31">
        <v>649.35</v>
      </c>
      <c r="M54" s="31">
        <v>120.84376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3298.2</v>
      </c>
      <c r="D55" s="40">
        <v>3299.5833333333335</v>
      </c>
      <c r="E55" s="40">
        <v>3244.8166666666671</v>
      </c>
      <c r="F55" s="40">
        <v>3191.4333333333334</v>
      </c>
      <c r="G55" s="40">
        <v>3136.666666666667</v>
      </c>
      <c r="H55" s="40">
        <v>3352.9666666666672</v>
      </c>
      <c r="I55" s="40">
        <v>3407.7333333333336</v>
      </c>
      <c r="J55" s="40">
        <v>3461.1166666666672</v>
      </c>
      <c r="K55" s="31">
        <v>3354.35</v>
      </c>
      <c r="L55" s="31">
        <v>3246.2</v>
      </c>
      <c r="M55" s="31">
        <v>4.0373900000000003</v>
      </c>
      <c r="N55" s="1"/>
      <c r="O55" s="1"/>
    </row>
    <row r="56" spans="1:15" ht="12.75" customHeight="1">
      <c r="A56" s="31">
        <v>46</v>
      </c>
      <c r="B56" s="31" t="s">
        <v>314</v>
      </c>
      <c r="C56" s="31">
        <v>184.1</v>
      </c>
      <c r="D56" s="40">
        <v>186.7166666666667</v>
      </c>
      <c r="E56" s="40">
        <v>179.43333333333339</v>
      </c>
      <c r="F56" s="40">
        <v>174.76666666666671</v>
      </c>
      <c r="G56" s="40">
        <v>167.48333333333341</v>
      </c>
      <c r="H56" s="40">
        <v>191.38333333333338</v>
      </c>
      <c r="I56" s="40">
        <v>198.66666666666669</v>
      </c>
      <c r="J56" s="40">
        <v>203.33333333333337</v>
      </c>
      <c r="K56" s="31">
        <v>194</v>
      </c>
      <c r="L56" s="31">
        <v>182.05</v>
      </c>
      <c r="M56" s="31">
        <v>7.79373</v>
      </c>
      <c r="N56" s="1"/>
      <c r="O56" s="1"/>
    </row>
    <row r="57" spans="1:15" ht="12.75" customHeight="1">
      <c r="A57" s="31">
        <v>47</v>
      </c>
      <c r="B57" s="31" t="s">
        <v>315</v>
      </c>
      <c r="C57" s="31">
        <v>1023.1</v>
      </c>
      <c r="D57" s="40">
        <v>998.58333333333337</v>
      </c>
      <c r="E57" s="40">
        <v>957.16666666666674</v>
      </c>
      <c r="F57" s="40">
        <v>891.23333333333335</v>
      </c>
      <c r="G57" s="40">
        <v>849.81666666666672</v>
      </c>
      <c r="H57" s="40">
        <v>1064.5166666666669</v>
      </c>
      <c r="I57" s="40">
        <v>1105.9333333333334</v>
      </c>
      <c r="J57" s="40">
        <v>1171.8666666666668</v>
      </c>
      <c r="K57" s="31">
        <v>1040</v>
      </c>
      <c r="L57" s="31">
        <v>932.65</v>
      </c>
      <c r="M57" s="31">
        <v>3.2506699999999999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16890.400000000001</v>
      </c>
      <c r="D58" s="40">
        <v>16754.016666666666</v>
      </c>
      <c r="E58" s="40">
        <v>16410.033333333333</v>
      </c>
      <c r="F58" s="40">
        <v>15929.666666666666</v>
      </c>
      <c r="G58" s="40">
        <v>15585.683333333332</v>
      </c>
      <c r="H58" s="40">
        <v>17234.383333333331</v>
      </c>
      <c r="I58" s="40">
        <v>17578.366666666661</v>
      </c>
      <c r="J58" s="40">
        <v>18058.733333333334</v>
      </c>
      <c r="K58" s="31">
        <v>17098</v>
      </c>
      <c r="L58" s="31">
        <v>16273.65</v>
      </c>
      <c r="M58" s="31">
        <v>3.0421800000000001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4940.3500000000004</v>
      </c>
      <c r="D59" s="40">
        <v>4971.6833333333334</v>
      </c>
      <c r="E59" s="40">
        <v>4858.666666666667</v>
      </c>
      <c r="F59" s="40">
        <v>4776.9833333333336</v>
      </c>
      <c r="G59" s="40">
        <v>4663.9666666666672</v>
      </c>
      <c r="H59" s="40">
        <v>5053.3666666666668</v>
      </c>
      <c r="I59" s="40">
        <v>5166.3833333333332</v>
      </c>
      <c r="J59" s="40">
        <v>5248.0666666666666</v>
      </c>
      <c r="K59" s="31">
        <v>5084.7</v>
      </c>
      <c r="L59" s="31">
        <v>4890</v>
      </c>
      <c r="M59" s="31">
        <v>1.52223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6905.75</v>
      </c>
      <c r="D60" s="40">
        <v>6854.6833333333334</v>
      </c>
      <c r="E60" s="40">
        <v>6729.3666666666668</v>
      </c>
      <c r="F60" s="40">
        <v>6552.9833333333336</v>
      </c>
      <c r="G60" s="40">
        <v>6427.666666666667</v>
      </c>
      <c r="H60" s="40">
        <v>7031.0666666666666</v>
      </c>
      <c r="I60" s="40">
        <v>7156.3833333333341</v>
      </c>
      <c r="J60" s="40">
        <v>7332.7666666666664</v>
      </c>
      <c r="K60" s="31">
        <v>6980</v>
      </c>
      <c r="L60" s="31">
        <v>6678.3</v>
      </c>
      <c r="M60" s="31">
        <v>14.918150000000001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2966.55</v>
      </c>
      <c r="D61" s="40">
        <v>2969.5166666666664</v>
      </c>
      <c r="E61" s="40">
        <v>2899.0333333333328</v>
      </c>
      <c r="F61" s="40">
        <v>2831.5166666666664</v>
      </c>
      <c r="G61" s="40">
        <v>2761.0333333333328</v>
      </c>
      <c r="H61" s="40">
        <v>3037.0333333333328</v>
      </c>
      <c r="I61" s="40">
        <v>3107.5166666666664</v>
      </c>
      <c r="J61" s="40">
        <v>3175.0333333333328</v>
      </c>
      <c r="K61" s="31">
        <v>3040</v>
      </c>
      <c r="L61" s="31">
        <v>2902</v>
      </c>
      <c r="M61" s="31">
        <v>0.86121999999999999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2163.1999999999998</v>
      </c>
      <c r="D62" s="40">
        <v>2151.4166666666665</v>
      </c>
      <c r="E62" s="40">
        <v>2097.833333333333</v>
      </c>
      <c r="F62" s="40">
        <v>2032.4666666666667</v>
      </c>
      <c r="G62" s="40">
        <v>1978.8833333333332</v>
      </c>
      <c r="H62" s="40">
        <v>2216.7833333333328</v>
      </c>
      <c r="I62" s="40">
        <v>2270.3666666666659</v>
      </c>
      <c r="J62" s="40">
        <v>2335.7333333333327</v>
      </c>
      <c r="K62" s="31">
        <v>2205</v>
      </c>
      <c r="L62" s="31">
        <v>2086.0500000000002</v>
      </c>
      <c r="M62" s="31">
        <v>4.5762600000000004</v>
      </c>
      <c r="N62" s="1"/>
      <c r="O62" s="1"/>
    </row>
    <row r="63" spans="1:15" ht="12.75" customHeight="1">
      <c r="A63" s="31">
        <v>53</v>
      </c>
      <c r="B63" s="31" t="s">
        <v>317</v>
      </c>
      <c r="C63" s="31">
        <v>313.25</v>
      </c>
      <c r="D63" s="40">
        <v>312.18333333333334</v>
      </c>
      <c r="E63" s="40">
        <v>302.66666666666669</v>
      </c>
      <c r="F63" s="40">
        <v>292.08333333333337</v>
      </c>
      <c r="G63" s="40">
        <v>282.56666666666672</v>
      </c>
      <c r="H63" s="40">
        <v>322.76666666666665</v>
      </c>
      <c r="I63" s="40">
        <v>332.2833333333333</v>
      </c>
      <c r="J63" s="40">
        <v>342.86666666666662</v>
      </c>
      <c r="K63" s="31">
        <v>321.7</v>
      </c>
      <c r="L63" s="31">
        <v>301.60000000000002</v>
      </c>
      <c r="M63" s="31">
        <v>6.1778300000000002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268.85000000000002</v>
      </c>
      <c r="D64" s="40">
        <v>273.23333333333335</v>
      </c>
      <c r="E64" s="40">
        <v>262.4666666666667</v>
      </c>
      <c r="F64" s="40">
        <v>256.08333333333337</v>
      </c>
      <c r="G64" s="40">
        <v>245.31666666666672</v>
      </c>
      <c r="H64" s="40">
        <v>279.61666666666667</v>
      </c>
      <c r="I64" s="40">
        <v>290.38333333333333</v>
      </c>
      <c r="J64" s="40">
        <v>296.76666666666665</v>
      </c>
      <c r="K64" s="31">
        <v>284</v>
      </c>
      <c r="L64" s="31">
        <v>266.85000000000002</v>
      </c>
      <c r="M64" s="31">
        <v>100.15616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86.25</v>
      </c>
      <c r="D65" s="40">
        <v>86.633333333333326</v>
      </c>
      <c r="E65" s="40">
        <v>84.666666666666657</v>
      </c>
      <c r="F65" s="40">
        <v>83.083333333333329</v>
      </c>
      <c r="G65" s="40">
        <v>81.11666666666666</v>
      </c>
      <c r="H65" s="40">
        <v>88.216666666666654</v>
      </c>
      <c r="I65" s="40">
        <v>90.183333333333323</v>
      </c>
      <c r="J65" s="40">
        <v>91.766666666666652</v>
      </c>
      <c r="K65" s="31">
        <v>88.6</v>
      </c>
      <c r="L65" s="31">
        <v>85.05</v>
      </c>
      <c r="M65" s="31">
        <v>337.01299999999998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54.85</v>
      </c>
      <c r="D66" s="40">
        <v>55.4</v>
      </c>
      <c r="E66" s="40">
        <v>53.8</v>
      </c>
      <c r="F66" s="40">
        <v>52.75</v>
      </c>
      <c r="G66" s="40">
        <v>51.15</v>
      </c>
      <c r="H66" s="40">
        <v>56.449999999999996</v>
      </c>
      <c r="I66" s="40">
        <v>58.050000000000004</v>
      </c>
      <c r="J66" s="40">
        <v>59.099999999999994</v>
      </c>
      <c r="K66" s="31">
        <v>57</v>
      </c>
      <c r="L66" s="31">
        <v>54.35</v>
      </c>
      <c r="M66" s="31">
        <v>53.879640000000002</v>
      </c>
      <c r="N66" s="1"/>
      <c r="O66" s="1"/>
    </row>
    <row r="67" spans="1:15" ht="12.75" customHeight="1">
      <c r="A67" s="31">
        <v>57</v>
      </c>
      <c r="B67" s="31" t="s">
        <v>311</v>
      </c>
      <c r="C67" s="31">
        <v>2718.75</v>
      </c>
      <c r="D67" s="40">
        <v>2686.5833333333335</v>
      </c>
      <c r="E67" s="40">
        <v>2633.166666666667</v>
      </c>
      <c r="F67" s="40">
        <v>2547.5833333333335</v>
      </c>
      <c r="G67" s="40">
        <v>2494.166666666667</v>
      </c>
      <c r="H67" s="40">
        <v>2772.166666666667</v>
      </c>
      <c r="I67" s="40">
        <v>2825.5833333333339</v>
      </c>
      <c r="J67" s="40">
        <v>2911.166666666667</v>
      </c>
      <c r="K67" s="31">
        <v>2740</v>
      </c>
      <c r="L67" s="31">
        <v>2601</v>
      </c>
      <c r="M67" s="31">
        <v>0.45262999999999998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1895.95</v>
      </c>
      <c r="D68" s="40">
        <v>1885.0333333333335</v>
      </c>
      <c r="E68" s="40">
        <v>1856.666666666667</v>
      </c>
      <c r="F68" s="40">
        <v>1817.3833333333334</v>
      </c>
      <c r="G68" s="40">
        <v>1789.0166666666669</v>
      </c>
      <c r="H68" s="40">
        <v>1924.3166666666671</v>
      </c>
      <c r="I68" s="40">
        <v>1952.6833333333334</v>
      </c>
      <c r="J68" s="40">
        <v>1991.9666666666672</v>
      </c>
      <c r="K68" s="31">
        <v>1913.4</v>
      </c>
      <c r="L68" s="31">
        <v>1845.75</v>
      </c>
      <c r="M68" s="31">
        <v>5.4614900000000004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4626.1000000000004</v>
      </c>
      <c r="D69" s="40">
        <v>4606.0333333333338</v>
      </c>
      <c r="E69" s="40">
        <v>4532.0666666666675</v>
      </c>
      <c r="F69" s="40">
        <v>4438.0333333333338</v>
      </c>
      <c r="G69" s="40">
        <v>4364.0666666666675</v>
      </c>
      <c r="H69" s="40">
        <v>4700.0666666666675</v>
      </c>
      <c r="I69" s="40">
        <v>4774.0333333333328</v>
      </c>
      <c r="J69" s="40">
        <v>4868.0666666666675</v>
      </c>
      <c r="K69" s="31">
        <v>4680</v>
      </c>
      <c r="L69" s="31">
        <v>4512</v>
      </c>
      <c r="M69" s="31">
        <v>9.4060000000000005E-2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1018.25</v>
      </c>
      <c r="D70" s="40">
        <v>1019.5500000000001</v>
      </c>
      <c r="E70" s="40">
        <v>1004.2</v>
      </c>
      <c r="F70" s="40">
        <v>990.15</v>
      </c>
      <c r="G70" s="40">
        <v>974.8</v>
      </c>
      <c r="H70" s="40">
        <v>1033.6000000000001</v>
      </c>
      <c r="I70" s="40">
        <v>1048.9500000000003</v>
      </c>
      <c r="J70" s="40">
        <v>1063.0000000000002</v>
      </c>
      <c r="K70" s="31">
        <v>1034.9000000000001</v>
      </c>
      <c r="L70" s="31">
        <v>1005.5</v>
      </c>
      <c r="M70" s="31">
        <v>0.34228999999999998</v>
      </c>
      <c r="N70" s="1"/>
      <c r="O70" s="1"/>
    </row>
    <row r="71" spans="1:15" ht="12.75" customHeight="1">
      <c r="A71" s="31">
        <v>61</v>
      </c>
      <c r="B71" s="31" t="s">
        <v>320</v>
      </c>
      <c r="C71" s="31">
        <v>412.5</v>
      </c>
      <c r="D71" s="40">
        <v>405.81666666666666</v>
      </c>
      <c r="E71" s="40">
        <v>376.68333333333334</v>
      </c>
      <c r="F71" s="40">
        <v>340.86666666666667</v>
      </c>
      <c r="G71" s="40">
        <v>311.73333333333335</v>
      </c>
      <c r="H71" s="40">
        <v>441.63333333333333</v>
      </c>
      <c r="I71" s="40">
        <v>470.76666666666665</v>
      </c>
      <c r="J71" s="40">
        <v>506.58333333333331</v>
      </c>
      <c r="K71" s="31">
        <v>434.95</v>
      </c>
      <c r="L71" s="31">
        <v>370</v>
      </c>
      <c r="M71" s="31">
        <v>15.094010000000001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197.25</v>
      </c>
      <c r="D72" s="40">
        <v>195.78333333333333</v>
      </c>
      <c r="E72" s="40">
        <v>190.26666666666665</v>
      </c>
      <c r="F72" s="40">
        <v>183.28333333333333</v>
      </c>
      <c r="G72" s="40">
        <v>177.76666666666665</v>
      </c>
      <c r="H72" s="40">
        <v>202.76666666666665</v>
      </c>
      <c r="I72" s="40">
        <v>208.28333333333336</v>
      </c>
      <c r="J72" s="40">
        <v>215.26666666666665</v>
      </c>
      <c r="K72" s="31">
        <v>201.3</v>
      </c>
      <c r="L72" s="31">
        <v>188.8</v>
      </c>
      <c r="M72" s="31">
        <v>49.50197</v>
      </c>
      <c r="N72" s="1"/>
      <c r="O72" s="1"/>
    </row>
    <row r="73" spans="1:15" ht="12.75" customHeight="1">
      <c r="A73" s="31">
        <v>63</v>
      </c>
      <c r="B73" s="31" t="s">
        <v>312</v>
      </c>
      <c r="C73" s="31">
        <v>1875.05</v>
      </c>
      <c r="D73" s="40">
        <v>1789.3500000000001</v>
      </c>
      <c r="E73" s="40">
        <v>1654.0000000000002</v>
      </c>
      <c r="F73" s="40">
        <v>1432.95</v>
      </c>
      <c r="G73" s="40">
        <v>1297.6000000000001</v>
      </c>
      <c r="H73" s="40">
        <v>2010.4000000000003</v>
      </c>
      <c r="I73" s="40">
        <v>2145.75</v>
      </c>
      <c r="J73" s="40">
        <v>2366.8000000000002</v>
      </c>
      <c r="K73" s="31">
        <v>1924.7</v>
      </c>
      <c r="L73" s="31">
        <v>1568.3</v>
      </c>
      <c r="M73" s="31">
        <v>28.471830000000001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740.25</v>
      </c>
      <c r="D74" s="40">
        <v>746.85</v>
      </c>
      <c r="E74" s="40">
        <v>730.55000000000007</v>
      </c>
      <c r="F74" s="40">
        <v>720.85</v>
      </c>
      <c r="G74" s="40">
        <v>704.55000000000007</v>
      </c>
      <c r="H74" s="40">
        <v>756.55000000000007</v>
      </c>
      <c r="I74" s="40">
        <v>772.85</v>
      </c>
      <c r="J74" s="40">
        <v>782.55000000000007</v>
      </c>
      <c r="K74" s="31">
        <v>763.15</v>
      </c>
      <c r="L74" s="31">
        <v>737.15</v>
      </c>
      <c r="M74" s="31">
        <v>11.0097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697.05</v>
      </c>
      <c r="D75" s="40">
        <v>693.9666666666667</v>
      </c>
      <c r="E75" s="40">
        <v>681.93333333333339</v>
      </c>
      <c r="F75" s="40">
        <v>666.81666666666672</v>
      </c>
      <c r="G75" s="40">
        <v>654.78333333333342</v>
      </c>
      <c r="H75" s="40">
        <v>709.08333333333337</v>
      </c>
      <c r="I75" s="40">
        <v>721.11666666666667</v>
      </c>
      <c r="J75" s="40">
        <v>736.23333333333335</v>
      </c>
      <c r="K75" s="31">
        <v>706</v>
      </c>
      <c r="L75" s="31">
        <v>678.85</v>
      </c>
      <c r="M75" s="31">
        <v>24.130240000000001</v>
      </c>
      <c r="N75" s="1"/>
      <c r="O75" s="1"/>
    </row>
    <row r="76" spans="1:15" ht="12.75" customHeight="1">
      <c r="A76" s="31">
        <v>66</v>
      </c>
      <c r="B76" s="31" t="s">
        <v>321</v>
      </c>
      <c r="C76" s="31">
        <v>9575.0499999999993</v>
      </c>
      <c r="D76" s="40">
        <v>9607.8666666666668</v>
      </c>
      <c r="E76" s="40">
        <v>9405.6833333333343</v>
      </c>
      <c r="F76" s="40">
        <v>9236.3166666666675</v>
      </c>
      <c r="G76" s="40">
        <v>9034.133333333335</v>
      </c>
      <c r="H76" s="40">
        <v>9777.2333333333336</v>
      </c>
      <c r="I76" s="40">
        <v>9979.4166666666642</v>
      </c>
      <c r="J76" s="40">
        <v>10148.783333333333</v>
      </c>
      <c r="K76" s="31">
        <v>9810.0499999999993</v>
      </c>
      <c r="L76" s="31">
        <v>9438.5</v>
      </c>
      <c r="M76" s="31">
        <v>2.8660000000000001E-2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739.35</v>
      </c>
      <c r="D77" s="40">
        <v>740.48333333333323</v>
      </c>
      <c r="E77" s="40">
        <v>725.96666666666647</v>
      </c>
      <c r="F77" s="40">
        <v>712.58333333333326</v>
      </c>
      <c r="G77" s="40">
        <v>698.06666666666649</v>
      </c>
      <c r="H77" s="40">
        <v>753.86666666666645</v>
      </c>
      <c r="I77" s="40">
        <v>768.3833333333331</v>
      </c>
      <c r="J77" s="40">
        <v>781.76666666666642</v>
      </c>
      <c r="K77" s="31">
        <v>755</v>
      </c>
      <c r="L77" s="31">
        <v>727.1</v>
      </c>
      <c r="M77" s="31">
        <v>158.85642999999999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57.8</v>
      </c>
      <c r="D78" s="40">
        <v>58.166666666666664</v>
      </c>
      <c r="E78" s="40">
        <v>56.43333333333333</v>
      </c>
      <c r="F78" s="40">
        <v>55.066666666666663</v>
      </c>
      <c r="G78" s="40">
        <v>53.333333333333329</v>
      </c>
      <c r="H78" s="40">
        <v>59.533333333333331</v>
      </c>
      <c r="I78" s="40">
        <v>61.266666666666666</v>
      </c>
      <c r="J78" s="40">
        <v>62.633333333333333</v>
      </c>
      <c r="K78" s="31">
        <v>59.9</v>
      </c>
      <c r="L78" s="31">
        <v>56.8</v>
      </c>
      <c r="M78" s="31">
        <v>348.76783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364.4</v>
      </c>
      <c r="D79" s="40">
        <v>361.31666666666661</v>
      </c>
      <c r="E79" s="40">
        <v>350.68333333333322</v>
      </c>
      <c r="F79" s="40">
        <v>336.96666666666664</v>
      </c>
      <c r="G79" s="40">
        <v>326.33333333333326</v>
      </c>
      <c r="H79" s="40">
        <v>375.03333333333319</v>
      </c>
      <c r="I79" s="40">
        <v>385.66666666666663</v>
      </c>
      <c r="J79" s="40">
        <v>399.38333333333316</v>
      </c>
      <c r="K79" s="31">
        <v>371.95</v>
      </c>
      <c r="L79" s="31">
        <v>347.6</v>
      </c>
      <c r="M79" s="31">
        <v>25.139890000000001</v>
      </c>
      <c r="N79" s="1"/>
      <c r="O79" s="1"/>
    </row>
    <row r="80" spans="1:15" ht="12.75" customHeight="1">
      <c r="A80" s="31">
        <v>70</v>
      </c>
      <c r="B80" s="31" t="s">
        <v>322</v>
      </c>
      <c r="C80" s="31">
        <v>1301.75</v>
      </c>
      <c r="D80" s="40">
        <v>1283.9333333333334</v>
      </c>
      <c r="E80" s="40">
        <v>1228.8666666666668</v>
      </c>
      <c r="F80" s="40">
        <v>1155.9833333333333</v>
      </c>
      <c r="G80" s="40">
        <v>1100.9166666666667</v>
      </c>
      <c r="H80" s="40">
        <v>1356.8166666666668</v>
      </c>
      <c r="I80" s="40">
        <v>1411.8833333333334</v>
      </c>
      <c r="J80" s="40">
        <v>1484.7666666666669</v>
      </c>
      <c r="K80" s="31">
        <v>1339</v>
      </c>
      <c r="L80" s="31">
        <v>1211.05</v>
      </c>
      <c r="M80" s="31">
        <v>2.3637999999999999</v>
      </c>
      <c r="N80" s="1"/>
      <c r="O80" s="1"/>
    </row>
    <row r="81" spans="1:15" ht="12.75" customHeight="1">
      <c r="A81" s="31">
        <v>71</v>
      </c>
      <c r="B81" s="31" t="s">
        <v>324</v>
      </c>
      <c r="C81" s="31">
        <v>6852.7</v>
      </c>
      <c r="D81" s="40">
        <v>6745.1166666666659</v>
      </c>
      <c r="E81" s="40">
        <v>6600.2333333333318</v>
      </c>
      <c r="F81" s="40">
        <v>6347.7666666666655</v>
      </c>
      <c r="G81" s="40">
        <v>6202.8833333333314</v>
      </c>
      <c r="H81" s="40">
        <v>6997.5833333333321</v>
      </c>
      <c r="I81" s="40">
        <v>7142.4666666666653</v>
      </c>
      <c r="J81" s="40">
        <v>7394.9333333333325</v>
      </c>
      <c r="K81" s="31">
        <v>6890</v>
      </c>
      <c r="L81" s="31">
        <v>6492.65</v>
      </c>
      <c r="M81" s="31">
        <v>0.10814</v>
      </c>
      <c r="N81" s="1"/>
      <c r="O81" s="1"/>
    </row>
    <row r="82" spans="1:15" ht="12.75" customHeight="1">
      <c r="A82" s="31">
        <v>72</v>
      </c>
      <c r="B82" s="31" t="s">
        <v>325</v>
      </c>
      <c r="C82" s="31">
        <v>925.45</v>
      </c>
      <c r="D82" s="40">
        <v>925.13333333333333</v>
      </c>
      <c r="E82" s="40">
        <v>900.31666666666661</v>
      </c>
      <c r="F82" s="40">
        <v>875.18333333333328</v>
      </c>
      <c r="G82" s="40">
        <v>850.36666666666656</v>
      </c>
      <c r="H82" s="40">
        <v>950.26666666666665</v>
      </c>
      <c r="I82" s="40">
        <v>975.08333333333348</v>
      </c>
      <c r="J82" s="40">
        <v>1000.2166666666667</v>
      </c>
      <c r="K82" s="31">
        <v>949.95</v>
      </c>
      <c r="L82" s="31">
        <v>900</v>
      </c>
      <c r="M82" s="31">
        <v>0.44524000000000002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16302.85</v>
      </c>
      <c r="D83" s="40">
        <v>16164.966666666665</v>
      </c>
      <c r="E83" s="40">
        <v>15829.933333333331</v>
      </c>
      <c r="F83" s="40">
        <v>15357.016666666665</v>
      </c>
      <c r="G83" s="40">
        <v>15021.98333333333</v>
      </c>
      <c r="H83" s="40">
        <v>16637.883333333331</v>
      </c>
      <c r="I83" s="40">
        <v>16972.916666666668</v>
      </c>
      <c r="J83" s="40">
        <v>17445.833333333332</v>
      </c>
      <c r="K83" s="31">
        <v>16500</v>
      </c>
      <c r="L83" s="31">
        <v>15692.05</v>
      </c>
      <c r="M83" s="31">
        <v>0.66281000000000001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367.45</v>
      </c>
      <c r="D84" s="40">
        <v>371.48333333333335</v>
      </c>
      <c r="E84" s="40">
        <v>362.9666666666667</v>
      </c>
      <c r="F84" s="40">
        <v>358.48333333333335</v>
      </c>
      <c r="G84" s="40">
        <v>349.9666666666667</v>
      </c>
      <c r="H84" s="40">
        <v>375.9666666666667</v>
      </c>
      <c r="I84" s="40">
        <v>384.48333333333335</v>
      </c>
      <c r="J84" s="40">
        <v>388.9666666666667</v>
      </c>
      <c r="K84" s="31">
        <v>380</v>
      </c>
      <c r="L84" s="31">
        <v>367</v>
      </c>
      <c r="M84" s="31">
        <v>75.187759999999997</v>
      </c>
      <c r="N84" s="1"/>
      <c r="O84" s="1"/>
    </row>
    <row r="85" spans="1:15" ht="12.75" customHeight="1">
      <c r="A85" s="31">
        <v>75</v>
      </c>
      <c r="B85" s="31" t="s">
        <v>326</v>
      </c>
      <c r="C85" s="31">
        <v>452</v>
      </c>
      <c r="D85" s="40">
        <v>454.68333333333334</v>
      </c>
      <c r="E85" s="40">
        <v>439.36666666666667</v>
      </c>
      <c r="F85" s="40">
        <v>426.73333333333335</v>
      </c>
      <c r="G85" s="40">
        <v>411.41666666666669</v>
      </c>
      <c r="H85" s="40">
        <v>467.31666666666666</v>
      </c>
      <c r="I85" s="40">
        <v>482.63333333333338</v>
      </c>
      <c r="J85" s="40">
        <v>495.26666666666665</v>
      </c>
      <c r="K85" s="31">
        <v>470</v>
      </c>
      <c r="L85" s="31">
        <v>442.05</v>
      </c>
      <c r="M85" s="31">
        <v>4.9328000000000003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3528.6</v>
      </c>
      <c r="D86" s="40">
        <v>3515.9</v>
      </c>
      <c r="E86" s="40">
        <v>3481.8</v>
      </c>
      <c r="F86" s="40">
        <v>3435</v>
      </c>
      <c r="G86" s="40">
        <v>3400.9</v>
      </c>
      <c r="H86" s="40">
        <v>3562.7000000000003</v>
      </c>
      <c r="I86" s="40">
        <v>3596.7999999999997</v>
      </c>
      <c r="J86" s="40">
        <v>3643.6000000000004</v>
      </c>
      <c r="K86" s="31">
        <v>3550</v>
      </c>
      <c r="L86" s="31">
        <v>3469.1</v>
      </c>
      <c r="M86" s="31">
        <v>2.8108200000000001</v>
      </c>
      <c r="N86" s="1"/>
      <c r="O86" s="1"/>
    </row>
    <row r="87" spans="1:15" ht="12.75" customHeight="1">
      <c r="A87" s="31">
        <v>77</v>
      </c>
      <c r="B87" s="31" t="s">
        <v>313</v>
      </c>
      <c r="C87" s="31">
        <v>1528.35</v>
      </c>
      <c r="D87" s="40">
        <v>1510.6333333333332</v>
      </c>
      <c r="E87" s="40">
        <v>1443.2666666666664</v>
      </c>
      <c r="F87" s="40">
        <v>1358.1833333333332</v>
      </c>
      <c r="G87" s="40">
        <v>1290.8166666666664</v>
      </c>
      <c r="H87" s="40">
        <v>1595.7166666666665</v>
      </c>
      <c r="I87" s="40">
        <v>1663.0833333333333</v>
      </c>
      <c r="J87" s="40">
        <v>1748.1666666666665</v>
      </c>
      <c r="K87" s="31">
        <v>1578</v>
      </c>
      <c r="L87" s="31">
        <v>1425.55</v>
      </c>
      <c r="M87" s="31">
        <v>10.35563</v>
      </c>
      <c r="N87" s="1"/>
      <c r="O87" s="1"/>
    </row>
    <row r="88" spans="1:15" ht="12.75" customHeight="1">
      <c r="A88" s="31">
        <v>78</v>
      </c>
      <c r="B88" s="31" t="s">
        <v>323</v>
      </c>
      <c r="C88" s="31">
        <v>474.15</v>
      </c>
      <c r="D88" s="40">
        <v>469.2</v>
      </c>
      <c r="E88" s="40">
        <v>451.95</v>
      </c>
      <c r="F88" s="40">
        <v>429.75</v>
      </c>
      <c r="G88" s="40">
        <v>412.5</v>
      </c>
      <c r="H88" s="40">
        <v>491.4</v>
      </c>
      <c r="I88" s="40">
        <v>508.65</v>
      </c>
      <c r="J88" s="40">
        <v>530.84999999999991</v>
      </c>
      <c r="K88" s="31">
        <v>486.45</v>
      </c>
      <c r="L88" s="31">
        <v>447</v>
      </c>
      <c r="M88" s="31">
        <v>50.093440000000001</v>
      </c>
      <c r="N88" s="1"/>
      <c r="O88" s="1"/>
    </row>
    <row r="89" spans="1:15" ht="12.75" customHeight="1">
      <c r="A89" s="31">
        <v>79</v>
      </c>
      <c r="B89" s="31" t="s">
        <v>327</v>
      </c>
      <c r="C89" s="31">
        <v>143.75</v>
      </c>
      <c r="D89" s="40">
        <v>145.86666666666667</v>
      </c>
      <c r="E89" s="40">
        <v>140.88333333333335</v>
      </c>
      <c r="F89" s="40">
        <v>138.01666666666668</v>
      </c>
      <c r="G89" s="40">
        <v>133.03333333333336</v>
      </c>
      <c r="H89" s="40">
        <v>148.73333333333335</v>
      </c>
      <c r="I89" s="40">
        <v>153.7166666666667</v>
      </c>
      <c r="J89" s="40">
        <v>156.58333333333334</v>
      </c>
      <c r="K89" s="31">
        <v>150.85</v>
      </c>
      <c r="L89" s="31">
        <v>143</v>
      </c>
      <c r="M89" s="31">
        <v>18.989809999999999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456.25</v>
      </c>
      <c r="D90" s="40">
        <v>464.63333333333338</v>
      </c>
      <c r="E90" s="40">
        <v>446.61666666666679</v>
      </c>
      <c r="F90" s="40">
        <v>436.98333333333341</v>
      </c>
      <c r="G90" s="40">
        <v>418.96666666666681</v>
      </c>
      <c r="H90" s="40">
        <v>474.26666666666677</v>
      </c>
      <c r="I90" s="40">
        <v>492.2833333333333</v>
      </c>
      <c r="J90" s="40">
        <v>501.91666666666674</v>
      </c>
      <c r="K90" s="31">
        <v>482.65</v>
      </c>
      <c r="L90" s="31">
        <v>455</v>
      </c>
      <c r="M90" s="31">
        <v>43.00056</v>
      </c>
      <c r="N90" s="1"/>
      <c r="O90" s="1"/>
    </row>
    <row r="91" spans="1:15" ht="12.75" customHeight="1">
      <c r="A91" s="31">
        <v>81</v>
      </c>
      <c r="B91" s="31" t="s">
        <v>345</v>
      </c>
      <c r="C91" s="31">
        <v>3026.9</v>
      </c>
      <c r="D91" s="40">
        <v>2986.9666666666667</v>
      </c>
      <c r="E91" s="40">
        <v>2923.9333333333334</v>
      </c>
      <c r="F91" s="40">
        <v>2820.9666666666667</v>
      </c>
      <c r="G91" s="40">
        <v>2757.9333333333334</v>
      </c>
      <c r="H91" s="40">
        <v>3089.9333333333334</v>
      </c>
      <c r="I91" s="40">
        <v>3152.9666666666672</v>
      </c>
      <c r="J91" s="40">
        <v>3255.9333333333334</v>
      </c>
      <c r="K91" s="31">
        <v>3050</v>
      </c>
      <c r="L91" s="31">
        <v>2884</v>
      </c>
      <c r="M91" s="31">
        <v>1.4792000000000001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199.25</v>
      </c>
      <c r="D92" s="40">
        <v>199.61666666666667</v>
      </c>
      <c r="E92" s="40">
        <v>194.38333333333335</v>
      </c>
      <c r="F92" s="40">
        <v>189.51666666666668</v>
      </c>
      <c r="G92" s="40">
        <v>184.28333333333336</v>
      </c>
      <c r="H92" s="40">
        <v>204.48333333333335</v>
      </c>
      <c r="I92" s="40">
        <v>209.7166666666667</v>
      </c>
      <c r="J92" s="40">
        <v>214.58333333333334</v>
      </c>
      <c r="K92" s="31">
        <v>204.85</v>
      </c>
      <c r="L92" s="31">
        <v>194.75</v>
      </c>
      <c r="M92" s="31">
        <v>135.1086</v>
      </c>
      <c r="N92" s="1"/>
      <c r="O92" s="1"/>
    </row>
    <row r="93" spans="1:15" ht="12.75" customHeight="1">
      <c r="A93" s="31">
        <v>83</v>
      </c>
      <c r="B93" s="31" t="s">
        <v>331</v>
      </c>
      <c r="C93" s="31">
        <v>580.45000000000005</v>
      </c>
      <c r="D93" s="40">
        <v>581.69999999999993</v>
      </c>
      <c r="E93" s="40">
        <v>572.39999999999986</v>
      </c>
      <c r="F93" s="40">
        <v>564.34999999999991</v>
      </c>
      <c r="G93" s="40">
        <v>555.04999999999984</v>
      </c>
      <c r="H93" s="40">
        <v>589.74999999999989</v>
      </c>
      <c r="I93" s="40">
        <v>599.04999999999984</v>
      </c>
      <c r="J93" s="40">
        <v>607.09999999999991</v>
      </c>
      <c r="K93" s="31">
        <v>591</v>
      </c>
      <c r="L93" s="31">
        <v>573.65</v>
      </c>
      <c r="M93" s="31">
        <v>6.9998899999999997</v>
      </c>
      <c r="N93" s="1"/>
      <c r="O93" s="1"/>
    </row>
    <row r="94" spans="1:15" ht="12.75" customHeight="1">
      <c r="A94" s="31">
        <v>84</v>
      </c>
      <c r="B94" s="31" t="s">
        <v>332</v>
      </c>
      <c r="C94" s="31">
        <v>733.8</v>
      </c>
      <c r="D94" s="40">
        <v>743.23333333333323</v>
      </c>
      <c r="E94" s="40">
        <v>716.56666666666649</v>
      </c>
      <c r="F94" s="40">
        <v>699.33333333333326</v>
      </c>
      <c r="G94" s="40">
        <v>672.66666666666652</v>
      </c>
      <c r="H94" s="40">
        <v>760.46666666666647</v>
      </c>
      <c r="I94" s="40">
        <v>787.13333333333321</v>
      </c>
      <c r="J94" s="40">
        <v>804.36666666666645</v>
      </c>
      <c r="K94" s="31">
        <v>769.9</v>
      </c>
      <c r="L94" s="31">
        <v>726</v>
      </c>
      <c r="M94" s="31">
        <v>1.45444</v>
      </c>
      <c r="N94" s="1"/>
      <c r="O94" s="1"/>
    </row>
    <row r="95" spans="1:15" ht="12.75" customHeight="1">
      <c r="A95" s="31">
        <v>85</v>
      </c>
      <c r="B95" s="31" t="s">
        <v>334</v>
      </c>
      <c r="C95" s="31">
        <v>894.35</v>
      </c>
      <c r="D95" s="40">
        <v>896.88333333333333</v>
      </c>
      <c r="E95" s="40">
        <v>877.4666666666667</v>
      </c>
      <c r="F95" s="40">
        <v>860.58333333333337</v>
      </c>
      <c r="G95" s="40">
        <v>841.16666666666674</v>
      </c>
      <c r="H95" s="40">
        <v>913.76666666666665</v>
      </c>
      <c r="I95" s="40">
        <v>933.18333333333339</v>
      </c>
      <c r="J95" s="40">
        <v>950.06666666666661</v>
      </c>
      <c r="K95" s="31">
        <v>916.3</v>
      </c>
      <c r="L95" s="31">
        <v>880</v>
      </c>
      <c r="M95" s="31">
        <v>2.6826699999999999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124.55</v>
      </c>
      <c r="D96" s="40">
        <v>124.86666666666667</v>
      </c>
      <c r="E96" s="40">
        <v>122.73333333333335</v>
      </c>
      <c r="F96" s="40">
        <v>120.91666666666667</v>
      </c>
      <c r="G96" s="40">
        <v>118.78333333333335</v>
      </c>
      <c r="H96" s="40">
        <v>126.68333333333335</v>
      </c>
      <c r="I96" s="40">
        <v>128.81666666666666</v>
      </c>
      <c r="J96" s="40">
        <v>130.63333333333335</v>
      </c>
      <c r="K96" s="31">
        <v>127</v>
      </c>
      <c r="L96" s="31">
        <v>123.05</v>
      </c>
      <c r="M96" s="31">
        <v>6.5449999999999999</v>
      </c>
      <c r="N96" s="1"/>
      <c r="O96" s="1"/>
    </row>
    <row r="97" spans="1:15" ht="12.75" customHeight="1">
      <c r="A97" s="31">
        <v>87</v>
      </c>
      <c r="B97" s="31" t="s">
        <v>328</v>
      </c>
      <c r="C97" s="31">
        <v>379.25</v>
      </c>
      <c r="D97" s="40">
        <v>370.98333333333335</v>
      </c>
      <c r="E97" s="40">
        <v>360.86666666666667</v>
      </c>
      <c r="F97" s="40">
        <v>342.48333333333335</v>
      </c>
      <c r="G97" s="40">
        <v>332.36666666666667</v>
      </c>
      <c r="H97" s="40">
        <v>389.36666666666667</v>
      </c>
      <c r="I97" s="40">
        <v>399.48333333333335</v>
      </c>
      <c r="J97" s="40">
        <v>417.86666666666667</v>
      </c>
      <c r="K97" s="31">
        <v>381.1</v>
      </c>
      <c r="L97" s="31">
        <v>352.6</v>
      </c>
      <c r="M97" s="31">
        <v>2.60527</v>
      </c>
      <c r="N97" s="1"/>
      <c r="O97" s="1"/>
    </row>
    <row r="98" spans="1:15" ht="12.75" customHeight="1">
      <c r="A98" s="31">
        <v>88</v>
      </c>
      <c r="B98" s="31" t="s">
        <v>337</v>
      </c>
      <c r="C98" s="31">
        <v>1370.25</v>
      </c>
      <c r="D98" s="40">
        <v>1354.3166666666666</v>
      </c>
      <c r="E98" s="40">
        <v>1309.6333333333332</v>
      </c>
      <c r="F98" s="40">
        <v>1249.0166666666667</v>
      </c>
      <c r="G98" s="40">
        <v>1204.3333333333333</v>
      </c>
      <c r="H98" s="40">
        <v>1414.9333333333332</v>
      </c>
      <c r="I98" s="40">
        <v>1459.6166666666666</v>
      </c>
      <c r="J98" s="40">
        <v>1520.2333333333331</v>
      </c>
      <c r="K98" s="31">
        <v>1399</v>
      </c>
      <c r="L98" s="31">
        <v>1293.7</v>
      </c>
      <c r="M98" s="31">
        <v>8.66127</v>
      </c>
      <c r="N98" s="1"/>
      <c r="O98" s="1"/>
    </row>
    <row r="99" spans="1:15" ht="12.75" customHeight="1">
      <c r="A99" s="31">
        <v>89</v>
      </c>
      <c r="B99" s="31" t="s">
        <v>335</v>
      </c>
      <c r="C99" s="31">
        <v>1165.95</v>
      </c>
      <c r="D99" s="40">
        <v>1158.6499999999999</v>
      </c>
      <c r="E99" s="40">
        <v>1127.2999999999997</v>
      </c>
      <c r="F99" s="40">
        <v>1088.6499999999999</v>
      </c>
      <c r="G99" s="40">
        <v>1057.2999999999997</v>
      </c>
      <c r="H99" s="40">
        <v>1197.2999999999997</v>
      </c>
      <c r="I99" s="40">
        <v>1228.6499999999996</v>
      </c>
      <c r="J99" s="40">
        <v>1267.2999999999997</v>
      </c>
      <c r="K99" s="31">
        <v>1190</v>
      </c>
      <c r="L99" s="31">
        <v>1120</v>
      </c>
      <c r="M99" s="31">
        <v>1.1337200000000001</v>
      </c>
      <c r="N99" s="1"/>
      <c r="O99" s="1"/>
    </row>
    <row r="100" spans="1:15" ht="12.75" customHeight="1">
      <c r="A100" s="31">
        <v>90</v>
      </c>
      <c r="B100" s="31" t="s">
        <v>336</v>
      </c>
      <c r="C100" s="31">
        <v>21.45</v>
      </c>
      <c r="D100" s="40">
        <v>21.599999999999998</v>
      </c>
      <c r="E100" s="40">
        <v>21.149999999999995</v>
      </c>
      <c r="F100" s="40">
        <v>20.849999999999998</v>
      </c>
      <c r="G100" s="40">
        <v>20.399999999999995</v>
      </c>
      <c r="H100" s="40">
        <v>21.899999999999995</v>
      </c>
      <c r="I100" s="40">
        <v>22.349999999999998</v>
      </c>
      <c r="J100" s="40">
        <v>22.649999999999995</v>
      </c>
      <c r="K100" s="31">
        <v>22.05</v>
      </c>
      <c r="L100" s="31">
        <v>21.3</v>
      </c>
      <c r="M100" s="31">
        <v>39.096220000000002</v>
      </c>
      <c r="N100" s="1"/>
      <c r="O100" s="1"/>
    </row>
    <row r="101" spans="1:15" ht="12.75" customHeight="1">
      <c r="A101" s="31">
        <v>91</v>
      </c>
      <c r="B101" s="31" t="s">
        <v>338</v>
      </c>
      <c r="C101" s="31">
        <v>586.20000000000005</v>
      </c>
      <c r="D101" s="40">
        <v>595.85</v>
      </c>
      <c r="E101" s="40">
        <v>566.70000000000005</v>
      </c>
      <c r="F101" s="40">
        <v>547.20000000000005</v>
      </c>
      <c r="G101" s="40">
        <v>518.05000000000007</v>
      </c>
      <c r="H101" s="40">
        <v>615.35</v>
      </c>
      <c r="I101" s="40">
        <v>644.49999999999989</v>
      </c>
      <c r="J101" s="40">
        <v>664</v>
      </c>
      <c r="K101" s="31">
        <v>625</v>
      </c>
      <c r="L101" s="31">
        <v>576.35</v>
      </c>
      <c r="M101" s="31">
        <v>2.7768000000000002</v>
      </c>
      <c r="N101" s="1"/>
      <c r="O101" s="1"/>
    </row>
    <row r="102" spans="1:15" ht="12.75" customHeight="1">
      <c r="A102" s="31">
        <v>92</v>
      </c>
      <c r="B102" s="31" t="s">
        <v>339</v>
      </c>
      <c r="C102" s="31">
        <v>783.25</v>
      </c>
      <c r="D102" s="40">
        <v>788.86666666666667</v>
      </c>
      <c r="E102" s="40">
        <v>759.73333333333335</v>
      </c>
      <c r="F102" s="40">
        <v>736.2166666666667</v>
      </c>
      <c r="G102" s="40">
        <v>707.08333333333337</v>
      </c>
      <c r="H102" s="40">
        <v>812.38333333333333</v>
      </c>
      <c r="I102" s="40">
        <v>841.51666666666677</v>
      </c>
      <c r="J102" s="40">
        <v>865.0333333333333</v>
      </c>
      <c r="K102" s="31">
        <v>818</v>
      </c>
      <c r="L102" s="31">
        <v>765.35</v>
      </c>
      <c r="M102" s="31">
        <v>3.1793800000000001</v>
      </c>
      <c r="N102" s="1"/>
      <c r="O102" s="1"/>
    </row>
    <row r="103" spans="1:15" ht="12.75" customHeight="1">
      <c r="A103" s="31">
        <v>93</v>
      </c>
      <c r="B103" s="31" t="s">
        <v>340</v>
      </c>
      <c r="C103" s="31">
        <v>4890.25</v>
      </c>
      <c r="D103" s="40">
        <v>4890.9000000000005</v>
      </c>
      <c r="E103" s="40">
        <v>4749.3500000000013</v>
      </c>
      <c r="F103" s="40">
        <v>4608.4500000000007</v>
      </c>
      <c r="G103" s="40">
        <v>4466.9000000000015</v>
      </c>
      <c r="H103" s="40">
        <v>5031.8000000000011</v>
      </c>
      <c r="I103" s="40">
        <v>5173.3500000000004</v>
      </c>
      <c r="J103" s="40">
        <v>5314.2500000000009</v>
      </c>
      <c r="K103" s="31">
        <v>5032.45</v>
      </c>
      <c r="L103" s="31">
        <v>4750</v>
      </c>
      <c r="M103" s="31">
        <v>0.1007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86</v>
      </c>
      <c r="D104" s="40">
        <v>85.75</v>
      </c>
      <c r="E104" s="40">
        <v>83.65</v>
      </c>
      <c r="F104" s="40">
        <v>81.300000000000011</v>
      </c>
      <c r="G104" s="40">
        <v>79.200000000000017</v>
      </c>
      <c r="H104" s="40">
        <v>88.1</v>
      </c>
      <c r="I104" s="40">
        <v>90.199999999999989</v>
      </c>
      <c r="J104" s="40">
        <v>92.549999999999983</v>
      </c>
      <c r="K104" s="31">
        <v>87.85</v>
      </c>
      <c r="L104" s="31">
        <v>83.4</v>
      </c>
      <c r="M104" s="31">
        <v>28.805070000000001</v>
      </c>
      <c r="N104" s="1"/>
      <c r="O104" s="1"/>
    </row>
    <row r="105" spans="1:15" ht="12.75" customHeight="1">
      <c r="A105" s="31">
        <v>95</v>
      </c>
      <c r="B105" s="31" t="s">
        <v>333</v>
      </c>
      <c r="C105" s="31">
        <v>509.3</v>
      </c>
      <c r="D105" s="40">
        <v>496.26666666666665</v>
      </c>
      <c r="E105" s="40">
        <v>478.5333333333333</v>
      </c>
      <c r="F105" s="40">
        <v>447.76666666666665</v>
      </c>
      <c r="G105" s="40">
        <v>430.0333333333333</v>
      </c>
      <c r="H105" s="40">
        <v>527.0333333333333</v>
      </c>
      <c r="I105" s="40">
        <v>544.76666666666665</v>
      </c>
      <c r="J105" s="40">
        <v>575.5333333333333</v>
      </c>
      <c r="K105" s="31">
        <v>514</v>
      </c>
      <c r="L105" s="31">
        <v>465.5</v>
      </c>
      <c r="M105" s="31">
        <v>0.37336999999999998</v>
      </c>
      <c r="N105" s="1"/>
      <c r="O105" s="1"/>
    </row>
    <row r="106" spans="1:15" ht="12.75" customHeight="1">
      <c r="A106" s="31">
        <v>96</v>
      </c>
      <c r="B106" s="31" t="s">
        <v>853</v>
      </c>
      <c r="C106" s="31">
        <v>148.6</v>
      </c>
      <c r="D106" s="40">
        <v>147.13333333333335</v>
      </c>
      <c r="E106" s="40">
        <v>144.26666666666671</v>
      </c>
      <c r="F106" s="40">
        <v>139.93333333333337</v>
      </c>
      <c r="G106" s="40">
        <v>137.06666666666672</v>
      </c>
      <c r="H106" s="40">
        <v>151.4666666666667</v>
      </c>
      <c r="I106" s="40">
        <v>154.33333333333331</v>
      </c>
      <c r="J106" s="40">
        <v>158.66666666666669</v>
      </c>
      <c r="K106" s="31">
        <v>150</v>
      </c>
      <c r="L106" s="31">
        <v>142.80000000000001</v>
      </c>
      <c r="M106" s="31">
        <v>17.5001</v>
      </c>
      <c r="N106" s="1"/>
      <c r="O106" s="1"/>
    </row>
    <row r="107" spans="1:15" ht="12.75" customHeight="1">
      <c r="A107" s="31">
        <v>97</v>
      </c>
      <c r="B107" s="31" t="s">
        <v>341</v>
      </c>
      <c r="C107" s="31">
        <v>236.7</v>
      </c>
      <c r="D107" s="40">
        <v>232.9</v>
      </c>
      <c r="E107" s="40">
        <v>223.8</v>
      </c>
      <c r="F107" s="40">
        <v>210.9</v>
      </c>
      <c r="G107" s="40">
        <v>201.8</v>
      </c>
      <c r="H107" s="40">
        <v>245.8</v>
      </c>
      <c r="I107" s="40">
        <v>254.89999999999998</v>
      </c>
      <c r="J107" s="40">
        <v>267.8</v>
      </c>
      <c r="K107" s="31">
        <v>242</v>
      </c>
      <c r="L107" s="31">
        <v>220</v>
      </c>
      <c r="M107" s="31">
        <v>15.682700000000001</v>
      </c>
      <c r="N107" s="1"/>
      <c r="O107" s="1"/>
    </row>
    <row r="108" spans="1:15" ht="12.75" customHeight="1">
      <c r="A108" s="31">
        <v>98</v>
      </c>
      <c r="B108" s="31" t="s">
        <v>342</v>
      </c>
      <c r="C108" s="31">
        <v>364.25</v>
      </c>
      <c r="D108" s="40">
        <v>362.0333333333333</v>
      </c>
      <c r="E108" s="40">
        <v>351.21666666666658</v>
      </c>
      <c r="F108" s="40">
        <v>338.18333333333328</v>
      </c>
      <c r="G108" s="40">
        <v>327.36666666666656</v>
      </c>
      <c r="H108" s="40">
        <v>375.06666666666661</v>
      </c>
      <c r="I108" s="40">
        <v>385.88333333333333</v>
      </c>
      <c r="J108" s="40">
        <v>398.91666666666663</v>
      </c>
      <c r="K108" s="31">
        <v>372.85</v>
      </c>
      <c r="L108" s="31">
        <v>349</v>
      </c>
      <c r="M108" s="31">
        <v>15.77422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542.20000000000005</v>
      </c>
      <c r="D109" s="40">
        <v>541.41666666666663</v>
      </c>
      <c r="E109" s="40">
        <v>524.83333333333326</v>
      </c>
      <c r="F109" s="40">
        <v>507.46666666666658</v>
      </c>
      <c r="G109" s="40">
        <v>490.88333333333321</v>
      </c>
      <c r="H109" s="40">
        <v>558.7833333333333</v>
      </c>
      <c r="I109" s="40">
        <v>575.36666666666656</v>
      </c>
      <c r="J109" s="40">
        <v>592.73333333333335</v>
      </c>
      <c r="K109" s="31">
        <v>558</v>
      </c>
      <c r="L109" s="31">
        <v>524.04999999999995</v>
      </c>
      <c r="M109" s="31">
        <v>38.4407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699.1</v>
      </c>
      <c r="D110" s="40">
        <v>689.75</v>
      </c>
      <c r="E110" s="40">
        <v>679.4</v>
      </c>
      <c r="F110" s="40">
        <v>659.69999999999993</v>
      </c>
      <c r="G110" s="40">
        <v>649.34999999999991</v>
      </c>
      <c r="H110" s="40">
        <v>709.45</v>
      </c>
      <c r="I110" s="40">
        <v>719.8</v>
      </c>
      <c r="J110" s="40">
        <v>739.50000000000011</v>
      </c>
      <c r="K110" s="31">
        <v>700.1</v>
      </c>
      <c r="L110" s="31">
        <v>670.05</v>
      </c>
      <c r="M110" s="31">
        <v>0.2465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965</v>
      </c>
      <c r="D111" s="40">
        <v>973</v>
      </c>
      <c r="E111" s="40">
        <v>948</v>
      </c>
      <c r="F111" s="40">
        <v>931</v>
      </c>
      <c r="G111" s="40">
        <v>906</v>
      </c>
      <c r="H111" s="40">
        <v>990</v>
      </c>
      <c r="I111" s="40">
        <v>1015</v>
      </c>
      <c r="J111" s="40">
        <v>1032</v>
      </c>
      <c r="K111" s="31">
        <v>998</v>
      </c>
      <c r="L111" s="31">
        <v>956</v>
      </c>
      <c r="M111" s="31">
        <v>83.037350000000004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154.25</v>
      </c>
      <c r="D112" s="40">
        <v>154.26666666666665</v>
      </c>
      <c r="E112" s="40">
        <v>151.8833333333333</v>
      </c>
      <c r="F112" s="40">
        <v>149.51666666666665</v>
      </c>
      <c r="G112" s="40">
        <v>147.1333333333333</v>
      </c>
      <c r="H112" s="40">
        <v>156.6333333333333</v>
      </c>
      <c r="I112" s="40">
        <v>159.01666666666662</v>
      </c>
      <c r="J112" s="40">
        <v>161.3833333333333</v>
      </c>
      <c r="K112" s="31">
        <v>156.65</v>
      </c>
      <c r="L112" s="31">
        <v>151.9</v>
      </c>
      <c r="M112" s="31">
        <v>181.76163</v>
      </c>
      <c r="N112" s="1"/>
      <c r="O112" s="1"/>
    </row>
    <row r="113" spans="1:15" ht="12.75" customHeight="1">
      <c r="A113" s="31">
        <v>103</v>
      </c>
      <c r="B113" s="31" t="s">
        <v>344</v>
      </c>
      <c r="C113" s="31">
        <v>342.4</v>
      </c>
      <c r="D113" s="40">
        <v>343.26666666666665</v>
      </c>
      <c r="E113" s="40">
        <v>339.18333333333328</v>
      </c>
      <c r="F113" s="40">
        <v>335.96666666666664</v>
      </c>
      <c r="G113" s="40">
        <v>331.88333333333327</v>
      </c>
      <c r="H113" s="40">
        <v>346.48333333333329</v>
      </c>
      <c r="I113" s="40">
        <v>350.56666666666666</v>
      </c>
      <c r="J113" s="40">
        <v>353.7833333333333</v>
      </c>
      <c r="K113" s="31">
        <v>347.35</v>
      </c>
      <c r="L113" s="31">
        <v>340.05</v>
      </c>
      <c r="M113" s="31">
        <v>1.4406699999999999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5292.75</v>
      </c>
      <c r="D114" s="40">
        <v>5228.333333333333</v>
      </c>
      <c r="E114" s="40">
        <v>5097.5166666666664</v>
      </c>
      <c r="F114" s="40">
        <v>4902.2833333333338</v>
      </c>
      <c r="G114" s="40">
        <v>4771.4666666666672</v>
      </c>
      <c r="H114" s="40">
        <v>5423.5666666666657</v>
      </c>
      <c r="I114" s="40">
        <v>5554.3833333333332</v>
      </c>
      <c r="J114" s="40">
        <v>5749.616666666665</v>
      </c>
      <c r="K114" s="31">
        <v>5359.15</v>
      </c>
      <c r="L114" s="31">
        <v>5033.1000000000004</v>
      </c>
      <c r="M114" s="31">
        <v>2.4937499999999999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1445.35</v>
      </c>
      <c r="D115" s="40">
        <v>1441.8999999999999</v>
      </c>
      <c r="E115" s="40">
        <v>1417.4499999999998</v>
      </c>
      <c r="F115" s="40">
        <v>1389.55</v>
      </c>
      <c r="G115" s="40">
        <v>1365.1</v>
      </c>
      <c r="H115" s="40">
        <v>1469.7999999999997</v>
      </c>
      <c r="I115" s="40">
        <v>1494.25</v>
      </c>
      <c r="J115" s="40">
        <v>1522.1499999999996</v>
      </c>
      <c r="K115" s="31">
        <v>1466.35</v>
      </c>
      <c r="L115" s="31">
        <v>1414</v>
      </c>
      <c r="M115" s="31">
        <v>3.5053299999999998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598.25</v>
      </c>
      <c r="D116" s="40">
        <v>596.94999999999993</v>
      </c>
      <c r="E116" s="40">
        <v>583.14999999999986</v>
      </c>
      <c r="F116" s="40">
        <v>568.04999999999995</v>
      </c>
      <c r="G116" s="40">
        <v>554.24999999999989</v>
      </c>
      <c r="H116" s="40">
        <v>612.04999999999984</v>
      </c>
      <c r="I116" s="40">
        <v>625.8499999999998</v>
      </c>
      <c r="J116" s="40">
        <v>640.94999999999982</v>
      </c>
      <c r="K116" s="31">
        <v>610.75</v>
      </c>
      <c r="L116" s="31">
        <v>581.85</v>
      </c>
      <c r="M116" s="31">
        <v>18.15662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737</v>
      </c>
      <c r="D117" s="40">
        <v>743.48333333333323</v>
      </c>
      <c r="E117" s="40">
        <v>723.81666666666649</v>
      </c>
      <c r="F117" s="40">
        <v>710.63333333333321</v>
      </c>
      <c r="G117" s="40">
        <v>690.96666666666647</v>
      </c>
      <c r="H117" s="40">
        <v>756.66666666666652</v>
      </c>
      <c r="I117" s="40">
        <v>776.33333333333326</v>
      </c>
      <c r="J117" s="40">
        <v>789.51666666666654</v>
      </c>
      <c r="K117" s="31">
        <v>763.15</v>
      </c>
      <c r="L117" s="31">
        <v>730.3</v>
      </c>
      <c r="M117" s="31">
        <v>8.5756800000000002</v>
      </c>
      <c r="N117" s="1"/>
      <c r="O117" s="1"/>
    </row>
    <row r="118" spans="1:15" ht="12.75" customHeight="1">
      <c r="A118" s="31">
        <v>108</v>
      </c>
      <c r="B118" s="31" t="s">
        <v>346</v>
      </c>
      <c r="C118" s="31">
        <v>537</v>
      </c>
      <c r="D118" s="40">
        <v>535.38333333333333</v>
      </c>
      <c r="E118" s="40">
        <v>523.81666666666661</v>
      </c>
      <c r="F118" s="40">
        <v>510.63333333333333</v>
      </c>
      <c r="G118" s="40">
        <v>499.06666666666661</v>
      </c>
      <c r="H118" s="40">
        <v>548.56666666666661</v>
      </c>
      <c r="I118" s="40">
        <v>560.13333333333344</v>
      </c>
      <c r="J118" s="40">
        <v>573.31666666666661</v>
      </c>
      <c r="K118" s="31">
        <v>546.95000000000005</v>
      </c>
      <c r="L118" s="31">
        <v>522.20000000000005</v>
      </c>
      <c r="M118" s="31">
        <v>0.62456999999999996</v>
      </c>
      <c r="N118" s="1"/>
      <c r="O118" s="1"/>
    </row>
    <row r="119" spans="1:15" ht="12.75" customHeight="1">
      <c r="A119" s="31">
        <v>109</v>
      </c>
      <c r="B119" s="31" t="s">
        <v>329</v>
      </c>
      <c r="C119" s="31">
        <v>3026.05</v>
      </c>
      <c r="D119" s="40">
        <v>3031.3666666666668</v>
      </c>
      <c r="E119" s="40">
        <v>2942.7333333333336</v>
      </c>
      <c r="F119" s="40">
        <v>2859.416666666667</v>
      </c>
      <c r="G119" s="40">
        <v>2770.7833333333338</v>
      </c>
      <c r="H119" s="40">
        <v>3114.6833333333334</v>
      </c>
      <c r="I119" s="40">
        <v>3203.3166666666666</v>
      </c>
      <c r="J119" s="40">
        <v>3286.6333333333332</v>
      </c>
      <c r="K119" s="31">
        <v>3120</v>
      </c>
      <c r="L119" s="31">
        <v>2948.05</v>
      </c>
      <c r="M119" s="31">
        <v>2.0884100000000001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443.3</v>
      </c>
      <c r="D120" s="40">
        <v>436.5</v>
      </c>
      <c r="E120" s="40">
        <v>424</v>
      </c>
      <c r="F120" s="40">
        <v>404.7</v>
      </c>
      <c r="G120" s="40">
        <v>392.2</v>
      </c>
      <c r="H120" s="40">
        <v>455.8</v>
      </c>
      <c r="I120" s="40">
        <v>468.3</v>
      </c>
      <c r="J120" s="40">
        <v>487.6</v>
      </c>
      <c r="K120" s="31">
        <v>449</v>
      </c>
      <c r="L120" s="31">
        <v>417.2</v>
      </c>
      <c r="M120" s="31">
        <v>28.88897</v>
      </c>
      <c r="N120" s="1"/>
      <c r="O120" s="1"/>
    </row>
    <row r="121" spans="1:15" ht="12.75" customHeight="1">
      <c r="A121" s="31">
        <v>111</v>
      </c>
      <c r="B121" s="31" t="s">
        <v>330</v>
      </c>
      <c r="C121" s="31">
        <v>271</v>
      </c>
      <c r="D121" s="40">
        <v>271.63333333333333</v>
      </c>
      <c r="E121" s="40">
        <v>265.36666666666667</v>
      </c>
      <c r="F121" s="40">
        <v>259.73333333333335</v>
      </c>
      <c r="G121" s="40">
        <v>253.4666666666667</v>
      </c>
      <c r="H121" s="40">
        <v>277.26666666666665</v>
      </c>
      <c r="I121" s="40">
        <v>283.5333333333333</v>
      </c>
      <c r="J121" s="40">
        <v>289.16666666666663</v>
      </c>
      <c r="K121" s="31">
        <v>277.89999999999998</v>
      </c>
      <c r="L121" s="31">
        <v>266</v>
      </c>
      <c r="M121" s="31">
        <v>1.33507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144.80000000000001</v>
      </c>
      <c r="D122" s="40">
        <v>145.23333333333332</v>
      </c>
      <c r="E122" s="40">
        <v>142.36666666666665</v>
      </c>
      <c r="F122" s="40">
        <v>139.93333333333334</v>
      </c>
      <c r="G122" s="40">
        <v>137.06666666666666</v>
      </c>
      <c r="H122" s="40">
        <v>147.66666666666663</v>
      </c>
      <c r="I122" s="40">
        <v>150.5333333333333</v>
      </c>
      <c r="J122" s="40">
        <v>152.96666666666661</v>
      </c>
      <c r="K122" s="31">
        <v>148.1</v>
      </c>
      <c r="L122" s="31">
        <v>142.80000000000001</v>
      </c>
      <c r="M122" s="31">
        <v>11.316660000000001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874.05</v>
      </c>
      <c r="D123" s="40">
        <v>865.33333333333337</v>
      </c>
      <c r="E123" s="40">
        <v>850.7166666666667</v>
      </c>
      <c r="F123" s="40">
        <v>827.38333333333333</v>
      </c>
      <c r="G123" s="40">
        <v>812.76666666666665</v>
      </c>
      <c r="H123" s="40">
        <v>888.66666666666674</v>
      </c>
      <c r="I123" s="40">
        <v>903.2833333333333</v>
      </c>
      <c r="J123" s="40">
        <v>926.61666666666679</v>
      </c>
      <c r="K123" s="31">
        <v>879.95</v>
      </c>
      <c r="L123" s="31">
        <v>842</v>
      </c>
      <c r="M123" s="31">
        <v>4.6177099999999998</v>
      </c>
      <c r="N123" s="1"/>
      <c r="O123" s="1"/>
    </row>
    <row r="124" spans="1:15" ht="12.75" customHeight="1">
      <c r="A124" s="31">
        <v>114</v>
      </c>
      <c r="B124" s="31" t="s">
        <v>347</v>
      </c>
      <c r="C124" s="31">
        <v>1059.05</v>
      </c>
      <c r="D124" s="40">
        <v>1023.0999999999999</v>
      </c>
      <c r="E124" s="40">
        <v>980.79999999999973</v>
      </c>
      <c r="F124" s="40">
        <v>902.54999999999984</v>
      </c>
      <c r="G124" s="40">
        <v>860.24999999999966</v>
      </c>
      <c r="H124" s="40">
        <v>1101.3499999999999</v>
      </c>
      <c r="I124" s="40">
        <v>1143.6500000000001</v>
      </c>
      <c r="J124" s="40">
        <v>1221.8999999999999</v>
      </c>
      <c r="K124" s="31">
        <v>1065.4000000000001</v>
      </c>
      <c r="L124" s="31">
        <v>944.85</v>
      </c>
      <c r="M124" s="31">
        <v>5.3677900000000003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598</v>
      </c>
      <c r="D125" s="40">
        <v>596.41666666666663</v>
      </c>
      <c r="E125" s="40">
        <v>590.83333333333326</v>
      </c>
      <c r="F125" s="40">
        <v>583.66666666666663</v>
      </c>
      <c r="G125" s="40">
        <v>578.08333333333326</v>
      </c>
      <c r="H125" s="40">
        <v>603.58333333333326</v>
      </c>
      <c r="I125" s="40">
        <v>609.16666666666652</v>
      </c>
      <c r="J125" s="40">
        <v>616.33333333333326</v>
      </c>
      <c r="K125" s="31">
        <v>602</v>
      </c>
      <c r="L125" s="31">
        <v>589.25</v>
      </c>
      <c r="M125" s="31">
        <v>11.254200000000001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1859.45</v>
      </c>
      <c r="D126" s="40">
        <v>1850.1499999999999</v>
      </c>
      <c r="E126" s="40">
        <v>1810.2999999999997</v>
      </c>
      <c r="F126" s="40">
        <v>1761.1499999999999</v>
      </c>
      <c r="G126" s="40">
        <v>1721.2999999999997</v>
      </c>
      <c r="H126" s="40">
        <v>1899.2999999999997</v>
      </c>
      <c r="I126" s="40">
        <v>1939.1499999999996</v>
      </c>
      <c r="J126" s="40">
        <v>1988.2999999999997</v>
      </c>
      <c r="K126" s="31">
        <v>1890</v>
      </c>
      <c r="L126" s="31">
        <v>1801</v>
      </c>
      <c r="M126" s="31">
        <v>2.5661700000000001</v>
      </c>
      <c r="N126" s="1"/>
      <c r="O126" s="1"/>
    </row>
    <row r="127" spans="1:15" ht="12.75" customHeight="1">
      <c r="A127" s="31">
        <v>117</v>
      </c>
      <c r="B127" s="31" t="s">
        <v>352</v>
      </c>
      <c r="C127" s="31">
        <v>490.75</v>
      </c>
      <c r="D127" s="40">
        <v>497.58333333333331</v>
      </c>
      <c r="E127" s="40">
        <v>482.16666666666663</v>
      </c>
      <c r="F127" s="40">
        <v>473.58333333333331</v>
      </c>
      <c r="G127" s="40">
        <v>458.16666666666663</v>
      </c>
      <c r="H127" s="40">
        <v>506.16666666666663</v>
      </c>
      <c r="I127" s="40">
        <v>521.58333333333326</v>
      </c>
      <c r="J127" s="40">
        <v>530.16666666666663</v>
      </c>
      <c r="K127" s="31">
        <v>513</v>
      </c>
      <c r="L127" s="31">
        <v>489</v>
      </c>
      <c r="M127" s="31">
        <v>2.8176899999999998</v>
      </c>
      <c r="N127" s="1"/>
      <c r="O127" s="1"/>
    </row>
    <row r="128" spans="1:15" ht="12.75" customHeight="1">
      <c r="A128" s="31">
        <v>118</v>
      </c>
      <c r="B128" s="31" t="s">
        <v>348</v>
      </c>
      <c r="C128" s="31">
        <v>88.3</v>
      </c>
      <c r="D128" s="40">
        <v>87.733333333333334</v>
      </c>
      <c r="E128" s="40">
        <v>85.616666666666674</v>
      </c>
      <c r="F128" s="40">
        <v>82.933333333333337</v>
      </c>
      <c r="G128" s="40">
        <v>80.816666666666677</v>
      </c>
      <c r="H128" s="40">
        <v>90.416666666666671</v>
      </c>
      <c r="I128" s="40">
        <v>92.533333333333317</v>
      </c>
      <c r="J128" s="40">
        <v>95.216666666666669</v>
      </c>
      <c r="K128" s="31">
        <v>89.85</v>
      </c>
      <c r="L128" s="31">
        <v>85.05</v>
      </c>
      <c r="M128" s="31">
        <v>13.65485</v>
      </c>
      <c r="N128" s="1"/>
      <c r="O128" s="1"/>
    </row>
    <row r="129" spans="1:15" ht="12.75" customHeight="1">
      <c r="A129" s="31">
        <v>119</v>
      </c>
      <c r="B129" s="31" t="s">
        <v>349</v>
      </c>
      <c r="C129" s="31">
        <v>953.15</v>
      </c>
      <c r="D129" s="40">
        <v>936.25</v>
      </c>
      <c r="E129" s="40">
        <v>911.9</v>
      </c>
      <c r="F129" s="40">
        <v>870.65</v>
      </c>
      <c r="G129" s="40">
        <v>846.3</v>
      </c>
      <c r="H129" s="40">
        <v>977.5</v>
      </c>
      <c r="I129" s="40">
        <v>1001.8499999999999</v>
      </c>
      <c r="J129" s="40">
        <v>1043.0999999999999</v>
      </c>
      <c r="K129" s="31">
        <v>960.6</v>
      </c>
      <c r="L129" s="31">
        <v>895</v>
      </c>
      <c r="M129" s="31">
        <v>0.3785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2086.4499999999998</v>
      </c>
      <c r="D130" s="40">
        <v>2065.4833333333331</v>
      </c>
      <c r="E130" s="40">
        <v>2025.9666666666662</v>
      </c>
      <c r="F130" s="40">
        <v>1965.4833333333331</v>
      </c>
      <c r="G130" s="40">
        <v>1925.9666666666662</v>
      </c>
      <c r="H130" s="40">
        <v>2125.9666666666662</v>
      </c>
      <c r="I130" s="40">
        <v>2165.4833333333336</v>
      </c>
      <c r="J130" s="40">
        <v>2225.9666666666662</v>
      </c>
      <c r="K130" s="31">
        <v>2105</v>
      </c>
      <c r="L130" s="31">
        <v>2005</v>
      </c>
      <c r="M130" s="31">
        <v>9.9579400000000007</v>
      </c>
      <c r="N130" s="1"/>
      <c r="O130" s="1"/>
    </row>
    <row r="131" spans="1:15" ht="12.75" customHeight="1">
      <c r="A131" s="31">
        <v>121</v>
      </c>
      <c r="B131" s="31" t="s">
        <v>350</v>
      </c>
      <c r="C131" s="31">
        <v>248.55</v>
      </c>
      <c r="D131" s="40">
        <v>251.86666666666667</v>
      </c>
      <c r="E131" s="40">
        <v>241.68333333333334</v>
      </c>
      <c r="F131" s="40">
        <v>234.81666666666666</v>
      </c>
      <c r="G131" s="40">
        <v>224.63333333333333</v>
      </c>
      <c r="H131" s="40">
        <v>258.73333333333335</v>
      </c>
      <c r="I131" s="40">
        <v>268.91666666666674</v>
      </c>
      <c r="J131" s="40">
        <v>275.78333333333336</v>
      </c>
      <c r="K131" s="31">
        <v>262.05</v>
      </c>
      <c r="L131" s="31">
        <v>245</v>
      </c>
      <c r="M131" s="31">
        <v>76.183880000000002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167.6</v>
      </c>
      <c r="D132" s="40">
        <v>167.48333333333335</v>
      </c>
      <c r="E132" s="40">
        <v>163.7166666666667</v>
      </c>
      <c r="F132" s="40">
        <v>159.83333333333334</v>
      </c>
      <c r="G132" s="40">
        <v>156.06666666666669</v>
      </c>
      <c r="H132" s="40">
        <v>171.3666666666667</v>
      </c>
      <c r="I132" s="40">
        <v>175.13333333333335</v>
      </c>
      <c r="J132" s="40">
        <v>179.01666666666671</v>
      </c>
      <c r="K132" s="31">
        <v>171.25</v>
      </c>
      <c r="L132" s="31">
        <v>163.6</v>
      </c>
      <c r="M132" s="31">
        <v>18.027799999999999</v>
      </c>
      <c r="N132" s="1"/>
      <c r="O132" s="1"/>
    </row>
    <row r="133" spans="1:15" ht="12.75" customHeight="1">
      <c r="A133" s="31">
        <v>123</v>
      </c>
      <c r="B133" s="31" t="s">
        <v>351</v>
      </c>
      <c r="C133" s="31">
        <v>739.05</v>
      </c>
      <c r="D133" s="40">
        <v>731.11666666666667</v>
      </c>
      <c r="E133" s="40">
        <v>717.23333333333335</v>
      </c>
      <c r="F133" s="40">
        <v>695.41666666666663</v>
      </c>
      <c r="G133" s="40">
        <v>681.5333333333333</v>
      </c>
      <c r="H133" s="40">
        <v>752.93333333333339</v>
      </c>
      <c r="I133" s="40">
        <v>766.81666666666683</v>
      </c>
      <c r="J133" s="40">
        <v>788.63333333333344</v>
      </c>
      <c r="K133" s="31">
        <v>745</v>
      </c>
      <c r="L133" s="31">
        <v>709.3</v>
      </c>
      <c r="M133" s="31">
        <v>0.40075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4921.3500000000004</v>
      </c>
      <c r="D134" s="40">
        <v>4907.1500000000005</v>
      </c>
      <c r="E134" s="40">
        <v>4824.3000000000011</v>
      </c>
      <c r="F134" s="40">
        <v>4727.2500000000009</v>
      </c>
      <c r="G134" s="40">
        <v>4644.4000000000015</v>
      </c>
      <c r="H134" s="40">
        <v>5004.2000000000007</v>
      </c>
      <c r="I134" s="40">
        <v>5087.0500000000011</v>
      </c>
      <c r="J134" s="40">
        <v>5184.1000000000004</v>
      </c>
      <c r="K134" s="31">
        <v>4990</v>
      </c>
      <c r="L134" s="31">
        <v>4810.1000000000004</v>
      </c>
      <c r="M134" s="31">
        <v>5.5122999999999998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5003.8</v>
      </c>
      <c r="D135" s="40">
        <v>4995.0166666666664</v>
      </c>
      <c r="E135" s="40">
        <v>4840.583333333333</v>
      </c>
      <c r="F135" s="40">
        <v>4677.3666666666668</v>
      </c>
      <c r="G135" s="40">
        <v>4522.9333333333334</v>
      </c>
      <c r="H135" s="40">
        <v>5158.2333333333327</v>
      </c>
      <c r="I135" s="40">
        <v>5312.666666666667</v>
      </c>
      <c r="J135" s="40">
        <v>5475.8833333333323</v>
      </c>
      <c r="K135" s="31">
        <v>5149.45</v>
      </c>
      <c r="L135" s="31">
        <v>4831.8</v>
      </c>
      <c r="M135" s="31">
        <v>5.0036300000000002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374.85</v>
      </c>
      <c r="D136" s="40">
        <v>373.75</v>
      </c>
      <c r="E136" s="40">
        <v>364.2</v>
      </c>
      <c r="F136" s="40">
        <v>353.55</v>
      </c>
      <c r="G136" s="40">
        <v>344</v>
      </c>
      <c r="H136" s="40">
        <v>384.4</v>
      </c>
      <c r="I136" s="40">
        <v>393.94999999999993</v>
      </c>
      <c r="J136" s="40">
        <v>404.59999999999997</v>
      </c>
      <c r="K136" s="31">
        <v>383.3</v>
      </c>
      <c r="L136" s="31">
        <v>363.1</v>
      </c>
      <c r="M136" s="31">
        <v>90.380350000000007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4673.3500000000004</v>
      </c>
      <c r="D137" s="40">
        <v>4616.45</v>
      </c>
      <c r="E137" s="40">
        <v>4511.8999999999996</v>
      </c>
      <c r="F137" s="40">
        <v>4350.45</v>
      </c>
      <c r="G137" s="40">
        <v>4245.8999999999996</v>
      </c>
      <c r="H137" s="40">
        <v>4777.8999999999996</v>
      </c>
      <c r="I137" s="40">
        <v>4882.4500000000007</v>
      </c>
      <c r="J137" s="40">
        <v>5043.8999999999996</v>
      </c>
      <c r="K137" s="31">
        <v>4721</v>
      </c>
      <c r="L137" s="31">
        <v>4455</v>
      </c>
      <c r="M137" s="31">
        <v>6.0971000000000002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4697.6000000000004</v>
      </c>
      <c r="D138" s="40">
        <v>4749.4000000000005</v>
      </c>
      <c r="E138" s="40">
        <v>4613.8000000000011</v>
      </c>
      <c r="F138" s="40">
        <v>4530.0000000000009</v>
      </c>
      <c r="G138" s="40">
        <v>4394.4000000000015</v>
      </c>
      <c r="H138" s="40">
        <v>4833.2000000000007</v>
      </c>
      <c r="I138" s="40">
        <v>4968.8000000000011</v>
      </c>
      <c r="J138" s="40">
        <v>5052.6000000000004</v>
      </c>
      <c r="K138" s="31">
        <v>4885</v>
      </c>
      <c r="L138" s="31">
        <v>4665.6000000000004</v>
      </c>
      <c r="M138" s="31">
        <v>9.0018499999999992</v>
      </c>
      <c r="N138" s="1"/>
      <c r="O138" s="1"/>
    </row>
    <row r="139" spans="1:15" ht="12.75" customHeight="1">
      <c r="A139" s="31">
        <v>129</v>
      </c>
      <c r="B139" s="31" t="s">
        <v>566</v>
      </c>
      <c r="C139" s="31">
        <v>2158.3000000000002</v>
      </c>
      <c r="D139" s="40">
        <v>2182.2333333333336</v>
      </c>
      <c r="E139" s="40">
        <v>2079.5666666666671</v>
      </c>
      <c r="F139" s="40">
        <v>2000.8333333333335</v>
      </c>
      <c r="G139" s="40">
        <v>1898.166666666667</v>
      </c>
      <c r="H139" s="40">
        <v>2260.9666666666672</v>
      </c>
      <c r="I139" s="40">
        <v>2363.6333333333332</v>
      </c>
      <c r="J139" s="40">
        <v>2442.3666666666672</v>
      </c>
      <c r="K139" s="31">
        <v>2284.9</v>
      </c>
      <c r="L139" s="31">
        <v>2103.5</v>
      </c>
      <c r="M139" s="31">
        <v>0.47504999999999997</v>
      </c>
      <c r="N139" s="1"/>
      <c r="O139" s="1"/>
    </row>
    <row r="140" spans="1:15" ht="12.75" customHeight="1">
      <c r="A140" s="31">
        <v>130</v>
      </c>
      <c r="B140" s="31" t="s">
        <v>356</v>
      </c>
      <c r="C140" s="31">
        <v>68.650000000000006</v>
      </c>
      <c r="D140" s="40">
        <v>68.600000000000009</v>
      </c>
      <c r="E140" s="40">
        <v>64.450000000000017</v>
      </c>
      <c r="F140" s="40">
        <v>60.250000000000014</v>
      </c>
      <c r="G140" s="40">
        <v>56.100000000000023</v>
      </c>
      <c r="H140" s="40">
        <v>72.800000000000011</v>
      </c>
      <c r="I140" s="40">
        <v>76.950000000000017</v>
      </c>
      <c r="J140" s="40">
        <v>81.150000000000006</v>
      </c>
      <c r="K140" s="31">
        <v>72.75</v>
      </c>
      <c r="L140" s="31">
        <v>64.400000000000006</v>
      </c>
      <c r="M140" s="31">
        <v>13.484310000000001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2413.4</v>
      </c>
      <c r="D141" s="40">
        <v>2408.7666666666669</v>
      </c>
      <c r="E141" s="40">
        <v>2369.9333333333338</v>
      </c>
      <c r="F141" s="40">
        <v>2326.4666666666672</v>
      </c>
      <c r="G141" s="40">
        <v>2287.6333333333341</v>
      </c>
      <c r="H141" s="40">
        <v>2452.2333333333336</v>
      </c>
      <c r="I141" s="40">
        <v>2491.0666666666666</v>
      </c>
      <c r="J141" s="40">
        <v>2534.5333333333333</v>
      </c>
      <c r="K141" s="31">
        <v>2447.6</v>
      </c>
      <c r="L141" s="31">
        <v>2365.3000000000002</v>
      </c>
      <c r="M141" s="31">
        <v>3.4254699999999998</v>
      </c>
      <c r="N141" s="1"/>
      <c r="O141" s="1"/>
    </row>
    <row r="142" spans="1:15" ht="12.75" customHeight="1">
      <c r="A142" s="31">
        <v>132</v>
      </c>
      <c r="B142" s="31" t="s">
        <v>353</v>
      </c>
      <c r="C142" s="31">
        <v>442.35</v>
      </c>
      <c r="D142" s="40">
        <v>432.56666666666666</v>
      </c>
      <c r="E142" s="40">
        <v>410.13333333333333</v>
      </c>
      <c r="F142" s="40">
        <v>377.91666666666669</v>
      </c>
      <c r="G142" s="40">
        <v>355.48333333333335</v>
      </c>
      <c r="H142" s="40">
        <v>464.7833333333333</v>
      </c>
      <c r="I142" s="40">
        <v>487.21666666666658</v>
      </c>
      <c r="J142" s="40">
        <v>519.43333333333328</v>
      </c>
      <c r="K142" s="31">
        <v>455</v>
      </c>
      <c r="L142" s="31">
        <v>400.35</v>
      </c>
      <c r="M142" s="31">
        <v>1.73376</v>
      </c>
      <c r="N142" s="1"/>
      <c r="O142" s="1"/>
    </row>
    <row r="143" spans="1:15" ht="12.75" customHeight="1">
      <c r="A143" s="31">
        <v>133</v>
      </c>
      <c r="B143" s="31" t="s">
        <v>354</v>
      </c>
      <c r="C143" s="31">
        <v>126.05</v>
      </c>
      <c r="D143" s="40">
        <v>123.73333333333335</v>
      </c>
      <c r="E143" s="40">
        <v>118.9666666666667</v>
      </c>
      <c r="F143" s="40">
        <v>111.88333333333335</v>
      </c>
      <c r="G143" s="40">
        <v>107.1166666666667</v>
      </c>
      <c r="H143" s="40">
        <v>130.81666666666669</v>
      </c>
      <c r="I143" s="40">
        <v>135.58333333333334</v>
      </c>
      <c r="J143" s="40">
        <v>142.66666666666669</v>
      </c>
      <c r="K143" s="31">
        <v>128.5</v>
      </c>
      <c r="L143" s="31">
        <v>116.65</v>
      </c>
      <c r="M143" s="31">
        <v>13.353440000000001</v>
      </c>
      <c r="N143" s="1"/>
      <c r="O143" s="1"/>
    </row>
    <row r="144" spans="1:15" ht="12.75" customHeight="1">
      <c r="A144" s="31">
        <v>134</v>
      </c>
      <c r="B144" s="31" t="s">
        <v>357</v>
      </c>
      <c r="C144" s="31">
        <v>270.64999999999998</v>
      </c>
      <c r="D144" s="40">
        <v>267.26666666666665</v>
      </c>
      <c r="E144" s="40">
        <v>254.7833333333333</v>
      </c>
      <c r="F144" s="40">
        <v>238.91666666666666</v>
      </c>
      <c r="G144" s="40">
        <v>226.43333333333331</v>
      </c>
      <c r="H144" s="40">
        <v>283.13333333333333</v>
      </c>
      <c r="I144" s="40">
        <v>295.61666666666667</v>
      </c>
      <c r="J144" s="40">
        <v>311.48333333333329</v>
      </c>
      <c r="K144" s="31">
        <v>279.75</v>
      </c>
      <c r="L144" s="31">
        <v>251.4</v>
      </c>
      <c r="M144" s="31">
        <v>10.99422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516.15</v>
      </c>
      <c r="D145" s="40">
        <v>522.38333333333333</v>
      </c>
      <c r="E145" s="40">
        <v>504.76666666666665</v>
      </c>
      <c r="F145" s="40">
        <v>493.38333333333333</v>
      </c>
      <c r="G145" s="40">
        <v>475.76666666666665</v>
      </c>
      <c r="H145" s="40">
        <v>533.76666666666665</v>
      </c>
      <c r="I145" s="40">
        <v>551.38333333333321</v>
      </c>
      <c r="J145" s="40">
        <v>562.76666666666665</v>
      </c>
      <c r="K145" s="31">
        <v>540</v>
      </c>
      <c r="L145" s="31">
        <v>511</v>
      </c>
      <c r="M145" s="31">
        <v>2.0466799999999998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1676.8</v>
      </c>
      <c r="D146" s="40">
        <v>1650.6166666666668</v>
      </c>
      <c r="E146" s="40">
        <v>1615.0333333333335</v>
      </c>
      <c r="F146" s="40">
        <v>1553.2666666666667</v>
      </c>
      <c r="G146" s="40">
        <v>1517.6833333333334</v>
      </c>
      <c r="H146" s="40">
        <v>1712.3833333333337</v>
      </c>
      <c r="I146" s="40">
        <v>1747.9666666666667</v>
      </c>
      <c r="J146" s="40">
        <v>1809.7333333333338</v>
      </c>
      <c r="K146" s="31">
        <v>1686.2</v>
      </c>
      <c r="L146" s="31">
        <v>1588.85</v>
      </c>
      <c r="M146" s="31">
        <v>0.51473999999999998</v>
      </c>
      <c r="N146" s="1"/>
      <c r="O146" s="1"/>
    </row>
    <row r="147" spans="1:15" ht="12.75" customHeight="1">
      <c r="A147" s="31">
        <v>137</v>
      </c>
      <c r="B147" s="31" t="s">
        <v>358</v>
      </c>
      <c r="C147" s="31">
        <v>71.900000000000006</v>
      </c>
      <c r="D147" s="40">
        <v>72.316666666666677</v>
      </c>
      <c r="E147" s="40">
        <v>70.683333333333351</v>
      </c>
      <c r="F147" s="40">
        <v>69.466666666666669</v>
      </c>
      <c r="G147" s="40">
        <v>67.833333333333343</v>
      </c>
      <c r="H147" s="40">
        <v>73.53333333333336</v>
      </c>
      <c r="I147" s="40">
        <v>75.166666666666686</v>
      </c>
      <c r="J147" s="40">
        <v>76.383333333333368</v>
      </c>
      <c r="K147" s="31">
        <v>73.95</v>
      </c>
      <c r="L147" s="31">
        <v>71.099999999999994</v>
      </c>
      <c r="M147" s="31">
        <v>21.215229999999998</v>
      </c>
      <c r="N147" s="1"/>
      <c r="O147" s="1"/>
    </row>
    <row r="148" spans="1:15" ht="12.75" customHeight="1">
      <c r="A148" s="31">
        <v>138</v>
      </c>
      <c r="B148" s="31" t="s">
        <v>355</v>
      </c>
      <c r="C148" s="31">
        <v>197.85</v>
      </c>
      <c r="D148" s="40">
        <v>196.63333333333335</v>
      </c>
      <c r="E148" s="40">
        <v>193.26666666666671</v>
      </c>
      <c r="F148" s="40">
        <v>188.68333333333337</v>
      </c>
      <c r="G148" s="40">
        <v>185.31666666666672</v>
      </c>
      <c r="H148" s="40">
        <v>201.2166666666667</v>
      </c>
      <c r="I148" s="40">
        <v>204.58333333333331</v>
      </c>
      <c r="J148" s="40">
        <v>209.16666666666669</v>
      </c>
      <c r="K148" s="31">
        <v>200</v>
      </c>
      <c r="L148" s="31">
        <v>192.05</v>
      </c>
      <c r="M148" s="31">
        <v>1.8400700000000001</v>
      </c>
      <c r="N148" s="1"/>
      <c r="O148" s="1"/>
    </row>
    <row r="149" spans="1:15" ht="12.75" customHeight="1">
      <c r="A149" s="31">
        <v>139</v>
      </c>
      <c r="B149" s="31" t="s">
        <v>359</v>
      </c>
      <c r="C149" s="31">
        <v>120.1</v>
      </c>
      <c r="D149" s="40">
        <v>119.21666666666665</v>
      </c>
      <c r="E149" s="40">
        <v>116.98333333333331</v>
      </c>
      <c r="F149" s="40">
        <v>113.86666666666665</v>
      </c>
      <c r="G149" s="40">
        <v>111.6333333333333</v>
      </c>
      <c r="H149" s="40">
        <v>122.33333333333331</v>
      </c>
      <c r="I149" s="40">
        <v>124.56666666666666</v>
      </c>
      <c r="J149" s="40">
        <v>127.68333333333332</v>
      </c>
      <c r="K149" s="31">
        <v>121.45</v>
      </c>
      <c r="L149" s="31">
        <v>116.1</v>
      </c>
      <c r="M149" s="31">
        <v>5.0285299999999999</v>
      </c>
      <c r="N149" s="1"/>
      <c r="O149" s="1"/>
    </row>
    <row r="150" spans="1:15" ht="12.75" customHeight="1">
      <c r="A150" s="31">
        <v>140</v>
      </c>
      <c r="B150" s="31" t="s">
        <v>854</v>
      </c>
      <c r="C150" s="31">
        <v>62.1</v>
      </c>
      <c r="D150" s="40">
        <v>61.25</v>
      </c>
      <c r="E150" s="40">
        <v>59.75</v>
      </c>
      <c r="F150" s="40">
        <v>57.4</v>
      </c>
      <c r="G150" s="40">
        <v>55.9</v>
      </c>
      <c r="H150" s="40">
        <v>63.6</v>
      </c>
      <c r="I150" s="40">
        <v>65.099999999999994</v>
      </c>
      <c r="J150" s="40">
        <v>67.45</v>
      </c>
      <c r="K150" s="31">
        <v>62.75</v>
      </c>
      <c r="L150" s="31">
        <v>58.9</v>
      </c>
      <c r="M150" s="31">
        <v>9.1637799999999991</v>
      </c>
      <c r="N150" s="1"/>
      <c r="O150" s="1"/>
    </row>
    <row r="151" spans="1:15" ht="12.75" customHeight="1">
      <c r="A151" s="31">
        <v>141</v>
      </c>
      <c r="B151" s="31" t="s">
        <v>360</v>
      </c>
      <c r="C151" s="31">
        <v>732.4</v>
      </c>
      <c r="D151" s="40">
        <v>741.66666666666663</v>
      </c>
      <c r="E151" s="40">
        <v>718.33333333333326</v>
      </c>
      <c r="F151" s="40">
        <v>704.26666666666665</v>
      </c>
      <c r="G151" s="40">
        <v>680.93333333333328</v>
      </c>
      <c r="H151" s="40">
        <v>755.73333333333323</v>
      </c>
      <c r="I151" s="40">
        <v>779.06666666666649</v>
      </c>
      <c r="J151" s="40">
        <v>793.13333333333321</v>
      </c>
      <c r="K151" s="31">
        <v>765</v>
      </c>
      <c r="L151" s="31">
        <v>727.6</v>
      </c>
      <c r="M151" s="31">
        <v>0.86509999999999998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1858.85</v>
      </c>
      <c r="D152" s="40">
        <v>1862.1333333333332</v>
      </c>
      <c r="E152" s="40">
        <v>1844.4166666666665</v>
      </c>
      <c r="F152" s="40">
        <v>1829.9833333333333</v>
      </c>
      <c r="G152" s="40">
        <v>1812.2666666666667</v>
      </c>
      <c r="H152" s="40">
        <v>1876.5666666666664</v>
      </c>
      <c r="I152" s="40">
        <v>1894.2833333333331</v>
      </c>
      <c r="J152" s="40">
        <v>1908.7166666666662</v>
      </c>
      <c r="K152" s="31">
        <v>1879.85</v>
      </c>
      <c r="L152" s="31">
        <v>1847.7</v>
      </c>
      <c r="M152" s="31">
        <v>13.101850000000001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163.69999999999999</v>
      </c>
      <c r="D153" s="40">
        <v>163.11666666666667</v>
      </c>
      <c r="E153" s="40">
        <v>160.83333333333334</v>
      </c>
      <c r="F153" s="40">
        <v>157.96666666666667</v>
      </c>
      <c r="G153" s="40">
        <v>155.68333333333334</v>
      </c>
      <c r="H153" s="40">
        <v>165.98333333333335</v>
      </c>
      <c r="I153" s="40">
        <v>168.26666666666665</v>
      </c>
      <c r="J153" s="40">
        <v>171.13333333333335</v>
      </c>
      <c r="K153" s="31">
        <v>165.4</v>
      </c>
      <c r="L153" s="31">
        <v>160.25</v>
      </c>
      <c r="M153" s="31">
        <v>21.82798</v>
      </c>
      <c r="N153" s="1"/>
      <c r="O153" s="1"/>
    </row>
    <row r="154" spans="1:15" ht="12.75" customHeight="1">
      <c r="A154" s="31">
        <v>144</v>
      </c>
      <c r="B154" s="31" t="s">
        <v>855</v>
      </c>
      <c r="C154" s="31">
        <v>106.4</v>
      </c>
      <c r="D154" s="40">
        <v>106.55</v>
      </c>
      <c r="E154" s="40">
        <v>102.1</v>
      </c>
      <c r="F154" s="40">
        <v>97.8</v>
      </c>
      <c r="G154" s="40">
        <v>93.35</v>
      </c>
      <c r="H154" s="40">
        <v>110.85</v>
      </c>
      <c r="I154" s="40">
        <v>115.30000000000001</v>
      </c>
      <c r="J154" s="40">
        <v>119.6</v>
      </c>
      <c r="K154" s="31">
        <v>111</v>
      </c>
      <c r="L154" s="31">
        <v>102.25</v>
      </c>
      <c r="M154" s="31">
        <v>0.90551000000000004</v>
      </c>
      <c r="N154" s="1"/>
      <c r="O154" s="1"/>
    </row>
    <row r="155" spans="1:15" ht="12.75" customHeight="1">
      <c r="A155" s="31">
        <v>145</v>
      </c>
      <c r="B155" s="31" t="s">
        <v>361</v>
      </c>
      <c r="C155" s="31">
        <v>279.95</v>
      </c>
      <c r="D155" s="40">
        <v>283.05</v>
      </c>
      <c r="E155" s="40">
        <v>275</v>
      </c>
      <c r="F155" s="40">
        <v>270.05</v>
      </c>
      <c r="G155" s="40">
        <v>262</v>
      </c>
      <c r="H155" s="40">
        <v>288</v>
      </c>
      <c r="I155" s="40">
        <v>296.05000000000007</v>
      </c>
      <c r="J155" s="40">
        <v>301</v>
      </c>
      <c r="K155" s="31">
        <v>291.10000000000002</v>
      </c>
      <c r="L155" s="31">
        <v>278.10000000000002</v>
      </c>
      <c r="M155" s="31">
        <v>1.58806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87.05</v>
      </c>
      <c r="D156" s="40">
        <v>86.766666666666666</v>
      </c>
      <c r="E156" s="40">
        <v>84.983333333333334</v>
      </c>
      <c r="F156" s="40">
        <v>82.916666666666671</v>
      </c>
      <c r="G156" s="40">
        <v>81.13333333333334</v>
      </c>
      <c r="H156" s="40">
        <v>88.833333333333329</v>
      </c>
      <c r="I156" s="40">
        <v>90.61666666666666</v>
      </c>
      <c r="J156" s="40">
        <v>92.683333333333323</v>
      </c>
      <c r="K156" s="31">
        <v>88.55</v>
      </c>
      <c r="L156" s="31">
        <v>84.7</v>
      </c>
      <c r="M156" s="31">
        <v>185.14447999999999</v>
      </c>
      <c r="N156" s="1"/>
      <c r="O156" s="1"/>
    </row>
    <row r="157" spans="1:15" ht="12.75" customHeight="1">
      <c r="A157" s="31">
        <v>147</v>
      </c>
      <c r="B157" s="31" t="s">
        <v>363</v>
      </c>
      <c r="C157" s="31">
        <v>557.9</v>
      </c>
      <c r="D157" s="40">
        <v>545.48333333333335</v>
      </c>
      <c r="E157" s="40">
        <v>527.9666666666667</v>
      </c>
      <c r="F157" s="40">
        <v>498.0333333333333</v>
      </c>
      <c r="G157" s="40">
        <v>480.51666666666665</v>
      </c>
      <c r="H157" s="40">
        <v>575.41666666666674</v>
      </c>
      <c r="I157" s="40">
        <v>592.93333333333339</v>
      </c>
      <c r="J157" s="40">
        <v>622.86666666666679</v>
      </c>
      <c r="K157" s="31">
        <v>563</v>
      </c>
      <c r="L157" s="31">
        <v>515.54999999999995</v>
      </c>
      <c r="M157" s="31">
        <v>3.2179199999999999</v>
      </c>
      <c r="N157" s="1"/>
      <c r="O157" s="1"/>
    </row>
    <row r="158" spans="1:15" ht="12.75" customHeight="1">
      <c r="A158" s="31">
        <v>148</v>
      </c>
      <c r="B158" s="31" t="s">
        <v>362</v>
      </c>
      <c r="C158" s="31">
        <v>3535.4</v>
      </c>
      <c r="D158" s="40">
        <v>3530.8166666666671</v>
      </c>
      <c r="E158" s="40">
        <v>3410.1333333333341</v>
      </c>
      <c r="F158" s="40">
        <v>3284.8666666666672</v>
      </c>
      <c r="G158" s="40">
        <v>3164.1833333333343</v>
      </c>
      <c r="H158" s="40">
        <v>3656.0833333333339</v>
      </c>
      <c r="I158" s="40">
        <v>3776.7666666666673</v>
      </c>
      <c r="J158" s="40">
        <v>3902.0333333333338</v>
      </c>
      <c r="K158" s="31">
        <v>3651.5</v>
      </c>
      <c r="L158" s="31">
        <v>3405.55</v>
      </c>
      <c r="M158" s="31">
        <v>0.32277</v>
      </c>
      <c r="N158" s="1"/>
      <c r="O158" s="1"/>
    </row>
    <row r="159" spans="1:15" ht="12.75" customHeight="1">
      <c r="A159" s="31">
        <v>149</v>
      </c>
      <c r="B159" s="31" t="s">
        <v>364</v>
      </c>
      <c r="C159" s="31">
        <v>196.3</v>
      </c>
      <c r="D159" s="40">
        <v>195.21666666666667</v>
      </c>
      <c r="E159" s="40">
        <v>186.08333333333334</v>
      </c>
      <c r="F159" s="40">
        <v>175.86666666666667</v>
      </c>
      <c r="G159" s="40">
        <v>166.73333333333335</v>
      </c>
      <c r="H159" s="40">
        <v>205.43333333333334</v>
      </c>
      <c r="I159" s="40">
        <v>214.56666666666666</v>
      </c>
      <c r="J159" s="40">
        <v>224.78333333333333</v>
      </c>
      <c r="K159" s="31">
        <v>204.35</v>
      </c>
      <c r="L159" s="31">
        <v>185</v>
      </c>
      <c r="M159" s="31">
        <v>6.2021800000000002</v>
      </c>
      <c r="N159" s="1"/>
      <c r="O159" s="1"/>
    </row>
    <row r="160" spans="1:15" ht="12.75" customHeight="1">
      <c r="A160" s="31">
        <v>150</v>
      </c>
      <c r="B160" s="31" t="s">
        <v>381</v>
      </c>
      <c r="C160" s="31">
        <v>1995.4</v>
      </c>
      <c r="D160" s="40">
        <v>2011.0666666666666</v>
      </c>
      <c r="E160" s="40">
        <v>1944.3833333333332</v>
      </c>
      <c r="F160" s="40">
        <v>1893.3666666666666</v>
      </c>
      <c r="G160" s="40">
        <v>1826.6833333333332</v>
      </c>
      <c r="H160" s="40">
        <v>2062.083333333333</v>
      </c>
      <c r="I160" s="40">
        <v>2128.7666666666664</v>
      </c>
      <c r="J160" s="40">
        <v>2179.7833333333333</v>
      </c>
      <c r="K160" s="31">
        <v>2077.75</v>
      </c>
      <c r="L160" s="31">
        <v>1960.05</v>
      </c>
      <c r="M160" s="31">
        <v>0.59711000000000003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288.25</v>
      </c>
      <c r="D161" s="40">
        <v>288.75</v>
      </c>
      <c r="E161" s="40">
        <v>281.8</v>
      </c>
      <c r="F161" s="40">
        <v>275.35000000000002</v>
      </c>
      <c r="G161" s="40">
        <v>268.40000000000003</v>
      </c>
      <c r="H161" s="40">
        <v>295.2</v>
      </c>
      <c r="I161" s="40">
        <v>302.15000000000003</v>
      </c>
      <c r="J161" s="40">
        <v>308.59999999999997</v>
      </c>
      <c r="K161" s="31">
        <v>295.7</v>
      </c>
      <c r="L161" s="31">
        <v>282.3</v>
      </c>
      <c r="M161" s="31">
        <v>42.217210000000001</v>
      </c>
      <c r="N161" s="1"/>
      <c r="O161" s="1"/>
    </row>
    <row r="162" spans="1:15" ht="12.75" customHeight="1">
      <c r="A162" s="31">
        <v>152</v>
      </c>
      <c r="B162" s="31" t="s">
        <v>367</v>
      </c>
      <c r="C162" s="31">
        <v>52.3</v>
      </c>
      <c r="D162" s="40">
        <v>51.949999999999996</v>
      </c>
      <c r="E162" s="40">
        <v>48.649999999999991</v>
      </c>
      <c r="F162" s="40">
        <v>44.999999999999993</v>
      </c>
      <c r="G162" s="40">
        <v>41.699999999999989</v>
      </c>
      <c r="H162" s="40">
        <v>55.599999999999994</v>
      </c>
      <c r="I162" s="40">
        <v>58.899999999999991</v>
      </c>
      <c r="J162" s="40">
        <v>62.55</v>
      </c>
      <c r="K162" s="31">
        <v>55.25</v>
      </c>
      <c r="L162" s="31">
        <v>48.3</v>
      </c>
      <c r="M162" s="31">
        <v>53.47316</v>
      </c>
      <c r="N162" s="1"/>
      <c r="O162" s="1"/>
    </row>
    <row r="163" spans="1:15" ht="12.75" customHeight="1">
      <c r="A163" s="31">
        <v>153</v>
      </c>
      <c r="B163" s="31" t="s">
        <v>365</v>
      </c>
      <c r="C163" s="31">
        <v>163.55000000000001</v>
      </c>
      <c r="D163" s="40">
        <v>162.68333333333334</v>
      </c>
      <c r="E163" s="40">
        <v>159.41666666666669</v>
      </c>
      <c r="F163" s="40">
        <v>155.28333333333336</v>
      </c>
      <c r="G163" s="40">
        <v>152.01666666666671</v>
      </c>
      <c r="H163" s="40">
        <v>166.81666666666666</v>
      </c>
      <c r="I163" s="40">
        <v>170.08333333333331</v>
      </c>
      <c r="J163" s="40">
        <v>174.21666666666664</v>
      </c>
      <c r="K163" s="31">
        <v>165.95</v>
      </c>
      <c r="L163" s="31">
        <v>158.55000000000001</v>
      </c>
      <c r="M163" s="31">
        <v>29.39828</v>
      </c>
      <c r="N163" s="1"/>
      <c r="O163" s="1"/>
    </row>
    <row r="164" spans="1:15" ht="12.75" customHeight="1">
      <c r="A164" s="31">
        <v>154</v>
      </c>
      <c r="B164" s="31" t="s">
        <v>380</v>
      </c>
      <c r="C164" s="31">
        <v>158</v>
      </c>
      <c r="D164" s="40">
        <v>158.73333333333332</v>
      </c>
      <c r="E164" s="40">
        <v>154.26666666666665</v>
      </c>
      <c r="F164" s="40">
        <v>150.53333333333333</v>
      </c>
      <c r="G164" s="40">
        <v>146.06666666666666</v>
      </c>
      <c r="H164" s="40">
        <v>162.46666666666664</v>
      </c>
      <c r="I164" s="40">
        <v>166.93333333333328</v>
      </c>
      <c r="J164" s="40">
        <v>170.66666666666663</v>
      </c>
      <c r="K164" s="31">
        <v>163.19999999999999</v>
      </c>
      <c r="L164" s="31">
        <v>155</v>
      </c>
      <c r="M164" s="31">
        <v>1.67093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130.35</v>
      </c>
      <c r="D165" s="40">
        <v>131.13333333333333</v>
      </c>
      <c r="E165" s="40">
        <v>128.66666666666666</v>
      </c>
      <c r="F165" s="40">
        <v>126.98333333333332</v>
      </c>
      <c r="G165" s="40">
        <v>124.51666666666665</v>
      </c>
      <c r="H165" s="40">
        <v>132.81666666666666</v>
      </c>
      <c r="I165" s="40">
        <v>135.28333333333336</v>
      </c>
      <c r="J165" s="40">
        <v>136.96666666666667</v>
      </c>
      <c r="K165" s="31">
        <v>133.6</v>
      </c>
      <c r="L165" s="31">
        <v>129.44999999999999</v>
      </c>
      <c r="M165" s="31">
        <v>112.55792</v>
      </c>
      <c r="N165" s="1"/>
      <c r="O165" s="1"/>
    </row>
    <row r="166" spans="1:15" ht="12.75" customHeight="1">
      <c r="A166" s="31">
        <v>156</v>
      </c>
      <c r="B166" s="31" t="s">
        <v>369</v>
      </c>
      <c r="C166" s="31">
        <v>2846.2</v>
      </c>
      <c r="D166" s="40">
        <v>2796.1166666666668</v>
      </c>
      <c r="E166" s="40">
        <v>2721.0833333333335</v>
      </c>
      <c r="F166" s="40">
        <v>2595.9666666666667</v>
      </c>
      <c r="G166" s="40">
        <v>2520.9333333333334</v>
      </c>
      <c r="H166" s="40">
        <v>2921.2333333333336</v>
      </c>
      <c r="I166" s="40">
        <v>2996.2666666666664</v>
      </c>
      <c r="J166" s="40">
        <v>3121.3833333333337</v>
      </c>
      <c r="K166" s="31">
        <v>2871.15</v>
      </c>
      <c r="L166" s="31">
        <v>2671</v>
      </c>
      <c r="M166" s="31">
        <v>0.4219</v>
      </c>
      <c r="N166" s="1"/>
      <c r="O166" s="1"/>
    </row>
    <row r="167" spans="1:15" ht="12.75" customHeight="1">
      <c r="A167" s="31">
        <v>157</v>
      </c>
      <c r="B167" s="31" t="s">
        <v>370</v>
      </c>
      <c r="C167" s="31">
        <v>3270.1</v>
      </c>
      <c r="D167" s="40">
        <v>3300.3666666666668</v>
      </c>
      <c r="E167" s="40">
        <v>3219.7333333333336</v>
      </c>
      <c r="F167" s="40">
        <v>3169.3666666666668</v>
      </c>
      <c r="G167" s="40">
        <v>3088.7333333333336</v>
      </c>
      <c r="H167" s="40">
        <v>3350.7333333333336</v>
      </c>
      <c r="I167" s="40">
        <v>3431.3666666666668</v>
      </c>
      <c r="J167" s="40">
        <v>3481.7333333333336</v>
      </c>
      <c r="K167" s="31">
        <v>3381</v>
      </c>
      <c r="L167" s="31">
        <v>3250</v>
      </c>
      <c r="M167" s="31">
        <v>0.13389000000000001</v>
      </c>
      <c r="N167" s="1"/>
      <c r="O167" s="1"/>
    </row>
    <row r="168" spans="1:15" ht="12.75" customHeight="1">
      <c r="A168" s="31">
        <v>158</v>
      </c>
      <c r="B168" s="31" t="s">
        <v>376</v>
      </c>
      <c r="C168" s="31">
        <v>301.35000000000002</v>
      </c>
      <c r="D168" s="40">
        <v>302.31666666666666</v>
      </c>
      <c r="E168" s="40">
        <v>295.08333333333331</v>
      </c>
      <c r="F168" s="40">
        <v>288.81666666666666</v>
      </c>
      <c r="G168" s="40">
        <v>281.58333333333331</v>
      </c>
      <c r="H168" s="40">
        <v>308.58333333333331</v>
      </c>
      <c r="I168" s="40">
        <v>315.81666666666666</v>
      </c>
      <c r="J168" s="40">
        <v>322.08333333333331</v>
      </c>
      <c r="K168" s="31">
        <v>309.55</v>
      </c>
      <c r="L168" s="31">
        <v>296.05</v>
      </c>
      <c r="M168" s="31">
        <v>1.4591000000000001</v>
      </c>
      <c r="N168" s="1"/>
      <c r="O168" s="1"/>
    </row>
    <row r="169" spans="1:15" ht="12.75" customHeight="1">
      <c r="A169" s="31">
        <v>159</v>
      </c>
      <c r="B169" s="31" t="s">
        <v>371</v>
      </c>
      <c r="C169" s="31">
        <v>142.05000000000001</v>
      </c>
      <c r="D169" s="40">
        <v>139.81666666666669</v>
      </c>
      <c r="E169" s="40">
        <v>136.33333333333337</v>
      </c>
      <c r="F169" s="40">
        <v>130.61666666666667</v>
      </c>
      <c r="G169" s="40">
        <v>127.13333333333335</v>
      </c>
      <c r="H169" s="40">
        <v>145.53333333333339</v>
      </c>
      <c r="I169" s="40">
        <v>149.01666666666668</v>
      </c>
      <c r="J169" s="40">
        <v>154.73333333333341</v>
      </c>
      <c r="K169" s="31">
        <v>143.30000000000001</v>
      </c>
      <c r="L169" s="31">
        <v>134.1</v>
      </c>
      <c r="M169" s="31">
        <v>8.7282499999999992</v>
      </c>
      <c r="N169" s="1"/>
      <c r="O169" s="1"/>
    </row>
    <row r="170" spans="1:15" ht="12.75" customHeight="1">
      <c r="A170" s="31">
        <v>160</v>
      </c>
      <c r="B170" s="31" t="s">
        <v>372</v>
      </c>
      <c r="C170" s="31">
        <v>5434.4</v>
      </c>
      <c r="D170" s="40">
        <v>5444.8166666666666</v>
      </c>
      <c r="E170" s="40">
        <v>5399.583333333333</v>
      </c>
      <c r="F170" s="40">
        <v>5364.7666666666664</v>
      </c>
      <c r="G170" s="40">
        <v>5319.5333333333328</v>
      </c>
      <c r="H170" s="40">
        <v>5479.6333333333332</v>
      </c>
      <c r="I170" s="40">
        <v>5524.8666666666668</v>
      </c>
      <c r="J170" s="40">
        <v>5559.6833333333334</v>
      </c>
      <c r="K170" s="31">
        <v>5490.05</v>
      </c>
      <c r="L170" s="31">
        <v>5410</v>
      </c>
      <c r="M170" s="31">
        <v>2.6460000000000001E-2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3607.5</v>
      </c>
      <c r="D171" s="40">
        <v>3556.1666666666665</v>
      </c>
      <c r="E171" s="40">
        <v>3476.333333333333</v>
      </c>
      <c r="F171" s="40">
        <v>3345.1666666666665</v>
      </c>
      <c r="G171" s="40">
        <v>3265.333333333333</v>
      </c>
      <c r="H171" s="40">
        <v>3687.333333333333</v>
      </c>
      <c r="I171" s="40">
        <v>3767.1666666666661</v>
      </c>
      <c r="J171" s="40">
        <v>3898.333333333333</v>
      </c>
      <c r="K171" s="31">
        <v>3636</v>
      </c>
      <c r="L171" s="31">
        <v>3425</v>
      </c>
      <c r="M171" s="31">
        <v>5.9898899999999999</v>
      </c>
      <c r="N171" s="1"/>
      <c r="O171" s="1"/>
    </row>
    <row r="172" spans="1:15" ht="12.75" customHeight="1">
      <c r="A172" s="31">
        <v>162</v>
      </c>
      <c r="B172" s="31" t="s">
        <v>373</v>
      </c>
      <c r="C172" s="31">
        <v>1684.5</v>
      </c>
      <c r="D172" s="40">
        <v>1704.8999999999999</v>
      </c>
      <c r="E172" s="40">
        <v>1640.8999999999996</v>
      </c>
      <c r="F172" s="40">
        <v>1597.2999999999997</v>
      </c>
      <c r="G172" s="40">
        <v>1533.2999999999995</v>
      </c>
      <c r="H172" s="40">
        <v>1748.4999999999998</v>
      </c>
      <c r="I172" s="40">
        <v>1812.5000000000002</v>
      </c>
      <c r="J172" s="40">
        <v>1856.1</v>
      </c>
      <c r="K172" s="31">
        <v>1768.9</v>
      </c>
      <c r="L172" s="31">
        <v>1661.3</v>
      </c>
      <c r="M172" s="31">
        <v>1.1660299999999999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512.75</v>
      </c>
      <c r="D173" s="40">
        <v>521.88333333333333</v>
      </c>
      <c r="E173" s="40">
        <v>501.86666666666667</v>
      </c>
      <c r="F173" s="40">
        <v>490.98333333333335</v>
      </c>
      <c r="G173" s="40">
        <v>470.9666666666667</v>
      </c>
      <c r="H173" s="40">
        <v>532.76666666666665</v>
      </c>
      <c r="I173" s="40">
        <v>552.7833333333333</v>
      </c>
      <c r="J173" s="40">
        <v>563.66666666666663</v>
      </c>
      <c r="K173" s="31">
        <v>541.9</v>
      </c>
      <c r="L173" s="31">
        <v>511</v>
      </c>
      <c r="M173" s="31">
        <v>23.036090000000002</v>
      </c>
      <c r="N173" s="1"/>
      <c r="O173" s="1"/>
    </row>
    <row r="174" spans="1:15" ht="12.75" customHeight="1">
      <c r="A174" s="31">
        <v>164</v>
      </c>
      <c r="B174" s="31" t="s">
        <v>368</v>
      </c>
      <c r="C174" s="31">
        <v>4342.25</v>
      </c>
      <c r="D174" s="40">
        <v>4377.4000000000005</v>
      </c>
      <c r="E174" s="40">
        <v>4264.9500000000007</v>
      </c>
      <c r="F174" s="40">
        <v>4187.6500000000005</v>
      </c>
      <c r="G174" s="40">
        <v>4075.2000000000007</v>
      </c>
      <c r="H174" s="40">
        <v>4454.7000000000007</v>
      </c>
      <c r="I174" s="40">
        <v>4567.1499999999996</v>
      </c>
      <c r="J174" s="40">
        <v>4644.4500000000007</v>
      </c>
      <c r="K174" s="31">
        <v>4489.8500000000004</v>
      </c>
      <c r="L174" s="31">
        <v>4300.1000000000004</v>
      </c>
      <c r="M174" s="31">
        <v>0.26329999999999998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37.450000000000003</v>
      </c>
      <c r="D175" s="40">
        <v>37.716666666666669</v>
      </c>
      <c r="E175" s="40">
        <v>36.433333333333337</v>
      </c>
      <c r="F175" s="40">
        <v>35.416666666666671</v>
      </c>
      <c r="G175" s="40">
        <v>34.13333333333334</v>
      </c>
      <c r="H175" s="40">
        <v>38.733333333333334</v>
      </c>
      <c r="I175" s="40">
        <v>40.016666666666666</v>
      </c>
      <c r="J175" s="40">
        <v>41.033333333333331</v>
      </c>
      <c r="K175" s="31">
        <v>39</v>
      </c>
      <c r="L175" s="31">
        <v>36.700000000000003</v>
      </c>
      <c r="M175" s="31">
        <v>172.52885000000001</v>
      </c>
      <c r="N175" s="1"/>
      <c r="O175" s="1"/>
    </row>
    <row r="176" spans="1:15" ht="12.75" customHeight="1">
      <c r="A176" s="31">
        <v>166</v>
      </c>
      <c r="B176" s="31" t="s">
        <v>382</v>
      </c>
      <c r="C176" s="31">
        <v>417.65</v>
      </c>
      <c r="D176" s="40">
        <v>413.75</v>
      </c>
      <c r="E176" s="40">
        <v>403.1</v>
      </c>
      <c r="F176" s="40">
        <v>388.55</v>
      </c>
      <c r="G176" s="40">
        <v>377.90000000000003</v>
      </c>
      <c r="H176" s="40">
        <v>428.3</v>
      </c>
      <c r="I176" s="40">
        <v>438.95</v>
      </c>
      <c r="J176" s="40">
        <v>453.5</v>
      </c>
      <c r="K176" s="31">
        <v>424.4</v>
      </c>
      <c r="L176" s="31">
        <v>399.2</v>
      </c>
      <c r="M176" s="31">
        <v>10.47273</v>
      </c>
      <c r="N176" s="1"/>
      <c r="O176" s="1"/>
    </row>
    <row r="177" spans="1:15" ht="12.75" customHeight="1">
      <c r="A177" s="31">
        <v>167</v>
      </c>
      <c r="B177" s="31" t="s">
        <v>374</v>
      </c>
      <c r="C177" s="31">
        <v>1181.3499999999999</v>
      </c>
      <c r="D177" s="40">
        <v>1168.7666666666667</v>
      </c>
      <c r="E177" s="40">
        <v>1147.5333333333333</v>
      </c>
      <c r="F177" s="40">
        <v>1113.7166666666667</v>
      </c>
      <c r="G177" s="40">
        <v>1092.4833333333333</v>
      </c>
      <c r="H177" s="40">
        <v>1202.5833333333333</v>
      </c>
      <c r="I177" s="40">
        <v>1223.8166666666664</v>
      </c>
      <c r="J177" s="40">
        <v>1257.6333333333332</v>
      </c>
      <c r="K177" s="31">
        <v>1190</v>
      </c>
      <c r="L177" s="31">
        <v>1134.95</v>
      </c>
      <c r="M177" s="31">
        <v>0.26901000000000003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537.79999999999995</v>
      </c>
      <c r="D178" s="40">
        <v>546.25</v>
      </c>
      <c r="E178" s="40">
        <v>527.04999999999995</v>
      </c>
      <c r="F178" s="40">
        <v>516.29999999999995</v>
      </c>
      <c r="G178" s="40">
        <v>497.09999999999991</v>
      </c>
      <c r="H178" s="40">
        <v>557</v>
      </c>
      <c r="I178" s="40">
        <v>576.20000000000005</v>
      </c>
      <c r="J178" s="40">
        <v>586.95000000000005</v>
      </c>
      <c r="K178" s="31">
        <v>565.45000000000005</v>
      </c>
      <c r="L178" s="31">
        <v>535.5</v>
      </c>
      <c r="M178" s="31">
        <v>1.016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913.2</v>
      </c>
      <c r="D179" s="40">
        <v>904.86666666666679</v>
      </c>
      <c r="E179" s="40">
        <v>885.38333333333355</v>
      </c>
      <c r="F179" s="40">
        <v>857.56666666666672</v>
      </c>
      <c r="G179" s="40">
        <v>838.08333333333348</v>
      </c>
      <c r="H179" s="40">
        <v>932.68333333333362</v>
      </c>
      <c r="I179" s="40">
        <v>952.16666666666674</v>
      </c>
      <c r="J179" s="40">
        <v>979.98333333333369</v>
      </c>
      <c r="K179" s="31">
        <v>924.35</v>
      </c>
      <c r="L179" s="31">
        <v>877.05</v>
      </c>
      <c r="M179" s="31">
        <v>13.98906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591.70000000000005</v>
      </c>
      <c r="D180" s="40">
        <v>576.0333333333333</v>
      </c>
      <c r="E180" s="40">
        <v>556.76666666666665</v>
      </c>
      <c r="F180" s="40">
        <v>521.83333333333337</v>
      </c>
      <c r="G180" s="40">
        <v>502.56666666666672</v>
      </c>
      <c r="H180" s="40">
        <v>610.96666666666658</v>
      </c>
      <c r="I180" s="40">
        <v>630.23333333333323</v>
      </c>
      <c r="J180" s="40">
        <v>665.16666666666652</v>
      </c>
      <c r="K180" s="31">
        <v>595.29999999999995</v>
      </c>
      <c r="L180" s="31">
        <v>541.1</v>
      </c>
      <c r="M180" s="31">
        <v>2.30274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2062.1</v>
      </c>
      <c r="D181" s="40">
        <v>2057.3666666666663</v>
      </c>
      <c r="E181" s="40">
        <v>1993.4333333333325</v>
      </c>
      <c r="F181" s="40">
        <v>1924.7666666666662</v>
      </c>
      <c r="G181" s="40">
        <v>1860.8333333333323</v>
      </c>
      <c r="H181" s="40">
        <v>2126.0333333333328</v>
      </c>
      <c r="I181" s="40">
        <v>2189.9666666666662</v>
      </c>
      <c r="J181" s="40">
        <v>2258.6333333333328</v>
      </c>
      <c r="K181" s="31">
        <v>2121.3000000000002</v>
      </c>
      <c r="L181" s="31">
        <v>1988.7</v>
      </c>
      <c r="M181" s="31">
        <v>9.7029499999999995</v>
      </c>
      <c r="N181" s="1"/>
      <c r="O181" s="1"/>
    </row>
    <row r="182" spans="1:15" ht="12.75" customHeight="1">
      <c r="A182" s="31">
        <v>172</v>
      </c>
      <c r="B182" s="31" t="s">
        <v>383</v>
      </c>
      <c r="C182" s="31">
        <v>99.2</v>
      </c>
      <c r="D182" s="40">
        <v>99.733333333333348</v>
      </c>
      <c r="E182" s="40">
        <v>97.116666666666703</v>
      </c>
      <c r="F182" s="40">
        <v>95.03333333333336</v>
      </c>
      <c r="G182" s="40">
        <v>92.416666666666714</v>
      </c>
      <c r="H182" s="40">
        <v>101.81666666666669</v>
      </c>
      <c r="I182" s="40">
        <v>104.43333333333334</v>
      </c>
      <c r="J182" s="40">
        <v>106.51666666666668</v>
      </c>
      <c r="K182" s="31">
        <v>102.35</v>
      </c>
      <c r="L182" s="31">
        <v>97.65</v>
      </c>
      <c r="M182" s="31">
        <v>3.8003800000000001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294.14999999999998</v>
      </c>
      <c r="D183" s="40">
        <v>300.05</v>
      </c>
      <c r="E183" s="40">
        <v>285.8</v>
      </c>
      <c r="F183" s="40">
        <v>277.45</v>
      </c>
      <c r="G183" s="40">
        <v>263.2</v>
      </c>
      <c r="H183" s="40">
        <v>308.40000000000003</v>
      </c>
      <c r="I183" s="40">
        <v>322.65000000000003</v>
      </c>
      <c r="J183" s="40">
        <v>331.00000000000006</v>
      </c>
      <c r="K183" s="31">
        <v>314.3</v>
      </c>
      <c r="L183" s="31">
        <v>291.7</v>
      </c>
      <c r="M183" s="31">
        <v>20.922039999999999</v>
      </c>
      <c r="N183" s="1"/>
      <c r="O183" s="1"/>
    </row>
    <row r="184" spans="1:15" ht="12.75" customHeight="1">
      <c r="A184" s="31">
        <v>174</v>
      </c>
      <c r="B184" s="31" t="s">
        <v>375</v>
      </c>
      <c r="C184" s="31">
        <v>417</v>
      </c>
      <c r="D184" s="40">
        <v>417.9666666666667</v>
      </c>
      <c r="E184" s="40">
        <v>404.93333333333339</v>
      </c>
      <c r="F184" s="40">
        <v>392.86666666666667</v>
      </c>
      <c r="G184" s="40">
        <v>379.83333333333337</v>
      </c>
      <c r="H184" s="40">
        <v>430.03333333333342</v>
      </c>
      <c r="I184" s="40">
        <v>443.06666666666672</v>
      </c>
      <c r="J184" s="40">
        <v>455.13333333333344</v>
      </c>
      <c r="K184" s="31">
        <v>431</v>
      </c>
      <c r="L184" s="31">
        <v>405.9</v>
      </c>
      <c r="M184" s="31">
        <v>5.5011200000000002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1683.95</v>
      </c>
      <c r="D185" s="40">
        <v>1682.25</v>
      </c>
      <c r="E185" s="40">
        <v>1644.4</v>
      </c>
      <c r="F185" s="40">
        <v>1604.8500000000001</v>
      </c>
      <c r="G185" s="40">
        <v>1567.0000000000002</v>
      </c>
      <c r="H185" s="40">
        <v>1721.8</v>
      </c>
      <c r="I185" s="40">
        <v>1759.6499999999999</v>
      </c>
      <c r="J185" s="40">
        <v>1799.1999999999998</v>
      </c>
      <c r="K185" s="31">
        <v>1720.1</v>
      </c>
      <c r="L185" s="31">
        <v>1642.7</v>
      </c>
      <c r="M185" s="31">
        <v>14.4855</v>
      </c>
      <c r="N185" s="1"/>
      <c r="O185" s="1"/>
    </row>
    <row r="186" spans="1:15" ht="12.75" customHeight="1">
      <c r="A186" s="31">
        <v>176</v>
      </c>
      <c r="B186" s="31" t="s">
        <v>377</v>
      </c>
      <c r="C186" s="31">
        <v>137.19999999999999</v>
      </c>
      <c r="D186" s="40">
        <v>139.71666666666667</v>
      </c>
      <c r="E186" s="40">
        <v>133.48333333333335</v>
      </c>
      <c r="F186" s="40">
        <v>129.76666666666668</v>
      </c>
      <c r="G186" s="40">
        <v>123.53333333333336</v>
      </c>
      <c r="H186" s="40">
        <v>143.43333333333334</v>
      </c>
      <c r="I186" s="40">
        <v>149.66666666666663</v>
      </c>
      <c r="J186" s="40">
        <v>153.38333333333333</v>
      </c>
      <c r="K186" s="31">
        <v>145.94999999999999</v>
      </c>
      <c r="L186" s="31">
        <v>136</v>
      </c>
      <c r="M186" s="31">
        <v>29.865760000000002</v>
      </c>
      <c r="N186" s="1"/>
      <c r="O186" s="1"/>
    </row>
    <row r="187" spans="1:15" ht="12.75" customHeight="1">
      <c r="A187" s="31">
        <v>177</v>
      </c>
      <c r="B187" s="31" t="s">
        <v>378</v>
      </c>
      <c r="C187" s="31">
        <v>1601.15</v>
      </c>
      <c r="D187" s="40">
        <v>1613.8666666666668</v>
      </c>
      <c r="E187" s="40">
        <v>1559.8333333333335</v>
      </c>
      <c r="F187" s="40">
        <v>1518.5166666666667</v>
      </c>
      <c r="G187" s="40">
        <v>1464.4833333333333</v>
      </c>
      <c r="H187" s="40">
        <v>1655.1833333333336</v>
      </c>
      <c r="I187" s="40">
        <v>1709.2166666666669</v>
      </c>
      <c r="J187" s="40">
        <v>1750.5333333333338</v>
      </c>
      <c r="K187" s="31">
        <v>1667.9</v>
      </c>
      <c r="L187" s="31">
        <v>1572.55</v>
      </c>
      <c r="M187" s="31">
        <v>1.3426800000000001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106.35</v>
      </c>
      <c r="D188" s="40">
        <v>108.88333333333333</v>
      </c>
      <c r="E188" s="40">
        <v>103.11666666666665</v>
      </c>
      <c r="F188" s="40">
        <v>99.883333333333326</v>
      </c>
      <c r="G188" s="40">
        <v>94.116666666666646</v>
      </c>
      <c r="H188" s="40">
        <v>112.11666666666665</v>
      </c>
      <c r="I188" s="40">
        <v>117.88333333333333</v>
      </c>
      <c r="J188" s="40">
        <v>121.11666666666665</v>
      </c>
      <c r="K188" s="31">
        <v>114.65</v>
      </c>
      <c r="L188" s="31">
        <v>105.65</v>
      </c>
      <c r="M188" s="31">
        <v>45.609639999999999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300.75</v>
      </c>
      <c r="D189" s="40">
        <v>298.7</v>
      </c>
      <c r="E189" s="40">
        <v>294.5</v>
      </c>
      <c r="F189" s="40">
        <v>288.25</v>
      </c>
      <c r="G189" s="40">
        <v>284.05</v>
      </c>
      <c r="H189" s="40">
        <v>304.95</v>
      </c>
      <c r="I189" s="40">
        <v>309.14999999999992</v>
      </c>
      <c r="J189" s="40">
        <v>315.39999999999998</v>
      </c>
      <c r="K189" s="31">
        <v>302.89999999999998</v>
      </c>
      <c r="L189" s="31">
        <v>292.45</v>
      </c>
      <c r="M189" s="31">
        <v>7.0291800000000002</v>
      </c>
      <c r="N189" s="1"/>
      <c r="O189" s="1"/>
    </row>
    <row r="190" spans="1:15" ht="12.75" customHeight="1">
      <c r="A190" s="31">
        <v>180</v>
      </c>
      <c r="B190" s="31" t="s">
        <v>379</v>
      </c>
      <c r="C190" s="31">
        <v>593.70000000000005</v>
      </c>
      <c r="D190" s="40">
        <v>594.23333333333335</v>
      </c>
      <c r="E190" s="40">
        <v>568.4666666666667</v>
      </c>
      <c r="F190" s="40">
        <v>543.23333333333335</v>
      </c>
      <c r="G190" s="40">
        <v>517.4666666666667</v>
      </c>
      <c r="H190" s="40">
        <v>619.4666666666667</v>
      </c>
      <c r="I190" s="40">
        <v>645.23333333333335</v>
      </c>
      <c r="J190" s="40">
        <v>670.4666666666667</v>
      </c>
      <c r="K190" s="31">
        <v>620</v>
      </c>
      <c r="L190" s="31">
        <v>569</v>
      </c>
      <c r="M190" s="31">
        <v>4.8993099999999998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660.25</v>
      </c>
      <c r="D191" s="40">
        <v>652.85</v>
      </c>
      <c r="E191" s="40">
        <v>640.95000000000005</v>
      </c>
      <c r="F191" s="40">
        <v>621.65</v>
      </c>
      <c r="G191" s="40">
        <v>609.75</v>
      </c>
      <c r="H191" s="40">
        <v>672.15000000000009</v>
      </c>
      <c r="I191" s="40">
        <v>684.05</v>
      </c>
      <c r="J191" s="40">
        <v>703.35000000000014</v>
      </c>
      <c r="K191" s="31">
        <v>664.75</v>
      </c>
      <c r="L191" s="31">
        <v>633.54999999999995</v>
      </c>
      <c r="M191" s="31">
        <v>6.6605299999999996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1298.5</v>
      </c>
      <c r="D192" s="40">
        <v>1283.3666666666666</v>
      </c>
      <c r="E192" s="40">
        <v>1250.2833333333331</v>
      </c>
      <c r="F192" s="40">
        <v>1202.0666666666666</v>
      </c>
      <c r="G192" s="40">
        <v>1168.9833333333331</v>
      </c>
      <c r="H192" s="40">
        <v>1331.583333333333</v>
      </c>
      <c r="I192" s="40">
        <v>1364.6666666666665</v>
      </c>
      <c r="J192" s="40">
        <v>1412.883333333333</v>
      </c>
      <c r="K192" s="31">
        <v>1316.45</v>
      </c>
      <c r="L192" s="31">
        <v>1235.1500000000001</v>
      </c>
      <c r="M192" s="31">
        <v>8.1892800000000001</v>
      </c>
      <c r="N192" s="1"/>
      <c r="O192" s="1"/>
    </row>
    <row r="193" spans="1:15" ht="12.75" customHeight="1">
      <c r="A193" s="31">
        <v>183</v>
      </c>
      <c r="B193" s="31" t="s">
        <v>388</v>
      </c>
      <c r="C193" s="31">
        <v>1202.2</v>
      </c>
      <c r="D193" s="40">
        <v>1198.2666666666667</v>
      </c>
      <c r="E193" s="40">
        <v>1181.6333333333332</v>
      </c>
      <c r="F193" s="40">
        <v>1161.0666666666666</v>
      </c>
      <c r="G193" s="40">
        <v>1144.4333333333332</v>
      </c>
      <c r="H193" s="40">
        <v>1218.8333333333333</v>
      </c>
      <c r="I193" s="40">
        <v>1235.4666666666669</v>
      </c>
      <c r="J193" s="40">
        <v>1256.0333333333333</v>
      </c>
      <c r="K193" s="31">
        <v>1214.9000000000001</v>
      </c>
      <c r="L193" s="31">
        <v>1177.7</v>
      </c>
      <c r="M193" s="31">
        <v>2.5627800000000001</v>
      </c>
      <c r="N193" s="1"/>
      <c r="O193" s="1"/>
    </row>
    <row r="194" spans="1:15" ht="12.75" customHeight="1">
      <c r="A194" s="31">
        <v>184</v>
      </c>
      <c r="B194" s="31" t="s">
        <v>856</v>
      </c>
      <c r="C194" s="31">
        <v>19.850000000000001</v>
      </c>
      <c r="D194" s="40">
        <v>20.066666666666666</v>
      </c>
      <c r="E194" s="40">
        <v>19.533333333333331</v>
      </c>
      <c r="F194" s="40">
        <v>19.216666666666665</v>
      </c>
      <c r="G194" s="40">
        <v>18.68333333333333</v>
      </c>
      <c r="H194" s="40">
        <v>20.383333333333333</v>
      </c>
      <c r="I194" s="40">
        <v>20.916666666666671</v>
      </c>
      <c r="J194" s="40">
        <v>21.233333333333334</v>
      </c>
      <c r="K194" s="31">
        <v>20.6</v>
      </c>
      <c r="L194" s="31">
        <v>19.75</v>
      </c>
      <c r="M194" s="31">
        <v>35.145499999999998</v>
      </c>
      <c r="N194" s="1"/>
      <c r="O194" s="1"/>
    </row>
    <row r="195" spans="1:15" ht="12.75" customHeight="1">
      <c r="A195" s="31">
        <v>185</v>
      </c>
      <c r="B195" s="31" t="s">
        <v>389</v>
      </c>
      <c r="C195" s="31">
        <v>1311.35</v>
      </c>
      <c r="D195" s="40">
        <v>1289.6666666666667</v>
      </c>
      <c r="E195" s="40">
        <v>1254.3333333333335</v>
      </c>
      <c r="F195" s="40">
        <v>1197.3166666666668</v>
      </c>
      <c r="G195" s="40">
        <v>1161.9833333333336</v>
      </c>
      <c r="H195" s="40">
        <v>1346.6833333333334</v>
      </c>
      <c r="I195" s="40">
        <v>1382.0166666666669</v>
      </c>
      <c r="J195" s="40">
        <v>1439.0333333333333</v>
      </c>
      <c r="K195" s="31">
        <v>1325</v>
      </c>
      <c r="L195" s="31">
        <v>1232.6500000000001</v>
      </c>
      <c r="M195" s="31">
        <v>0.36587999999999998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1330.1</v>
      </c>
      <c r="D196" s="40">
        <v>1326.2333333333333</v>
      </c>
      <c r="E196" s="40">
        <v>1295.6666666666667</v>
      </c>
      <c r="F196" s="40">
        <v>1261.2333333333333</v>
      </c>
      <c r="G196" s="40">
        <v>1230.6666666666667</v>
      </c>
      <c r="H196" s="40">
        <v>1360.6666666666667</v>
      </c>
      <c r="I196" s="40">
        <v>1391.2333333333333</v>
      </c>
      <c r="J196" s="40">
        <v>1425.6666666666667</v>
      </c>
      <c r="K196" s="31">
        <v>1356.8</v>
      </c>
      <c r="L196" s="31">
        <v>1291.8</v>
      </c>
      <c r="M196" s="31">
        <v>12.615780000000001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1133.1500000000001</v>
      </c>
      <c r="D197" s="40">
        <v>1126.0833333333333</v>
      </c>
      <c r="E197" s="40">
        <v>1107.1666666666665</v>
      </c>
      <c r="F197" s="40">
        <v>1081.1833333333332</v>
      </c>
      <c r="G197" s="40">
        <v>1062.2666666666664</v>
      </c>
      <c r="H197" s="40">
        <v>1152.0666666666666</v>
      </c>
      <c r="I197" s="40">
        <v>1170.9833333333331</v>
      </c>
      <c r="J197" s="40">
        <v>1196.9666666666667</v>
      </c>
      <c r="K197" s="31">
        <v>1145</v>
      </c>
      <c r="L197" s="31">
        <v>1100.0999999999999</v>
      </c>
      <c r="M197" s="31">
        <v>36.611519999999999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2713.8</v>
      </c>
      <c r="D198" s="40">
        <v>2714.5333333333333</v>
      </c>
      <c r="E198" s="40">
        <v>2681.5666666666666</v>
      </c>
      <c r="F198" s="40">
        <v>2649.3333333333335</v>
      </c>
      <c r="G198" s="40">
        <v>2616.3666666666668</v>
      </c>
      <c r="H198" s="40">
        <v>2746.7666666666664</v>
      </c>
      <c r="I198" s="40">
        <v>2779.7333333333327</v>
      </c>
      <c r="J198" s="40">
        <v>2811.9666666666662</v>
      </c>
      <c r="K198" s="31">
        <v>2747.5</v>
      </c>
      <c r="L198" s="31">
        <v>2682.3</v>
      </c>
      <c r="M198" s="31">
        <v>35.714280000000002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2508.5</v>
      </c>
      <c r="D199" s="40">
        <v>2486.9</v>
      </c>
      <c r="E199" s="40">
        <v>2446.8000000000002</v>
      </c>
      <c r="F199" s="40">
        <v>2385.1</v>
      </c>
      <c r="G199" s="40">
        <v>2345</v>
      </c>
      <c r="H199" s="40">
        <v>2548.6000000000004</v>
      </c>
      <c r="I199" s="40">
        <v>2588.6999999999998</v>
      </c>
      <c r="J199" s="40">
        <v>2650.4000000000005</v>
      </c>
      <c r="K199" s="31">
        <v>2527</v>
      </c>
      <c r="L199" s="31">
        <v>2425.1999999999998</v>
      </c>
      <c r="M199" s="31">
        <v>4.7157400000000003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1501.25</v>
      </c>
      <c r="D200" s="40">
        <v>1490.3</v>
      </c>
      <c r="E200" s="40">
        <v>1472.9499999999998</v>
      </c>
      <c r="F200" s="40">
        <v>1444.6499999999999</v>
      </c>
      <c r="G200" s="40">
        <v>1427.2999999999997</v>
      </c>
      <c r="H200" s="40">
        <v>1518.6</v>
      </c>
      <c r="I200" s="40">
        <v>1535.9499999999998</v>
      </c>
      <c r="J200" s="40">
        <v>1564.25</v>
      </c>
      <c r="K200" s="31">
        <v>1507.65</v>
      </c>
      <c r="L200" s="31">
        <v>1462</v>
      </c>
      <c r="M200" s="31">
        <v>64.954980000000006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683.65</v>
      </c>
      <c r="D201" s="40">
        <v>676.15</v>
      </c>
      <c r="E201" s="40">
        <v>666.3</v>
      </c>
      <c r="F201" s="40">
        <v>648.94999999999993</v>
      </c>
      <c r="G201" s="40">
        <v>639.09999999999991</v>
      </c>
      <c r="H201" s="40">
        <v>693.5</v>
      </c>
      <c r="I201" s="40">
        <v>703.35000000000014</v>
      </c>
      <c r="J201" s="40">
        <v>720.7</v>
      </c>
      <c r="K201" s="31">
        <v>686</v>
      </c>
      <c r="L201" s="31">
        <v>658.8</v>
      </c>
      <c r="M201" s="31">
        <v>49.011659999999999</v>
      </c>
      <c r="N201" s="1"/>
      <c r="O201" s="1"/>
    </row>
    <row r="202" spans="1:15" ht="12.75" customHeight="1">
      <c r="A202" s="31">
        <v>192</v>
      </c>
      <c r="B202" s="31" t="s">
        <v>386</v>
      </c>
      <c r="C202" s="31">
        <v>1804.65</v>
      </c>
      <c r="D202" s="40">
        <v>1815.8833333333332</v>
      </c>
      <c r="E202" s="40">
        <v>1738.7666666666664</v>
      </c>
      <c r="F202" s="40">
        <v>1672.8833333333332</v>
      </c>
      <c r="G202" s="40">
        <v>1595.7666666666664</v>
      </c>
      <c r="H202" s="40">
        <v>1881.7666666666664</v>
      </c>
      <c r="I202" s="40">
        <v>1958.8833333333332</v>
      </c>
      <c r="J202" s="40">
        <v>2024.7666666666664</v>
      </c>
      <c r="K202" s="31">
        <v>1893</v>
      </c>
      <c r="L202" s="31">
        <v>1750</v>
      </c>
      <c r="M202" s="31">
        <v>1.0631999999999999</v>
      </c>
      <c r="N202" s="1"/>
      <c r="O202" s="1"/>
    </row>
    <row r="203" spans="1:15" ht="12.75" customHeight="1">
      <c r="A203" s="31">
        <v>193</v>
      </c>
      <c r="B203" s="31" t="s">
        <v>390</v>
      </c>
      <c r="C203" s="31">
        <v>222.45</v>
      </c>
      <c r="D203" s="40">
        <v>224.18333333333331</v>
      </c>
      <c r="E203" s="40">
        <v>218.36666666666662</v>
      </c>
      <c r="F203" s="40">
        <v>214.2833333333333</v>
      </c>
      <c r="G203" s="40">
        <v>208.46666666666661</v>
      </c>
      <c r="H203" s="40">
        <v>228.26666666666662</v>
      </c>
      <c r="I203" s="40">
        <v>234.08333333333329</v>
      </c>
      <c r="J203" s="40">
        <v>238.16666666666663</v>
      </c>
      <c r="K203" s="31">
        <v>230</v>
      </c>
      <c r="L203" s="31">
        <v>220.1</v>
      </c>
      <c r="M203" s="31">
        <v>1.39331</v>
      </c>
      <c r="N203" s="1"/>
      <c r="O203" s="1"/>
    </row>
    <row r="204" spans="1:15" ht="12.75" customHeight="1">
      <c r="A204" s="31">
        <v>194</v>
      </c>
      <c r="B204" s="31" t="s">
        <v>391</v>
      </c>
      <c r="C204" s="31">
        <v>130.35</v>
      </c>
      <c r="D204" s="40">
        <v>131.83333333333334</v>
      </c>
      <c r="E204" s="40">
        <v>128.61666666666667</v>
      </c>
      <c r="F204" s="40">
        <v>126.88333333333333</v>
      </c>
      <c r="G204" s="40">
        <v>123.66666666666666</v>
      </c>
      <c r="H204" s="40">
        <v>133.56666666666669</v>
      </c>
      <c r="I204" s="40">
        <v>136.78333333333333</v>
      </c>
      <c r="J204" s="40">
        <v>138.51666666666671</v>
      </c>
      <c r="K204" s="31">
        <v>135.05000000000001</v>
      </c>
      <c r="L204" s="31">
        <v>130.1</v>
      </c>
      <c r="M204" s="31">
        <v>5.5986500000000001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2490.8000000000002</v>
      </c>
      <c r="D205" s="40">
        <v>2488.6333333333332</v>
      </c>
      <c r="E205" s="40">
        <v>2448.3166666666666</v>
      </c>
      <c r="F205" s="40">
        <v>2405.8333333333335</v>
      </c>
      <c r="G205" s="40">
        <v>2365.5166666666669</v>
      </c>
      <c r="H205" s="40">
        <v>2531.1166666666663</v>
      </c>
      <c r="I205" s="40">
        <v>2571.4333333333329</v>
      </c>
      <c r="J205" s="40">
        <v>2613.9166666666661</v>
      </c>
      <c r="K205" s="31">
        <v>2528.9499999999998</v>
      </c>
      <c r="L205" s="31">
        <v>2446.15</v>
      </c>
      <c r="M205" s="31">
        <v>5.9411300000000002</v>
      </c>
      <c r="N205" s="1"/>
      <c r="O205" s="1"/>
    </row>
    <row r="206" spans="1:15" ht="12.75" customHeight="1">
      <c r="A206" s="31">
        <v>196</v>
      </c>
      <c r="B206" s="31" t="s">
        <v>387</v>
      </c>
      <c r="C206" s="31">
        <v>70</v>
      </c>
      <c r="D206" s="40">
        <v>70.466666666666669</v>
      </c>
      <c r="E206" s="40">
        <v>67.533333333333331</v>
      </c>
      <c r="F206" s="40">
        <v>65.066666666666663</v>
      </c>
      <c r="G206" s="40">
        <v>62.133333333333326</v>
      </c>
      <c r="H206" s="40">
        <v>72.933333333333337</v>
      </c>
      <c r="I206" s="40">
        <v>75.866666666666674</v>
      </c>
      <c r="J206" s="40">
        <v>78.333333333333343</v>
      </c>
      <c r="K206" s="31">
        <v>73.400000000000006</v>
      </c>
      <c r="L206" s="31">
        <v>68</v>
      </c>
      <c r="M206" s="31">
        <v>64.52543</v>
      </c>
      <c r="N206" s="1"/>
      <c r="O206" s="1"/>
    </row>
    <row r="207" spans="1:15" ht="12.75" customHeight="1">
      <c r="A207" s="31">
        <v>197</v>
      </c>
      <c r="B207" s="31" t="s">
        <v>857</v>
      </c>
      <c r="C207" s="31">
        <v>2892.3</v>
      </c>
      <c r="D207" s="40">
        <v>2914.2333333333336</v>
      </c>
      <c r="E207" s="40">
        <v>2838.0666666666671</v>
      </c>
      <c r="F207" s="40">
        <v>2783.8333333333335</v>
      </c>
      <c r="G207" s="40">
        <v>2707.666666666667</v>
      </c>
      <c r="H207" s="40">
        <v>2968.4666666666672</v>
      </c>
      <c r="I207" s="40">
        <v>3044.6333333333332</v>
      </c>
      <c r="J207" s="40">
        <v>3098.8666666666672</v>
      </c>
      <c r="K207" s="31">
        <v>2990.4</v>
      </c>
      <c r="L207" s="31">
        <v>2860</v>
      </c>
      <c r="M207" s="31">
        <v>0.14856</v>
      </c>
      <c r="N207" s="1"/>
      <c r="O207" s="1"/>
    </row>
    <row r="208" spans="1:15" ht="12.75" customHeight="1">
      <c r="A208" s="31">
        <v>198</v>
      </c>
      <c r="B208" s="31" t="s">
        <v>838</v>
      </c>
      <c r="C208" s="31">
        <v>494.35</v>
      </c>
      <c r="D208" s="40">
        <v>493.85000000000008</v>
      </c>
      <c r="E208" s="40">
        <v>478.10000000000014</v>
      </c>
      <c r="F208" s="40">
        <v>461.85000000000008</v>
      </c>
      <c r="G208" s="40">
        <v>446.10000000000014</v>
      </c>
      <c r="H208" s="40">
        <v>510.10000000000014</v>
      </c>
      <c r="I208" s="40">
        <v>525.85</v>
      </c>
      <c r="J208" s="40">
        <v>542.10000000000014</v>
      </c>
      <c r="K208" s="31">
        <v>509.6</v>
      </c>
      <c r="L208" s="31">
        <v>477.6</v>
      </c>
      <c r="M208" s="31">
        <v>2.5304600000000002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420.15</v>
      </c>
      <c r="D209" s="40">
        <v>420.25</v>
      </c>
      <c r="E209" s="40">
        <v>407</v>
      </c>
      <c r="F209" s="40">
        <v>393.85</v>
      </c>
      <c r="G209" s="40">
        <v>380.6</v>
      </c>
      <c r="H209" s="40">
        <v>433.4</v>
      </c>
      <c r="I209" s="40">
        <v>446.65</v>
      </c>
      <c r="J209" s="40">
        <v>459.79999999999995</v>
      </c>
      <c r="K209" s="31">
        <v>433.5</v>
      </c>
      <c r="L209" s="31">
        <v>407.1</v>
      </c>
      <c r="M209" s="31">
        <v>190.69246999999999</v>
      </c>
      <c r="N209" s="1"/>
      <c r="O209" s="1"/>
    </row>
    <row r="210" spans="1:15" ht="12.75" customHeight="1">
      <c r="A210" s="31">
        <v>200</v>
      </c>
      <c r="B210" s="31" t="s">
        <v>392</v>
      </c>
      <c r="C210" s="31">
        <v>110.65</v>
      </c>
      <c r="D210" s="40">
        <v>111.25</v>
      </c>
      <c r="E210" s="40">
        <v>107.7</v>
      </c>
      <c r="F210" s="40">
        <v>104.75</v>
      </c>
      <c r="G210" s="40">
        <v>101.2</v>
      </c>
      <c r="H210" s="40">
        <v>114.2</v>
      </c>
      <c r="I210" s="40">
        <v>117.75000000000001</v>
      </c>
      <c r="J210" s="40">
        <v>120.7</v>
      </c>
      <c r="K210" s="31">
        <v>114.8</v>
      </c>
      <c r="L210" s="31">
        <v>108.3</v>
      </c>
      <c r="M210" s="31">
        <v>33.327379999999998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296.45</v>
      </c>
      <c r="D211" s="40">
        <v>296.7833333333333</v>
      </c>
      <c r="E211" s="40">
        <v>291.71666666666658</v>
      </c>
      <c r="F211" s="40">
        <v>286.98333333333329</v>
      </c>
      <c r="G211" s="40">
        <v>281.91666666666657</v>
      </c>
      <c r="H211" s="40">
        <v>301.51666666666659</v>
      </c>
      <c r="I211" s="40">
        <v>306.58333333333331</v>
      </c>
      <c r="J211" s="40">
        <v>311.31666666666661</v>
      </c>
      <c r="K211" s="31">
        <v>301.85000000000002</v>
      </c>
      <c r="L211" s="31">
        <v>292.05</v>
      </c>
      <c r="M211" s="31">
        <v>33.458860000000001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2329.4</v>
      </c>
      <c r="D212" s="40">
        <v>2318.7833333333333</v>
      </c>
      <c r="E212" s="40">
        <v>2295.3166666666666</v>
      </c>
      <c r="F212" s="40">
        <v>2261.2333333333331</v>
      </c>
      <c r="G212" s="40">
        <v>2237.7666666666664</v>
      </c>
      <c r="H212" s="40">
        <v>2352.8666666666668</v>
      </c>
      <c r="I212" s="40">
        <v>2376.333333333333</v>
      </c>
      <c r="J212" s="40">
        <v>2410.416666666667</v>
      </c>
      <c r="K212" s="31">
        <v>2342.25</v>
      </c>
      <c r="L212" s="31">
        <v>2284.6999999999998</v>
      </c>
      <c r="M212" s="31">
        <v>17.246120000000001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329.85</v>
      </c>
      <c r="D213" s="40">
        <v>328.08333333333331</v>
      </c>
      <c r="E213" s="40">
        <v>324.26666666666665</v>
      </c>
      <c r="F213" s="40">
        <v>318.68333333333334</v>
      </c>
      <c r="G213" s="40">
        <v>314.86666666666667</v>
      </c>
      <c r="H213" s="40">
        <v>333.66666666666663</v>
      </c>
      <c r="I213" s="40">
        <v>337.48333333333335</v>
      </c>
      <c r="J213" s="40">
        <v>343.06666666666661</v>
      </c>
      <c r="K213" s="31">
        <v>331.9</v>
      </c>
      <c r="L213" s="31">
        <v>322.5</v>
      </c>
      <c r="M213" s="31">
        <v>9.2100600000000004</v>
      </c>
      <c r="N213" s="1"/>
      <c r="O213" s="1"/>
    </row>
    <row r="214" spans="1:15" ht="12.75" customHeight="1">
      <c r="A214" s="31">
        <v>204</v>
      </c>
      <c r="B214" s="31" t="s">
        <v>858</v>
      </c>
      <c r="C214" s="31">
        <v>788.65</v>
      </c>
      <c r="D214" s="40">
        <v>799.55000000000007</v>
      </c>
      <c r="E214" s="40">
        <v>767.10000000000014</v>
      </c>
      <c r="F214" s="40">
        <v>745.55000000000007</v>
      </c>
      <c r="G214" s="40">
        <v>713.10000000000014</v>
      </c>
      <c r="H214" s="40">
        <v>821.10000000000014</v>
      </c>
      <c r="I214" s="40">
        <v>853.55000000000018</v>
      </c>
      <c r="J214" s="40">
        <v>875.10000000000014</v>
      </c>
      <c r="K214" s="31">
        <v>832</v>
      </c>
      <c r="L214" s="31">
        <v>778</v>
      </c>
      <c r="M214" s="31">
        <v>1.47797</v>
      </c>
      <c r="N214" s="1"/>
      <c r="O214" s="1"/>
    </row>
    <row r="215" spans="1:15" ht="12.75" customHeight="1">
      <c r="A215" s="31">
        <v>205</v>
      </c>
      <c r="B215" s="31" t="s">
        <v>393</v>
      </c>
      <c r="C215" s="31">
        <v>38907.300000000003</v>
      </c>
      <c r="D215" s="40">
        <v>39138.233333333337</v>
      </c>
      <c r="E215" s="40">
        <v>38525.466666666674</v>
      </c>
      <c r="F215" s="40">
        <v>38143.633333333339</v>
      </c>
      <c r="G215" s="40">
        <v>37530.866666666676</v>
      </c>
      <c r="H215" s="40">
        <v>39520.066666666673</v>
      </c>
      <c r="I215" s="40">
        <v>40132.833333333336</v>
      </c>
      <c r="J215" s="40">
        <v>40514.666666666672</v>
      </c>
      <c r="K215" s="31">
        <v>39751</v>
      </c>
      <c r="L215" s="31">
        <v>38756.400000000001</v>
      </c>
      <c r="M215" s="31">
        <v>3.678E-2</v>
      </c>
      <c r="N215" s="1"/>
      <c r="O215" s="1"/>
    </row>
    <row r="216" spans="1:15" ht="12.75" customHeight="1">
      <c r="A216" s="31">
        <v>206</v>
      </c>
      <c r="B216" s="31" t="s">
        <v>394</v>
      </c>
      <c r="C216" s="31">
        <v>39.6</v>
      </c>
      <c r="D216" s="40">
        <v>39.5</v>
      </c>
      <c r="E216" s="40">
        <v>38.65</v>
      </c>
      <c r="F216" s="40">
        <v>37.699999999999996</v>
      </c>
      <c r="G216" s="40">
        <v>36.849999999999994</v>
      </c>
      <c r="H216" s="40">
        <v>40.450000000000003</v>
      </c>
      <c r="I216" s="40">
        <v>41.3</v>
      </c>
      <c r="J216" s="40">
        <v>42.250000000000007</v>
      </c>
      <c r="K216" s="31">
        <v>40.35</v>
      </c>
      <c r="L216" s="31">
        <v>38.549999999999997</v>
      </c>
      <c r="M216" s="31">
        <v>15.0648</v>
      </c>
      <c r="N216" s="1"/>
      <c r="O216" s="1"/>
    </row>
    <row r="217" spans="1:15" ht="12.75" customHeight="1">
      <c r="A217" s="31">
        <v>207</v>
      </c>
      <c r="B217" s="31" t="s">
        <v>406</v>
      </c>
      <c r="C217" s="31">
        <v>165.85</v>
      </c>
      <c r="D217" s="40">
        <v>167.45000000000002</v>
      </c>
      <c r="E217" s="40">
        <v>160.40000000000003</v>
      </c>
      <c r="F217" s="40">
        <v>154.95000000000002</v>
      </c>
      <c r="G217" s="40">
        <v>147.90000000000003</v>
      </c>
      <c r="H217" s="40">
        <v>172.90000000000003</v>
      </c>
      <c r="I217" s="40">
        <v>179.95000000000005</v>
      </c>
      <c r="J217" s="40">
        <v>185.40000000000003</v>
      </c>
      <c r="K217" s="31">
        <v>174.5</v>
      </c>
      <c r="L217" s="31">
        <v>162</v>
      </c>
      <c r="M217" s="31">
        <v>159.10905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230.9</v>
      </c>
      <c r="D218" s="40">
        <v>234.9</v>
      </c>
      <c r="E218" s="40">
        <v>224.60000000000002</v>
      </c>
      <c r="F218" s="40">
        <v>218.3</v>
      </c>
      <c r="G218" s="40">
        <v>208.00000000000003</v>
      </c>
      <c r="H218" s="40">
        <v>241.20000000000002</v>
      </c>
      <c r="I218" s="40">
        <v>251.50000000000003</v>
      </c>
      <c r="J218" s="40">
        <v>257.8</v>
      </c>
      <c r="K218" s="31">
        <v>245.2</v>
      </c>
      <c r="L218" s="31">
        <v>228.6</v>
      </c>
      <c r="M218" s="31">
        <v>212.12402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718.4</v>
      </c>
      <c r="D219" s="40">
        <v>718.88333333333333</v>
      </c>
      <c r="E219" s="40">
        <v>710.01666666666665</v>
      </c>
      <c r="F219" s="40">
        <v>701.63333333333333</v>
      </c>
      <c r="G219" s="40">
        <v>692.76666666666665</v>
      </c>
      <c r="H219" s="40">
        <v>727.26666666666665</v>
      </c>
      <c r="I219" s="40">
        <v>736.13333333333321</v>
      </c>
      <c r="J219" s="40">
        <v>744.51666666666665</v>
      </c>
      <c r="K219" s="31">
        <v>727.75</v>
      </c>
      <c r="L219" s="31">
        <v>710.5</v>
      </c>
      <c r="M219" s="31">
        <v>158.78074000000001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1434.25</v>
      </c>
      <c r="D220" s="40">
        <v>1437.55</v>
      </c>
      <c r="E220" s="40">
        <v>1415.6999999999998</v>
      </c>
      <c r="F220" s="40">
        <v>1397.1499999999999</v>
      </c>
      <c r="G220" s="40">
        <v>1375.2999999999997</v>
      </c>
      <c r="H220" s="40">
        <v>1456.1</v>
      </c>
      <c r="I220" s="40">
        <v>1477.9499999999998</v>
      </c>
      <c r="J220" s="40">
        <v>1496.5</v>
      </c>
      <c r="K220" s="31">
        <v>1459.4</v>
      </c>
      <c r="L220" s="31">
        <v>1419</v>
      </c>
      <c r="M220" s="31">
        <v>5.5200899999999997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587.25</v>
      </c>
      <c r="D221" s="40">
        <v>582.68333333333328</v>
      </c>
      <c r="E221" s="40">
        <v>572.36666666666656</v>
      </c>
      <c r="F221" s="40">
        <v>557.48333333333323</v>
      </c>
      <c r="G221" s="40">
        <v>547.16666666666652</v>
      </c>
      <c r="H221" s="40">
        <v>597.56666666666661</v>
      </c>
      <c r="I221" s="40">
        <v>607.88333333333344</v>
      </c>
      <c r="J221" s="40">
        <v>622.76666666666665</v>
      </c>
      <c r="K221" s="31">
        <v>593</v>
      </c>
      <c r="L221" s="31">
        <v>567.79999999999995</v>
      </c>
      <c r="M221" s="31">
        <v>16.048369999999998</v>
      </c>
      <c r="N221" s="1"/>
      <c r="O221" s="1"/>
    </row>
    <row r="222" spans="1:15" ht="12.75" customHeight="1">
      <c r="A222" s="31">
        <v>212</v>
      </c>
      <c r="B222" s="31" t="s">
        <v>410</v>
      </c>
      <c r="C222" s="31">
        <v>232.15</v>
      </c>
      <c r="D222" s="40">
        <v>238.03333333333333</v>
      </c>
      <c r="E222" s="40">
        <v>224.41666666666666</v>
      </c>
      <c r="F222" s="40">
        <v>216.68333333333334</v>
      </c>
      <c r="G222" s="40">
        <v>203.06666666666666</v>
      </c>
      <c r="H222" s="40">
        <v>245.76666666666665</v>
      </c>
      <c r="I222" s="40">
        <v>259.38333333333333</v>
      </c>
      <c r="J222" s="40">
        <v>267.11666666666667</v>
      </c>
      <c r="K222" s="31">
        <v>251.65</v>
      </c>
      <c r="L222" s="31">
        <v>230.3</v>
      </c>
      <c r="M222" s="31">
        <v>6.8076699999999999</v>
      </c>
      <c r="N222" s="1"/>
      <c r="O222" s="1"/>
    </row>
    <row r="223" spans="1:15" ht="12.75" customHeight="1">
      <c r="A223" s="31">
        <v>213</v>
      </c>
      <c r="B223" s="31" t="s">
        <v>396</v>
      </c>
      <c r="C223" s="31">
        <v>44.2</v>
      </c>
      <c r="D223" s="40">
        <v>44.933333333333337</v>
      </c>
      <c r="E223" s="40">
        <v>43.166666666666671</v>
      </c>
      <c r="F223" s="40">
        <v>42.133333333333333</v>
      </c>
      <c r="G223" s="40">
        <v>40.366666666666667</v>
      </c>
      <c r="H223" s="40">
        <v>45.966666666666676</v>
      </c>
      <c r="I223" s="40">
        <v>47.733333333333341</v>
      </c>
      <c r="J223" s="40">
        <v>48.76666666666668</v>
      </c>
      <c r="K223" s="31">
        <v>46.7</v>
      </c>
      <c r="L223" s="31">
        <v>43.9</v>
      </c>
      <c r="M223" s="31">
        <v>137.17596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11.2</v>
      </c>
      <c r="D224" s="40">
        <v>11.550000000000002</v>
      </c>
      <c r="E224" s="40">
        <v>10.700000000000005</v>
      </c>
      <c r="F224" s="40">
        <v>10.200000000000003</v>
      </c>
      <c r="G224" s="40">
        <v>9.350000000000005</v>
      </c>
      <c r="H224" s="40">
        <v>12.050000000000004</v>
      </c>
      <c r="I224" s="40">
        <v>12.900000000000002</v>
      </c>
      <c r="J224" s="40">
        <v>13.400000000000004</v>
      </c>
      <c r="K224" s="31">
        <v>12.4</v>
      </c>
      <c r="L224" s="31">
        <v>11.05</v>
      </c>
      <c r="M224" s="31">
        <v>6491.9075300000004</v>
      </c>
      <c r="N224" s="1"/>
      <c r="O224" s="1"/>
    </row>
    <row r="225" spans="1:15" ht="12.75" customHeight="1">
      <c r="A225" s="31">
        <v>215</v>
      </c>
      <c r="B225" s="31" t="s">
        <v>397</v>
      </c>
      <c r="C225" s="31">
        <v>52.15</v>
      </c>
      <c r="D225" s="40">
        <v>53.04999999999999</v>
      </c>
      <c r="E225" s="40">
        <v>50.649999999999977</v>
      </c>
      <c r="F225" s="40">
        <v>49.149999999999984</v>
      </c>
      <c r="G225" s="40">
        <v>46.749999999999972</v>
      </c>
      <c r="H225" s="40">
        <v>54.549999999999983</v>
      </c>
      <c r="I225" s="40">
        <v>56.95</v>
      </c>
      <c r="J225" s="40">
        <v>58.449999999999989</v>
      </c>
      <c r="K225" s="31">
        <v>55.45</v>
      </c>
      <c r="L225" s="31">
        <v>51.55</v>
      </c>
      <c r="M225" s="31">
        <v>97.655109999999993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45.15</v>
      </c>
      <c r="D226" s="40">
        <v>45.416666666666664</v>
      </c>
      <c r="E226" s="40">
        <v>44.033333333333331</v>
      </c>
      <c r="F226" s="40">
        <v>42.916666666666664</v>
      </c>
      <c r="G226" s="40">
        <v>41.533333333333331</v>
      </c>
      <c r="H226" s="40">
        <v>46.533333333333331</v>
      </c>
      <c r="I226" s="40">
        <v>47.916666666666671</v>
      </c>
      <c r="J226" s="40">
        <v>49.033333333333331</v>
      </c>
      <c r="K226" s="31">
        <v>46.8</v>
      </c>
      <c r="L226" s="31">
        <v>44.3</v>
      </c>
      <c r="M226" s="31">
        <v>302.45454000000001</v>
      </c>
      <c r="N226" s="1"/>
      <c r="O226" s="1"/>
    </row>
    <row r="227" spans="1:15" ht="12.75" customHeight="1">
      <c r="A227" s="31">
        <v>217</v>
      </c>
      <c r="B227" s="31" t="s">
        <v>408</v>
      </c>
      <c r="C227" s="31">
        <v>731</v>
      </c>
      <c r="D227" s="40">
        <v>727.61666666666667</v>
      </c>
      <c r="E227" s="40">
        <v>705.23333333333335</v>
      </c>
      <c r="F227" s="40">
        <v>679.4666666666667</v>
      </c>
      <c r="G227" s="40">
        <v>657.08333333333337</v>
      </c>
      <c r="H227" s="40">
        <v>753.38333333333333</v>
      </c>
      <c r="I227" s="40">
        <v>775.76666666666677</v>
      </c>
      <c r="J227" s="40">
        <v>801.5333333333333</v>
      </c>
      <c r="K227" s="31">
        <v>750</v>
      </c>
      <c r="L227" s="31">
        <v>701.85</v>
      </c>
      <c r="M227" s="31">
        <v>63.95335</v>
      </c>
      <c r="N227" s="1"/>
      <c r="O227" s="1"/>
    </row>
    <row r="228" spans="1:15" ht="12.75" customHeight="1">
      <c r="A228" s="31">
        <v>218</v>
      </c>
      <c r="B228" s="31" t="s">
        <v>398</v>
      </c>
      <c r="C228" s="31">
        <v>1153.75</v>
      </c>
      <c r="D228" s="40">
        <v>1188.2666666666667</v>
      </c>
      <c r="E228" s="40">
        <v>1100.4833333333333</v>
      </c>
      <c r="F228" s="40">
        <v>1047.2166666666667</v>
      </c>
      <c r="G228" s="40">
        <v>959.43333333333339</v>
      </c>
      <c r="H228" s="40">
        <v>1241.5333333333333</v>
      </c>
      <c r="I228" s="40">
        <v>1329.3166666666666</v>
      </c>
      <c r="J228" s="40">
        <v>1382.5833333333333</v>
      </c>
      <c r="K228" s="31">
        <v>1276.05</v>
      </c>
      <c r="L228" s="31">
        <v>1135</v>
      </c>
      <c r="M228" s="31">
        <v>0.67093999999999998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480.9</v>
      </c>
      <c r="D229" s="40">
        <v>480.18333333333334</v>
      </c>
      <c r="E229" s="40">
        <v>471.7166666666667</v>
      </c>
      <c r="F229" s="40">
        <v>462.53333333333336</v>
      </c>
      <c r="G229" s="40">
        <v>454.06666666666672</v>
      </c>
      <c r="H229" s="40">
        <v>489.36666666666667</v>
      </c>
      <c r="I229" s="40">
        <v>497.83333333333326</v>
      </c>
      <c r="J229" s="40">
        <v>507.01666666666665</v>
      </c>
      <c r="K229" s="31">
        <v>488.65</v>
      </c>
      <c r="L229" s="31">
        <v>471</v>
      </c>
      <c r="M229" s="31">
        <v>12.173360000000001</v>
      </c>
      <c r="N229" s="1"/>
      <c r="O229" s="1"/>
    </row>
    <row r="230" spans="1:15" ht="12.75" customHeight="1">
      <c r="A230" s="31">
        <v>220</v>
      </c>
      <c r="B230" s="31" t="s">
        <v>399</v>
      </c>
      <c r="C230" s="31">
        <v>294.8</v>
      </c>
      <c r="D230" s="40">
        <v>296.28333333333336</v>
      </c>
      <c r="E230" s="40">
        <v>292.86666666666673</v>
      </c>
      <c r="F230" s="40">
        <v>290.93333333333339</v>
      </c>
      <c r="G230" s="40">
        <v>287.51666666666677</v>
      </c>
      <c r="H230" s="40">
        <v>298.2166666666667</v>
      </c>
      <c r="I230" s="40">
        <v>301.63333333333333</v>
      </c>
      <c r="J230" s="40">
        <v>303.56666666666666</v>
      </c>
      <c r="K230" s="31">
        <v>299.7</v>
      </c>
      <c r="L230" s="31">
        <v>294.35000000000002</v>
      </c>
      <c r="M230" s="31">
        <v>8.3356600000000007</v>
      </c>
      <c r="N230" s="1"/>
      <c r="O230" s="1"/>
    </row>
    <row r="231" spans="1:15" ht="12.75" customHeight="1">
      <c r="A231" s="31">
        <v>221</v>
      </c>
      <c r="B231" s="31" t="s">
        <v>400</v>
      </c>
      <c r="C231" s="31">
        <v>1446.6</v>
      </c>
      <c r="D231" s="40">
        <v>1480.25</v>
      </c>
      <c r="E231" s="40">
        <v>1401.5</v>
      </c>
      <c r="F231" s="40">
        <v>1356.4</v>
      </c>
      <c r="G231" s="40">
        <v>1277.6500000000001</v>
      </c>
      <c r="H231" s="40">
        <v>1525.35</v>
      </c>
      <c r="I231" s="40">
        <v>1604.1</v>
      </c>
      <c r="J231" s="40">
        <v>1649.1999999999998</v>
      </c>
      <c r="K231" s="31">
        <v>1559</v>
      </c>
      <c r="L231" s="31">
        <v>1435.15</v>
      </c>
      <c r="M231" s="31">
        <v>0.28604000000000002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172.55</v>
      </c>
      <c r="D232" s="40">
        <v>175.20000000000002</v>
      </c>
      <c r="E232" s="40">
        <v>168.35000000000002</v>
      </c>
      <c r="F232" s="40">
        <v>164.15</v>
      </c>
      <c r="G232" s="40">
        <v>157.30000000000001</v>
      </c>
      <c r="H232" s="40">
        <v>179.40000000000003</v>
      </c>
      <c r="I232" s="40">
        <v>186.25</v>
      </c>
      <c r="J232" s="40">
        <v>190.45000000000005</v>
      </c>
      <c r="K232" s="31">
        <v>182.05</v>
      </c>
      <c r="L232" s="31">
        <v>171</v>
      </c>
      <c r="M232" s="31">
        <v>188.73541</v>
      </c>
      <c r="N232" s="1"/>
      <c r="O232" s="1"/>
    </row>
    <row r="233" spans="1:15" ht="12.75" customHeight="1">
      <c r="A233" s="31">
        <v>223</v>
      </c>
      <c r="B233" s="31" t="s">
        <v>405</v>
      </c>
      <c r="C233" s="31">
        <v>185.05</v>
      </c>
      <c r="D233" s="40">
        <v>185.41666666666666</v>
      </c>
      <c r="E233" s="40">
        <v>182.63333333333333</v>
      </c>
      <c r="F233" s="40">
        <v>180.21666666666667</v>
      </c>
      <c r="G233" s="40">
        <v>177.43333333333334</v>
      </c>
      <c r="H233" s="40">
        <v>187.83333333333331</v>
      </c>
      <c r="I233" s="40">
        <v>190.61666666666667</v>
      </c>
      <c r="J233" s="40">
        <v>193.0333333333333</v>
      </c>
      <c r="K233" s="31">
        <v>188.2</v>
      </c>
      <c r="L233" s="31">
        <v>183</v>
      </c>
      <c r="M233" s="31">
        <v>17.19821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7355.55</v>
      </c>
      <c r="D234" s="40">
        <v>7260.3999999999987</v>
      </c>
      <c r="E234" s="40">
        <v>7071.2999999999975</v>
      </c>
      <c r="F234" s="40">
        <v>6787.0499999999984</v>
      </c>
      <c r="G234" s="40">
        <v>6597.9499999999971</v>
      </c>
      <c r="H234" s="40">
        <v>7544.6499999999978</v>
      </c>
      <c r="I234" s="40">
        <v>7733.7499999999982</v>
      </c>
      <c r="J234" s="40">
        <v>8017.9999999999982</v>
      </c>
      <c r="K234" s="31">
        <v>7449.5</v>
      </c>
      <c r="L234" s="31">
        <v>6976.15</v>
      </c>
      <c r="M234" s="31">
        <v>1.06707</v>
      </c>
      <c r="N234" s="1"/>
      <c r="O234" s="1"/>
    </row>
    <row r="235" spans="1:15" ht="12.75" customHeight="1">
      <c r="A235" s="31">
        <v>225</v>
      </c>
      <c r="B235" s="31" t="s">
        <v>407</v>
      </c>
      <c r="C235" s="31">
        <v>142.94999999999999</v>
      </c>
      <c r="D235" s="40">
        <v>142.78333333333333</v>
      </c>
      <c r="E235" s="40">
        <v>138.41666666666666</v>
      </c>
      <c r="F235" s="40">
        <v>133.88333333333333</v>
      </c>
      <c r="G235" s="40">
        <v>129.51666666666665</v>
      </c>
      <c r="H235" s="40">
        <v>147.31666666666666</v>
      </c>
      <c r="I235" s="40">
        <v>151.68333333333334</v>
      </c>
      <c r="J235" s="40">
        <v>156.21666666666667</v>
      </c>
      <c r="K235" s="31">
        <v>147.15</v>
      </c>
      <c r="L235" s="31">
        <v>138.25</v>
      </c>
      <c r="M235" s="31">
        <v>37.935209999999998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1894.5</v>
      </c>
      <c r="D236" s="40">
        <v>1883.9166666666667</v>
      </c>
      <c r="E236" s="40">
        <v>1822.8333333333335</v>
      </c>
      <c r="F236" s="40">
        <v>1751.1666666666667</v>
      </c>
      <c r="G236" s="40">
        <v>1690.0833333333335</v>
      </c>
      <c r="H236" s="40">
        <v>1955.5833333333335</v>
      </c>
      <c r="I236" s="40">
        <v>2016.666666666667</v>
      </c>
      <c r="J236" s="40">
        <v>2088.3333333333335</v>
      </c>
      <c r="K236" s="31">
        <v>1945</v>
      </c>
      <c r="L236" s="31">
        <v>1812.25</v>
      </c>
      <c r="M236" s="31">
        <v>23.158080000000002</v>
      </c>
      <c r="N236" s="1"/>
      <c r="O236" s="1"/>
    </row>
    <row r="237" spans="1:15" ht="12.75" customHeight="1">
      <c r="A237" s="31">
        <v>227</v>
      </c>
      <c r="B237" s="31" t="s">
        <v>859</v>
      </c>
      <c r="C237" s="31">
        <v>2155.15</v>
      </c>
      <c r="D237" s="40">
        <v>2167.6166666666668</v>
      </c>
      <c r="E237" s="40">
        <v>2116.8333333333335</v>
      </c>
      <c r="F237" s="40">
        <v>2078.5166666666669</v>
      </c>
      <c r="G237" s="40">
        <v>2027.7333333333336</v>
      </c>
      <c r="H237" s="40">
        <v>2205.9333333333334</v>
      </c>
      <c r="I237" s="40">
        <v>2256.7166666666662</v>
      </c>
      <c r="J237" s="40">
        <v>2295.0333333333333</v>
      </c>
      <c r="K237" s="31">
        <v>2218.4</v>
      </c>
      <c r="L237" s="31">
        <v>2129.3000000000002</v>
      </c>
      <c r="M237" s="31">
        <v>0.27393000000000001</v>
      </c>
      <c r="N237" s="1"/>
      <c r="O237" s="1"/>
    </row>
    <row r="238" spans="1:15" ht="12.75" customHeight="1">
      <c r="A238" s="31">
        <v>228</v>
      </c>
      <c r="B238" s="31" t="s">
        <v>411</v>
      </c>
      <c r="C238" s="31">
        <v>393.95</v>
      </c>
      <c r="D238" s="40">
        <v>399</v>
      </c>
      <c r="E238" s="40">
        <v>385</v>
      </c>
      <c r="F238" s="40">
        <v>376.05</v>
      </c>
      <c r="G238" s="40">
        <v>362.05</v>
      </c>
      <c r="H238" s="40">
        <v>407.95</v>
      </c>
      <c r="I238" s="40">
        <v>421.95</v>
      </c>
      <c r="J238" s="40">
        <v>430.9</v>
      </c>
      <c r="K238" s="31">
        <v>413</v>
      </c>
      <c r="L238" s="31">
        <v>390.05</v>
      </c>
      <c r="M238" s="31">
        <v>1.17103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895.45</v>
      </c>
      <c r="D239" s="40">
        <v>907.43333333333339</v>
      </c>
      <c r="E239" s="40">
        <v>876.86666666666679</v>
      </c>
      <c r="F239" s="40">
        <v>858.28333333333342</v>
      </c>
      <c r="G239" s="40">
        <v>827.71666666666681</v>
      </c>
      <c r="H239" s="40">
        <v>926.01666666666677</v>
      </c>
      <c r="I239" s="40">
        <v>956.58333333333337</v>
      </c>
      <c r="J239" s="40">
        <v>975.16666666666674</v>
      </c>
      <c r="K239" s="31">
        <v>938</v>
      </c>
      <c r="L239" s="31">
        <v>888.85</v>
      </c>
      <c r="M239" s="31">
        <v>119.05868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281.5</v>
      </c>
      <c r="D240" s="40">
        <v>279.48333333333335</v>
      </c>
      <c r="E240" s="40">
        <v>270.9666666666667</v>
      </c>
      <c r="F240" s="40">
        <v>260.43333333333334</v>
      </c>
      <c r="G240" s="40">
        <v>251.91666666666669</v>
      </c>
      <c r="H240" s="40">
        <v>290.01666666666671</v>
      </c>
      <c r="I240" s="40">
        <v>298.53333333333336</v>
      </c>
      <c r="J240" s="40">
        <v>309.06666666666672</v>
      </c>
      <c r="K240" s="31">
        <v>288</v>
      </c>
      <c r="L240" s="31">
        <v>268.95</v>
      </c>
      <c r="M240" s="31">
        <v>68.283119999999997</v>
      </c>
      <c r="N240" s="1"/>
      <c r="O240" s="1"/>
    </row>
    <row r="241" spans="1:15" ht="12.75" customHeight="1">
      <c r="A241" s="31">
        <v>231</v>
      </c>
      <c r="B241" s="31" t="s">
        <v>412</v>
      </c>
      <c r="C241" s="31">
        <v>39.9</v>
      </c>
      <c r="D241" s="40">
        <v>40.383333333333333</v>
      </c>
      <c r="E241" s="40">
        <v>39.216666666666669</v>
      </c>
      <c r="F241" s="40">
        <v>38.533333333333339</v>
      </c>
      <c r="G241" s="40">
        <v>37.366666666666674</v>
      </c>
      <c r="H241" s="40">
        <v>41.066666666666663</v>
      </c>
      <c r="I241" s="40">
        <v>42.233333333333334</v>
      </c>
      <c r="J241" s="40">
        <v>42.916666666666657</v>
      </c>
      <c r="K241" s="31">
        <v>41.55</v>
      </c>
      <c r="L241" s="31">
        <v>39.700000000000003</v>
      </c>
      <c r="M241" s="31">
        <v>30.3233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1696.35</v>
      </c>
      <c r="D242" s="40">
        <v>1692.5</v>
      </c>
      <c r="E242" s="40">
        <v>1673</v>
      </c>
      <c r="F242" s="40">
        <v>1649.65</v>
      </c>
      <c r="G242" s="40">
        <v>1630.15</v>
      </c>
      <c r="H242" s="40">
        <v>1715.85</v>
      </c>
      <c r="I242" s="40">
        <v>1735.35</v>
      </c>
      <c r="J242" s="40">
        <v>1758.6999999999998</v>
      </c>
      <c r="K242" s="31">
        <v>1712</v>
      </c>
      <c r="L242" s="31">
        <v>1669.15</v>
      </c>
      <c r="M242" s="31">
        <v>39.427759999999999</v>
      </c>
      <c r="N242" s="1"/>
      <c r="O242" s="1"/>
    </row>
    <row r="243" spans="1:15" ht="12.75" customHeight="1">
      <c r="A243" s="31">
        <v>233</v>
      </c>
      <c r="B243" s="31" t="s">
        <v>413</v>
      </c>
      <c r="C243" s="31">
        <v>1181.55</v>
      </c>
      <c r="D243" s="40">
        <v>1182.4333333333332</v>
      </c>
      <c r="E243" s="40">
        <v>1134.0166666666664</v>
      </c>
      <c r="F243" s="40">
        <v>1086.4833333333333</v>
      </c>
      <c r="G243" s="40">
        <v>1038.0666666666666</v>
      </c>
      <c r="H243" s="40">
        <v>1229.9666666666662</v>
      </c>
      <c r="I243" s="40">
        <v>1278.3833333333328</v>
      </c>
      <c r="J243" s="40">
        <v>1325.9166666666661</v>
      </c>
      <c r="K243" s="31">
        <v>1230.8499999999999</v>
      </c>
      <c r="L243" s="31">
        <v>1134.9000000000001</v>
      </c>
      <c r="M243" s="31">
        <v>0.25181999999999999</v>
      </c>
      <c r="N243" s="1"/>
      <c r="O243" s="1"/>
    </row>
    <row r="244" spans="1:15" ht="12.75" customHeight="1">
      <c r="A244" s="31">
        <v>234</v>
      </c>
      <c r="B244" s="31" t="s">
        <v>414</v>
      </c>
      <c r="C244" s="31">
        <v>375.5</v>
      </c>
      <c r="D244" s="40">
        <v>369.23333333333335</v>
      </c>
      <c r="E244" s="40">
        <v>350.4666666666667</v>
      </c>
      <c r="F244" s="40">
        <v>325.43333333333334</v>
      </c>
      <c r="G244" s="40">
        <v>306.66666666666669</v>
      </c>
      <c r="H244" s="40">
        <v>394.26666666666671</v>
      </c>
      <c r="I244" s="40">
        <v>413.03333333333336</v>
      </c>
      <c r="J244" s="40">
        <v>438.06666666666672</v>
      </c>
      <c r="K244" s="31">
        <v>388</v>
      </c>
      <c r="L244" s="31">
        <v>344.2</v>
      </c>
      <c r="M244" s="31">
        <v>29.58062</v>
      </c>
      <c r="N244" s="1"/>
      <c r="O244" s="1"/>
    </row>
    <row r="245" spans="1:15" ht="12.75" customHeight="1">
      <c r="A245" s="31">
        <v>235</v>
      </c>
      <c r="B245" s="31" t="s">
        <v>415</v>
      </c>
      <c r="C245" s="31">
        <v>614.6</v>
      </c>
      <c r="D245" s="40">
        <v>621.1</v>
      </c>
      <c r="E245" s="40">
        <v>597.20000000000005</v>
      </c>
      <c r="F245" s="40">
        <v>579.80000000000007</v>
      </c>
      <c r="G245" s="40">
        <v>555.90000000000009</v>
      </c>
      <c r="H245" s="40">
        <v>638.5</v>
      </c>
      <c r="I245" s="40">
        <v>662.39999999999986</v>
      </c>
      <c r="J245" s="40">
        <v>679.8</v>
      </c>
      <c r="K245" s="31">
        <v>645</v>
      </c>
      <c r="L245" s="31">
        <v>603.70000000000005</v>
      </c>
      <c r="M245" s="31">
        <v>4.4102100000000002</v>
      </c>
      <c r="N245" s="1"/>
      <c r="O245" s="1"/>
    </row>
    <row r="246" spans="1:15" ht="12.75" customHeight="1">
      <c r="A246" s="31">
        <v>236</v>
      </c>
      <c r="B246" s="31" t="s">
        <v>409</v>
      </c>
      <c r="C246" s="31">
        <v>20.95</v>
      </c>
      <c r="D246" s="40">
        <v>21.083333333333332</v>
      </c>
      <c r="E246" s="40">
        <v>20.666666666666664</v>
      </c>
      <c r="F246" s="40">
        <v>20.383333333333333</v>
      </c>
      <c r="G246" s="40">
        <v>19.966666666666665</v>
      </c>
      <c r="H246" s="40">
        <v>21.366666666666664</v>
      </c>
      <c r="I246" s="40">
        <v>21.783333333333328</v>
      </c>
      <c r="J246" s="40">
        <v>22.066666666666663</v>
      </c>
      <c r="K246" s="31">
        <v>21.5</v>
      </c>
      <c r="L246" s="31">
        <v>20.8</v>
      </c>
      <c r="M246" s="31">
        <v>60.408549999999998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118.8</v>
      </c>
      <c r="D247" s="40">
        <v>119.2</v>
      </c>
      <c r="E247" s="40">
        <v>117.45</v>
      </c>
      <c r="F247" s="40">
        <v>116.1</v>
      </c>
      <c r="G247" s="40">
        <v>114.35</v>
      </c>
      <c r="H247" s="40">
        <v>120.55000000000001</v>
      </c>
      <c r="I247" s="40">
        <v>122.30000000000001</v>
      </c>
      <c r="J247" s="40">
        <v>123.65000000000002</v>
      </c>
      <c r="K247" s="31">
        <v>120.95</v>
      </c>
      <c r="L247" s="31">
        <v>117.85</v>
      </c>
      <c r="M247" s="31">
        <v>105.35706999999999</v>
      </c>
      <c r="N247" s="1"/>
      <c r="O247" s="1"/>
    </row>
    <row r="248" spans="1:15" ht="12.75" customHeight="1">
      <c r="A248" s="31">
        <v>238</v>
      </c>
      <c r="B248" s="31" t="s">
        <v>401</v>
      </c>
      <c r="C248" s="31">
        <v>453.8</v>
      </c>
      <c r="D248" s="40">
        <v>463.25</v>
      </c>
      <c r="E248" s="40">
        <v>438.5</v>
      </c>
      <c r="F248" s="40">
        <v>423.2</v>
      </c>
      <c r="G248" s="40">
        <v>398.45</v>
      </c>
      <c r="H248" s="40">
        <v>478.55</v>
      </c>
      <c r="I248" s="40">
        <v>503.3</v>
      </c>
      <c r="J248" s="40">
        <v>518.6</v>
      </c>
      <c r="K248" s="31">
        <v>488</v>
      </c>
      <c r="L248" s="31">
        <v>447.95</v>
      </c>
      <c r="M248" s="31">
        <v>2.1518999999999999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2120.35</v>
      </c>
      <c r="D249" s="40">
        <v>2075.1</v>
      </c>
      <c r="E249" s="40">
        <v>2010.25</v>
      </c>
      <c r="F249" s="40">
        <v>1900.15</v>
      </c>
      <c r="G249" s="40">
        <v>1835.3000000000002</v>
      </c>
      <c r="H249" s="40">
        <v>2185.1999999999998</v>
      </c>
      <c r="I249" s="40">
        <v>2250.0499999999993</v>
      </c>
      <c r="J249" s="40">
        <v>2360.1499999999996</v>
      </c>
      <c r="K249" s="31">
        <v>2139.9499999999998</v>
      </c>
      <c r="L249" s="31">
        <v>1965</v>
      </c>
      <c r="M249" s="31">
        <v>11.34639</v>
      </c>
      <c r="N249" s="1"/>
      <c r="O249" s="1"/>
    </row>
    <row r="250" spans="1:15" ht="12.75" customHeight="1">
      <c r="A250" s="31">
        <v>240</v>
      </c>
      <c r="B250" s="31" t="s">
        <v>402</v>
      </c>
      <c r="C250" s="31">
        <v>200.7</v>
      </c>
      <c r="D250" s="40">
        <v>203.73333333333332</v>
      </c>
      <c r="E250" s="40">
        <v>197.61666666666665</v>
      </c>
      <c r="F250" s="40">
        <v>194.53333333333333</v>
      </c>
      <c r="G250" s="40">
        <v>188.41666666666666</v>
      </c>
      <c r="H250" s="40">
        <v>206.81666666666663</v>
      </c>
      <c r="I250" s="40">
        <v>212.93333333333331</v>
      </c>
      <c r="J250" s="40">
        <v>216.01666666666662</v>
      </c>
      <c r="K250" s="31">
        <v>209.85</v>
      </c>
      <c r="L250" s="31">
        <v>200.65</v>
      </c>
      <c r="M250" s="31">
        <v>20.315999999999999</v>
      </c>
      <c r="N250" s="1"/>
      <c r="O250" s="1"/>
    </row>
    <row r="251" spans="1:15" ht="12.75" customHeight="1">
      <c r="A251" s="31">
        <v>241</v>
      </c>
      <c r="B251" s="31" t="s">
        <v>403</v>
      </c>
      <c r="C251" s="31">
        <v>45.05</v>
      </c>
      <c r="D251" s="40">
        <v>44.716666666666669</v>
      </c>
      <c r="E251" s="40">
        <v>44.083333333333336</v>
      </c>
      <c r="F251" s="40">
        <v>43.116666666666667</v>
      </c>
      <c r="G251" s="40">
        <v>42.483333333333334</v>
      </c>
      <c r="H251" s="40">
        <v>45.683333333333337</v>
      </c>
      <c r="I251" s="40">
        <v>46.316666666666663</v>
      </c>
      <c r="J251" s="40">
        <v>47.283333333333339</v>
      </c>
      <c r="K251" s="31">
        <v>45.35</v>
      </c>
      <c r="L251" s="31">
        <v>43.75</v>
      </c>
      <c r="M251" s="31">
        <v>16.056139999999999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775.8</v>
      </c>
      <c r="D252" s="40">
        <v>775.7833333333333</v>
      </c>
      <c r="E252" s="40">
        <v>750.56666666666661</v>
      </c>
      <c r="F252" s="40">
        <v>725.33333333333326</v>
      </c>
      <c r="G252" s="40">
        <v>700.11666666666656</v>
      </c>
      <c r="H252" s="40">
        <v>801.01666666666665</v>
      </c>
      <c r="I252" s="40">
        <v>826.23333333333335</v>
      </c>
      <c r="J252" s="40">
        <v>851.4666666666667</v>
      </c>
      <c r="K252" s="31">
        <v>801</v>
      </c>
      <c r="L252" s="31">
        <v>750.55</v>
      </c>
      <c r="M252" s="31">
        <v>138.88742999999999</v>
      </c>
      <c r="N252" s="1"/>
      <c r="O252" s="1"/>
    </row>
    <row r="253" spans="1:15" ht="12.75" customHeight="1">
      <c r="A253" s="31">
        <v>243</v>
      </c>
      <c r="B253" s="31" t="s">
        <v>852</v>
      </c>
      <c r="C253" s="31">
        <v>23.15</v>
      </c>
      <c r="D253" s="40">
        <v>23.25</v>
      </c>
      <c r="E253" s="40">
        <v>22.6</v>
      </c>
      <c r="F253" s="40">
        <v>22.05</v>
      </c>
      <c r="G253" s="40">
        <v>21.400000000000002</v>
      </c>
      <c r="H253" s="40">
        <v>23.8</v>
      </c>
      <c r="I253" s="40">
        <v>24.45</v>
      </c>
      <c r="J253" s="40">
        <v>25</v>
      </c>
      <c r="K253" s="31">
        <v>23.9</v>
      </c>
      <c r="L253" s="31">
        <v>22.7</v>
      </c>
      <c r="M253" s="31">
        <v>267.36896000000002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742.25</v>
      </c>
      <c r="D254" s="40">
        <v>745.1</v>
      </c>
      <c r="E254" s="40">
        <v>722.5</v>
      </c>
      <c r="F254" s="40">
        <v>702.75</v>
      </c>
      <c r="G254" s="40">
        <v>680.15</v>
      </c>
      <c r="H254" s="40">
        <v>764.85</v>
      </c>
      <c r="I254" s="40">
        <v>787.45000000000016</v>
      </c>
      <c r="J254" s="40">
        <v>807.2</v>
      </c>
      <c r="K254" s="31">
        <v>767.7</v>
      </c>
      <c r="L254" s="31">
        <v>725.35</v>
      </c>
      <c r="M254" s="31">
        <v>3.7594699999999999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221.5</v>
      </c>
      <c r="D255" s="40">
        <v>221.7833333333333</v>
      </c>
      <c r="E255" s="40">
        <v>219.9166666666666</v>
      </c>
      <c r="F255" s="40">
        <v>218.33333333333329</v>
      </c>
      <c r="G255" s="40">
        <v>216.46666666666658</v>
      </c>
      <c r="H255" s="40">
        <v>223.36666666666662</v>
      </c>
      <c r="I255" s="40">
        <v>225.23333333333329</v>
      </c>
      <c r="J255" s="40">
        <v>226.81666666666663</v>
      </c>
      <c r="K255" s="31">
        <v>223.65</v>
      </c>
      <c r="L255" s="31">
        <v>220.2</v>
      </c>
      <c r="M255" s="31">
        <v>221.32952</v>
      </c>
      <c r="N255" s="1"/>
      <c r="O255" s="1"/>
    </row>
    <row r="256" spans="1:15" ht="12.75" customHeight="1">
      <c r="A256" s="31">
        <v>246</v>
      </c>
      <c r="B256" s="31" t="s">
        <v>404</v>
      </c>
      <c r="C256" s="31">
        <v>108.65</v>
      </c>
      <c r="D256" s="40">
        <v>109.71666666666665</v>
      </c>
      <c r="E256" s="40">
        <v>106.43333333333331</v>
      </c>
      <c r="F256" s="40">
        <v>104.21666666666665</v>
      </c>
      <c r="G256" s="40">
        <v>100.93333333333331</v>
      </c>
      <c r="H256" s="40">
        <v>111.93333333333331</v>
      </c>
      <c r="I256" s="40">
        <v>115.21666666666664</v>
      </c>
      <c r="J256" s="40">
        <v>117.43333333333331</v>
      </c>
      <c r="K256" s="31">
        <v>113</v>
      </c>
      <c r="L256" s="31">
        <v>107.5</v>
      </c>
      <c r="M256" s="31">
        <v>1.96387</v>
      </c>
      <c r="N256" s="1"/>
      <c r="O256" s="1"/>
    </row>
    <row r="257" spans="1:15" ht="12.75" customHeight="1">
      <c r="A257" s="31">
        <v>247</v>
      </c>
      <c r="B257" s="31" t="s">
        <v>422</v>
      </c>
      <c r="C257" s="31">
        <v>102.25</v>
      </c>
      <c r="D257" s="40">
        <v>97.866666666666674</v>
      </c>
      <c r="E257" s="40">
        <v>89.533333333333346</v>
      </c>
      <c r="F257" s="40">
        <v>76.816666666666677</v>
      </c>
      <c r="G257" s="40">
        <v>68.483333333333348</v>
      </c>
      <c r="H257" s="40">
        <v>110.58333333333334</v>
      </c>
      <c r="I257" s="40">
        <v>118.91666666666666</v>
      </c>
      <c r="J257" s="40">
        <v>131.63333333333333</v>
      </c>
      <c r="K257" s="31">
        <v>106.2</v>
      </c>
      <c r="L257" s="31">
        <v>85.15</v>
      </c>
      <c r="M257" s="31">
        <v>17.928699999999999</v>
      </c>
      <c r="N257" s="1"/>
      <c r="O257" s="1"/>
    </row>
    <row r="258" spans="1:15" ht="12.75" customHeight="1">
      <c r="A258" s="31">
        <v>248</v>
      </c>
      <c r="B258" s="31" t="s">
        <v>416</v>
      </c>
      <c r="C258" s="31">
        <v>1637.05</v>
      </c>
      <c r="D258" s="40">
        <v>1630.2333333333336</v>
      </c>
      <c r="E258" s="40">
        <v>1590.4666666666672</v>
      </c>
      <c r="F258" s="40">
        <v>1543.8833333333337</v>
      </c>
      <c r="G258" s="40">
        <v>1504.1166666666672</v>
      </c>
      <c r="H258" s="40">
        <v>1676.8166666666671</v>
      </c>
      <c r="I258" s="40">
        <v>1716.5833333333335</v>
      </c>
      <c r="J258" s="40">
        <v>1763.166666666667</v>
      </c>
      <c r="K258" s="31">
        <v>1670</v>
      </c>
      <c r="L258" s="31">
        <v>1583.65</v>
      </c>
      <c r="M258" s="31">
        <v>0.78063000000000005</v>
      </c>
      <c r="N258" s="1"/>
      <c r="O258" s="1"/>
    </row>
    <row r="259" spans="1:15" ht="12.75" customHeight="1">
      <c r="A259" s="31">
        <v>249</v>
      </c>
      <c r="B259" s="31" t="s">
        <v>426</v>
      </c>
      <c r="C259" s="31">
        <v>1901.55</v>
      </c>
      <c r="D259" s="40">
        <v>1878.8333333333333</v>
      </c>
      <c r="E259" s="40">
        <v>1797.5166666666664</v>
      </c>
      <c r="F259" s="40">
        <v>1693.4833333333331</v>
      </c>
      <c r="G259" s="40">
        <v>1612.1666666666663</v>
      </c>
      <c r="H259" s="40">
        <v>1982.8666666666666</v>
      </c>
      <c r="I259" s="40">
        <v>2064.1833333333334</v>
      </c>
      <c r="J259" s="40">
        <v>2168.2166666666667</v>
      </c>
      <c r="K259" s="31">
        <v>1960.15</v>
      </c>
      <c r="L259" s="31">
        <v>1774.8</v>
      </c>
      <c r="M259" s="31">
        <v>7.7359999999999998E-2</v>
      </c>
      <c r="N259" s="1"/>
      <c r="O259" s="1"/>
    </row>
    <row r="260" spans="1:15" ht="12.75" customHeight="1">
      <c r="A260" s="31">
        <v>250</v>
      </c>
      <c r="B260" s="31" t="s">
        <v>423</v>
      </c>
      <c r="C260" s="31">
        <v>97.85</v>
      </c>
      <c r="D260" s="40">
        <v>98.633333333333326</v>
      </c>
      <c r="E260" s="40">
        <v>95.566666666666649</v>
      </c>
      <c r="F260" s="40">
        <v>93.283333333333317</v>
      </c>
      <c r="G260" s="40">
        <v>90.21666666666664</v>
      </c>
      <c r="H260" s="40">
        <v>100.91666666666666</v>
      </c>
      <c r="I260" s="40">
        <v>103.98333333333332</v>
      </c>
      <c r="J260" s="40">
        <v>106.26666666666667</v>
      </c>
      <c r="K260" s="31">
        <v>101.7</v>
      </c>
      <c r="L260" s="31">
        <v>96.35</v>
      </c>
      <c r="M260" s="31">
        <v>8.9865899999999996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352.65</v>
      </c>
      <c r="D261" s="40">
        <v>350.2166666666667</v>
      </c>
      <c r="E261" s="40">
        <v>342.43333333333339</v>
      </c>
      <c r="F261" s="40">
        <v>332.2166666666667</v>
      </c>
      <c r="G261" s="40">
        <v>324.43333333333339</v>
      </c>
      <c r="H261" s="40">
        <v>360.43333333333339</v>
      </c>
      <c r="I261" s="40">
        <v>368.2166666666667</v>
      </c>
      <c r="J261" s="40">
        <v>378.43333333333339</v>
      </c>
      <c r="K261" s="31">
        <v>358</v>
      </c>
      <c r="L261" s="31">
        <v>340</v>
      </c>
      <c r="M261" s="31">
        <v>93.38109</v>
      </c>
      <c r="N261" s="1"/>
      <c r="O261" s="1"/>
    </row>
    <row r="262" spans="1:15" ht="12.75" customHeight="1">
      <c r="A262" s="31">
        <v>252</v>
      </c>
      <c r="B262" s="31" t="s">
        <v>417</v>
      </c>
      <c r="C262" s="31">
        <v>3183.95</v>
      </c>
      <c r="D262" s="40">
        <v>3185.3333333333335</v>
      </c>
      <c r="E262" s="40">
        <v>3130.7166666666672</v>
      </c>
      <c r="F262" s="40">
        <v>3077.4833333333336</v>
      </c>
      <c r="G262" s="40">
        <v>3022.8666666666672</v>
      </c>
      <c r="H262" s="40">
        <v>3238.5666666666671</v>
      </c>
      <c r="I262" s="40">
        <v>3293.1833333333329</v>
      </c>
      <c r="J262" s="40">
        <v>3346.416666666667</v>
      </c>
      <c r="K262" s="31">
        <v>3239.95</v>
      </c>
      <c r="L262" s="31">
        <v>3132.1</v>
      </c>
      <c r="M262" s="31">
        <v>1.06169</v>
      </c>
      <c r="N262" s="1"/>
      <c r="O262" s="1"/>
    </row>
    <row r="263" spans="1:15" ht="12.75" customHeight="1">
      <c r="A263" s="31">
        <v>253</v>
      </c>
      <c r="B263" s="31" t="s">
        <v>418</v>
      </c>
      <c r="C263" s="31">
        <v>647.54999999999995</v>
      </c>
      <c r="D263" s="40">
        <v>614.30000000000007</v>
      </c>
      <c r="E263" s="40">
        <v>573.65000000000009</v>
      </c>
      <c r="F263" s="40">
        <v>499.75</v>
      </c>
      <c r="G263" s="40">
        <v>459.1</v>
      </c>
      <c r="H263" s="40">
        <v>688.20000000000016</v>
      </c>
      <c r="I263" s="40">
        <v>728.85</v>
      </c>
      <c r="J263" s="40">
        <v>802.75000000000023</v>
      </c>
      <c r="K263" s="31">
        <v>654.95000000000005</v>
      </c>
      <c r="L263" s="31">
        <v>540.4</v>
      </c>
      <c r="M263" s="31">
        <v>4.5230499999999996</v>
      </c>
      <c r="N263" s="1"/>
      <c r="O263" s="1"/>
    </row>
    <row r="264" spans="1:15" ht="12.75" customHeight="1">
      <c r="A264" s="31">
        <v>254</v>
      </c>
      <c r="B264" s="31" t="s">
        <v>419</v>
      </c>
      <c r="C264" s="31">
        <v>201.5</v>
      </c>
      <c r="D264" s="40">
        <v>203.88333333333333</v>
      </c>
      <c r="E264" s="40">
        <v>195.26666666666665</v>
      </c>
      <c r="F264" s="40">
        <v>189.03333333333333</v>
      </c>
      <c r="G264" s="40">
        <v>180.41666666666666</v>
      </c>
      <c r="H264" s="40">
        <v>210.11666666666665</v>
      </c>
      <c r="I264" s="40">
        <v>218.73333333333332</v>
      </c>
      <c r="J264" s="40">
        <v>224.96666666666664</v>
      </c>
      <c r="K264" s="31">
        <v>212.5</v>
      </c>
      <c r="L264" s="31">
        <v>197.65</v>
      </c>
      <c r="M264" s="31">
        <v>8.7380700000000004</v>
      </c>
      <c r="N264" s="1"/>
      <c r="O264" s="1"/>
    </row>
    <row r="265" spans="1:15" ht="12.75" customHeight="1">
      <c r="A265" s="31">
        <v>255</v>
      </c>
      <c r="B265" s="31" t="s">
        <v>420</v>
      </c>
      <c r="C265" s="31">
        <v>127.85</v>
      </c>
      <c r="D265" s="40">
        <v>129.41666666666666</v>
      </c>
      <c r="E265" s="40">
        <v>124.98333333333332</v>
      </c>
      <c r="F265" s="40">
        <v>122.11666666666666</v>
      </c>
      <c r="G265" s="40">
        <v>117.68333333333332</v>
      </c>
      <c r="H265" s="40">
        <v>132.2833333333333</v>
      </c>
      <c r="I265" s="40">
        <v>136.71666666666664</v>
      </c>
      <c r="J265" s="40">
        <v>139.58333333333331</v>
      </c>
      <c r="K265" s="31">
        <v>133.85</v>
      </c>
      <c r="L265" s="31">
        <v>126.55</v>
      </c>
      <c r="M265" s="31">
        <v>11.496729999999999</v>
      </c>
      <c r="N265" s="1"/>
      <c r="O265" s="1"/>
    </row>
    <row r="266" spans="1:15" ht="12.75" customHeight="1">
      <c r="A266" s="31">
        <v>256</v>
      </c>
      <c r="B266" s="31" t="s">
        <v>421</v>
      </c>
      <c r="C266" s="31">
        <v>71</v>
      </c>
      <c r="D266" s="40">
        <v>70.166666666666671</v>
      </c>
      <c r="E266" s="40">
        <v>65.733333333333348</v>
      </c>
      <c r="F266" s="40">
        <v>60.466666666666683</v>
      </c>
      <c r="G266" s="40">
        <v>56.03333333333336</v>
      </c>
      <c r="H266" s="40">
        <v>75.433333333333337</v>
      </c>
      <c r="I266" s="40">
        <v>79.866666666666646</v>
      </c>
      <c r="J266" s="40">
        <v>85.133333333333326</v>
      </c>
      <c r="K266" s="31">
        <v>74.599999999999994</v>
      </c>
      <c r="L266" s="31">
        <v>64.900000000000006</v>
      </c>
      <c r="M266" s="31">
        <v>23.173500000000001</v>
      </c>
      <c r="N266" s="1"/>
      <c r="O266" s="1"/>
    </row>
    <row r="267" spans="1:15" ht="12.75" customHeight="1">
      <c r="A267" s="31">
        <v>257</v>
      </c>
      <c r="B267" s="31" t="s">
        <v>425</v>
      </c>
      <c r="C267" s="31">
        <v>158.30000000000001</v>
      </c>
      <c r="D267" s="40">
        <v>159.81666666666666</v>
      </c>
      <c r="E267" s="40">
        <v>150.68333333333334</v>
      </c>
      <c r="F267" s="40">
        <v>143.06666666666666</v>
      </c>
      <c r="G267" s="40">
        <v>133.93333333333334</v>
      </c>
      <c r="H267" s="40">
        <v>167.43333333333334</v>
      </c>
      <c r="I267" s="40">
        <v>176.56666666666666</v>
      </c>
      <c r="J267" s="40">
        <v>184.18333333333334</v>
      </c>
      <c r="K267" s="31">
        <v>168.95</v>
      </c>
      <c r="L267" s="31">
        <v>152.19999999999999</v>
      </c>
      <c r="M267" s="31">
        <v>13.44584</v>
      </c>
      <c r="N267" s="1"/>
      <c r="O267" s="1"/>
    </row>
    <row r="268" spans="1:15" ht="12.75" customHeight="1">
      <c r="A268" s="31">
        <v>258</v>
      </c>
      <c r="B268" s="31" t="s">
        <v>424</v>
      </c>
      <c r="C268" s="31">
        <v>292.60000000000002</v>
      </c>
      <c r="D268" s="40">
        <v>294.63333333333333</v>
      </c>
      <c r="E268" s="40">
        <v>284.31666666666666</v>
      </c>
      <c r="F268" s="40">
        <v>276.03333333333336</v>
      </c>
      <c r="G268" s="40">
        <v>265.7166666666667</v>
      </c>
      <c r="H268" s="40">
        <v>302.91666666666663</v>
      </c>
      <c r="I268" s="40">
        <v>313.23333333333323</v>
      </c>
      <c r="J268" s="40">
        <v>321.51666666666659</v>
      </c>
      <c r="K268" s="31">
        <v>304.95</v>
      </c>
      <c r="L268" s="31">
        <v>286.35000000000002</v>
      </c>
      <c r="M268" s="31">
        <v>2.8590100000000001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290.25</v>
      </c>
      <c r="D269" s="40">
        <v>290.7</v>
      </c>
      <c r="E269" s="40">
        <v>286.39999999999998</v>
      </c>
      <c r="F269" s="40">
        <v>282.55</v>
      </c>
      <c r="G269" s="40">
        <v>278.25</v>
      </c>
      <c r="H269" s="40">
        <v>294.54999999999995</v>
      </c>
      <c r="I269" s="40">
        <v>298.85000000000002</v>
      </c>
      <c r="J269" s="40">
        <v>302.69999999999993</v>
      </c>
      <c r="K269" s="31">
        <v>295</v>
      </c>
      <c r="L269" s="31">
        <v>286.85000000000002</v>
      </c>
      <c r="M269" s="31">
        <v>15.39194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625.6</v>
      </c>
      <c r="D270" s="40">
        <v>627.16666666666663</v>
      </c>
      <c r="E270" s="40">
        <v>616.5333333333333</v>
      </c>
      <c r="F270" s="40">
        <v>607.4666666666667</v>
      </c>
      <c r="G270" s="40">
        <v>596.83333333333337</v>
      </c>
      <c r="H270" s="40">
        <v>636.23333333333323</v>
      </c>
      <c r="I270" s="40">
        <v>646.86666666666667</v>
      </c>
      <c r="J270" s="40">
        <v>655.93333333333317</v>
      </c>
      <c r="K270" s="31">
        <v>637.79999999999995</v>
      </c>
      <c r="L270" s="31">
        <v>618.1</v>
      </c>
      <c r="M270" s="31">
        <v>42.307760000000002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3640.25</v>
      </c>
      <c r="D271" s="40">
        <v>3627.4333333333329</v>
      </c>
      <c r="E271" s="40">
        <v>3539.3666666666659</v>
      </c>
      <c r="F271" s="40">
        <v>3438.4833333333331</v>
      </c>
      <c r="G271" s="40">
        <v>3350.4166666666661</v>
      </c>
      <c r="H271" s="40">
        <v>3728.3166666666657</v>
      </c>
      <c r="I271" s="40">
        <v>3816.3833333333323</v>
      </c>
      <c r="J271" s="40">
        <v>3917.2666666666655</v>
      </c>
      <c r="K271" s="31">
        <v>3715.5</v>
      </c>
      <c r="L271" s="31">
        <v>3526.55</v>
      </c>
      <c r="M271" s="31">
        <v>4.4624199999999998</v>
      </c>
      <c r="N271" s="1"/>
      <c r="O271" s="1"/>
    </row>
    <row r="272" spans="1:15" ht="12.75" customHeight="1">
      <c r="A272" s="31">
        <v>262</v>
      </c>
      <c r="B272" s="31" t="s">
        <v>860</v>
      </c>
      <c r="C272" s="31">
        <v>551.25</v>
      </c>
      <c r="D272" s="40">
        <v>558.76666666666665</v>
      </c>
      <c r="E272" s="40">
        <v>538.5333333333333</v>
      </c>
      <c r="F272" s="40">
        <v>525.81666666666661</v>
      </c>
      <c r="G272" s="40">
        <v>505.58333333333326</v>
      </c>
      <c r="H272" s="40">
        <v>571.48333333333335</v>
      </c>
      <c r="I272" s="40">
        <v>591.7166666666667</v>
      </c>
      <c r="J272" s="40">
        <v>604.43333333333339</v>
      </c>
      <c r="K272" s="31">
        <v>579</v>
      </c>
      <c r="L272" s="31">
        <v>546.04999999999995</v>
      </c>
      <c r="M272" s="31">
        <v>7.0509399999999998</v>
      </c>
      <c r="N272" s="1"/>
      <c r="O272" s="1"/>
    </row>
    <row r="273" spans="1:15" ht="12.75" customHeight="1">
      <c r="A273" s="31">
        <v>263</v>
      </c>
      <c r="B273" s="31" t="s">
        <v>861</v>
      </c>
      <c r="C273" s="31">
        <v>586.20000000000005</v>
      </c>
      <c r="D273" s="40">
        <v>590.38333333333333</v>
      </c>
      <c r="E273" s="40">
        <v>580.81666666666661</v>
      </c>
      <c r="F273" s="40">
        <v>575.43333333333328</v>
      </c>
      <c r="G273" s="40">
        <v>565.86666666666656</v>
      </c>
      <c r="H273" s="40">
        <v>595.76666666666665</v>
      </c>
      <c r="I273" s="40">
        <v>605.33333333333348</v>
      </c>
      <c r="J273" s="40">
        <v>610.7166666666667</v>
      </c>
      <c r="K273" s="31">
        <v>599.95000000000005</v>
      </c>
      <c r="L273" s="31">
        <v>585</v>
      </c>
      <c r="M273" s="31">
        <v>0.95735999999999999</v>
      </c>
      <c r="N273" s="1"/>
      <c r="O273" s="1"/>
    </row>
    <row r="274" spans="1:15" ht="12.75" customHeight="1">
      <c r="A274" s="31">
        <v>264</v>
      </c>
      <c r="B274" s="31" t="s">
        <v>427</v>
      </c>
      <c r="C274" s="31">
        <v>681.95</v>
      </c>
      <c r="D274" s="40">
        <v>686.83333333333337</v>
      </c>
      <c r="E274" s="40">
        <v>670.16666666666674</v>
      </c>
      <c r="F274" s="40">
        <v>658.38333333333333</v>
      </c>
      <c r="G274" s="40">
        <v>641.7166666666667</v>
      </c>
      <c r="H274" s="40">
        <v>698.61666666666679</v>
      </c>
      <c r="I274" s="40">
        <v>715.28333333333353</v>
      </c>
      <c r="J274" s="40">
        <v>727.06666666666683</v>
      </c>
      <c r="K274" s="31">
        <v>703.5</v>
      </c>
      <c r="L274" s="31">
        <v>675.05</v>
      </c>
      <c r="M274" s="31">
        <v>4.2174699999999996</v>
      </c>
      <c r="N274" s="1"/>
      <c r="O274" s="1"/>
    </row>
    <row r="275" spans="1:15" ht="12.75" customHeight="1">
      <c r="A275" s="31">
        <v>265</v>
      </c>
      <c r="B275" s="31" t="s">
        <v>428</v>
      </c>
      <c r="C275" s="31">
        <v>150.65</v>
      </c>
      <c r="D275" s="40">
        <v>149.4</v>
      </c>
      <c r="E275" s="40">
        <v>145.80000000000001</v>
      </c>
      <c r="F275" s="40">
        <v>140.95000000000002</v>
      </c>
      <c r="G275" s="40">
        <v>137.35000000000002</v>
      </c>
      <c r="H275" s="40">
        <v>154.25</v>
      </c>
      <c r="I275" s="40">
        <v>157.84999999999997</v>
      </c>
      <c r="J275" s="40">
        <v>162.69999999999999</v>
      </c>
      <c r="K275" s="31">
        <v>153</v>
      </c>
      <c r="L275" s="31">
        <v>144.55000000000001</v>
      </c>
      <c r="M275" s="31">
        <v>4.5001699999999998</v>
      </c>
      <c r="N275" s="1"/>
      <c r="O275" s="1"/>
    </row>
    <row r="276" spans="1:15" ht="12.75" customHeight="1">
      <c r="A276" s="31">
        <v>266</v>
      </c>
      <c r="B276" s="31" t="s">
        <v>435</v>
      </c>
      <c r="C276" s="31">
        <v>1133.3</v>
      </c>
      <c r="D276" s="40">
        <v>1106.3833333333334</v>
      </c>
      <c r="E276" s="40">
        <v>1072.7666666666669</v>
      </c>
      <c r="F276" s="40">
        <v>1012.2333333333333</v>
      </c>
      <c r="G276" s="40">
        <v>978.61666666666679</v>
      </c>
      <c r="H276" s="40">
        <v>1166.916666666667</v>
      </c>
      <c r="I276" s="40">
        <v>1200.5333333333333</v>
      </c>
      <c r="J276" s="40">
        <v>1261.0666666666671</v>
      </c>
      <c r="K276" s="31">
        <v>1140</v>
      </c>
      <c r="L276" s="31">
        <v>1045.8499999999999</v>
      </c>
      <c r="M276" s="31">
        <v>7.4506600000000001</v>
      </c>
      <c r="N276" s="1"/>
      <c r="O276" s="1"/>
    </row>
    <row r="277" spans="1:15" ht="12.75" customHeight="1">
      <c r="A277" s="31">
        <v>267</v>
      </c>
      <c r="B277" s="31" t="s">
        <v>436</v>
      </c>
      <c r="C277" s="31">
        <v>383.95</v>
      </c>
      <c r="D277" s="40">
        <v>379.13333333333338</v>
      </c>
      <c r="E277" s="40">
        <v>366.06666666666678</v>
      </c>
      <c r="F277" s="40">
        <v>348.18333333333339</v>
      </c>
      <c r="G277" s="40">
        <v>335.11666666666679</v>
      </c>
      <c r="H277" s="40">
        <v>397.01666666666677</v>
      </c>
      <c r="I277" s="40">
        <v>410.08333333333337</v>
      </c>
      <c r="J277" s="40">
        <v>427.96666666666675</v>
      </c>
      <c r="K277" s="31">
        <v>392.2</v>
      </c>
      <c r="L277" s="31">
        <v>361.25</v>
      </c>
      <c r="M277" s="31">
        <v>3.1562100000000002</v>
      </c>
      <c r="N277" s="1"/>
      <c r="O277" s="1"/>
    </row>
    <row r="278" spans="1:15" ht="12.75" customHeight="1">
      <c r="A278" s="31">
        <v>268</v>
      </c>
      <c r="B278" s="31" t="s">
        <v>862</v>
      </c>
      <c r="C278" s="31">
        <v>66.400000000000006</v>
      </c>
      <c r="D278" s="40">
        <v>66.283333333333346</v>
      </c>
      <c r="E278" s="40">
        <v>64.566666666666691</v>
      </c>
      <c r="F278" s="40">
        <v>62.733333333333348</v>
      </c>
      <c r="G278" s="40">
        <v>61.016666666666694</v>
      </c>
      <c r="H278" s="40">
        <v>68.116666666666688</v>
      </c>
      <c r="I278" s="40">
        <v>69.833333333333357</v>
      </c>
      <c r="J278" s="40">
        <v>71.666666666666686</v>
      </c>
      <c r="K278" s="31">
        <v>68</v>
      </c>
      <c r="L278" s="31">
        <v>64.45</v>
      </c>
      <c r="M278" s="31">
        <v>11.23298</v>
      </c>
      <c r="N278" s="1"/>
      <c r="O278" s="1"/>
    </row>
    <row r="279" spans="1:15" ht="12.75" customHeight="1">
      <c r="A279" s="31">
        <v>269</v>
      </c>
      <c r="B279" s="31" t="s">
        <v>437</v>
      </c>
      <c r="C279" s="31">
        <v>569.75</v>
      </c>
      <c r="D279" s="40">
        <v>567.56666666666672</v>
      </c>
      <c r="E279" s="40">
        <v>556.13333333333344</v>
      </c>
      <c r="F279" s="40">
        <v>542.51666666666677</v>
      </c>
      <c r="G279" s="40">
        <v>531.08333333333348</v>
      </c>
      <c r="H279" s="40">
        <v>581.18333333333339</v>
      </c>
      <c r="I279" s="40">
        <v>592.61666666666656</v>
      </c>
      <c r="J279" s="40">
        <v>606.23333333333335</v>
      </c>
      <c r="K279" s="31">
        <v>579</v>
      </c>
      <c r="L279" s="31">
        <v>553.95000000000005</v>
      </c>
      <c r="M279" s="31">
        <v>3.5899399999999999</v>
      </c>
      <c r="N279" s="1"/>
      <c r="O279" s="1"/>
    </row>
    <row r="280" spans="1:15" ht="12.75" customHeight="1">
      <c r="A280" s="31">
        <v>270</v>
      </c>
      <c r="B280" s="31" t="s">
        <v>438</v>
      </c>
      <c r="C280" s="31">
        <v>48.65</v>
      </c>
      <c r="D280" s="40">
        <v>48.133333333333333</v>
      </c>
      <c r="E280" s="40">
        <v>46.266666666666666</v>
      </c>
      <c r="F280" s="40">
        <v>43.883333333333333</v>
      </c>
      <c r="G280" s="40">
        <v>42.016666666666666</v>
      </c>
      <c r="H280" s="40">
        <v>50.516666666666666</v>
      </c>
      <c r="I280" s="40">
        <v>52.383333333333326</v>
      </c>
      <c r="J280" s="40">
        <v>54.766666666666666</v>
      </c>
      <c r="K280" s="31">
        <v>50</v>
      </c>
      <c r="L280" s="31">
        <v>45.75</v>
      </c>
      <c r="M280" s="31">
        <v>45.82255</v>
      </c>
      <c r="N280" s="1"/>
      <c r="O280" s="1"/>
    </row>
    <row r="281" spans="1:15" ht="12.75" customHeight="1">
      <c r="A281" s="31">
        <v>271</v>
      </c>
      <c r="B281" s="31" t="s">
        <v>440</v>
      </c>
      <c r="C281" s="31">
        <v>433</v>
      </c>
      <c r="D281" s="40">
        <v>432.76666666666665</v>
      </c>
      <c r="E281" s="40">
        <v>421.23333333333329</v>
      </c>
      <c r="F281" s="40">
        <v>409.46666666666664</v>
      </c>
      <c r="G281" s="40">
        <v>397.93333333333328</v>
      </c>
      <c r="H281" s="40">
        <v>444.5333333333333</v>
      </c>
      <c r="I281" s="40">
        <v>456.06666666666661</v>
      </c>
      <c r="J281" s="40">
        <v>467.83333333333331</v>
      </c>
      <c r="K281" s="31">
        <v>444.3</v>
      </c>
      <c r="L281" s="31">
        <v>421</v>
      </c>
      <c r="M281" s="31">
        <v>1.8088599999999999</v>
      </c>
      <c r="N281" s="1"/>
      <c r="O281" s="1"/>
    </row>
    <row r="282" spans="1:15" ht="12.75" customHeight="1">
      <c r="A282" s="31">
        <v>272</v>
      </c>
      <c r="B282" s="31" t="s">
        <v>430</v>
      </c>
      <c r="C282" s="31">
        <v>1000.35</v>
      </c>
      <c r="D282" s="40">
        <v>1013.1999999999999</v>
      </c>
      <c r="E282" s="40">
        <v>969.14999999999986</v>
      </c>
      <c r="F282" s="40">
        <v>937.94999999999993</v>
      </c>
      <c r="G282" s="40">
        <v>893.89999999999986</v>
      </c>
      <c r="H282" s="40">
        <v>1044.3999999999999</v>
      </c>
      <c r="I282" s="40">
        <v>1088.4499999999998</v>
      </c>
      <c r="J282" s="40">
        <v>1119.6499999999999</v>
      </c>
      <c r="K282" s="31">
        <v>1057.25</v>
      </c>
      <c r="L282" s="31">
        <v>982</v>
      </c>
      <c r="M282" s="31">
        <v>4.2737999999999996</v>
      </c>
      <c r="N282" s="1"/>
      <c r="O282" s="1"/>
    </row>
    <row r="283" spans="1:15" ht="12.75" customHeight="1">
      <c r="A283" s="31">
        <v>273</v>
      </c>
      <c r="B283" s="31" t="s">
        <v>431</v>
      </c>
      <c r="C283" s="31">
        <v>264.55</v>
      </c>
      <c r="D283" s="40">
        <v>258.71666666666664</v>
      </c>
      <c r="E283" s="40">
        <v>248.18333333333328</v>
      </c>
      <c r="F283" s="40">
        <v>231.81666666666663</v>
      </c>
      <c r="G283" s="40">
        <v>221.28333333333327</v>
      </c>
      <c r="H283" s="40">
        <v>275.08333333333326</v>
      </c>
      <c r="I283" s="40">
        <v>285.61666666666667</v>
      </c>
      <c r="J283" s="40">
        <v>301.98333333333329</v>
      </c>
      <c r="K283" s="31">
        <v>269.25</v>
      </c>
      <c r="L283" s="31">
        <v>242.35</v>
      </c>
      <c r="M283" s="31">
        <v>4.1404199999999998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2019.6</v>
      </c>
      <c r="D284" s="40">
        <v>2000.6000000000001</v>
      </c>
      <c r="E284" s="40">
        <v>1956.2000000000003</v>
      </c>
      <c r="F284" s="40">
        <v>1892.8000000000002</v>
      </c>
      <c r="G284" s="40">
        <v>1848.4000000000003</v>
      </c>
      <c r="H284" s="40">
        <v>2064</v>
      </c>
      <c r="I284" s="40">
        <v>2108.4000000000005</v>
      </c>
      <c r="J284" s="40">
        <v>2171.8000000000002</v>
      </c>
      <c r="K284" s="31">
        <v>2045</v>
      </c>
      <c r="L284" s="31">
        <v>1937.2</v>
      </c>
      <c r="M284" s="31">
        <v>41.719000000000001</v>
      </c>
      <c r="N284" s="1"/>
      <c r="O284" s="1"/>
    </row>
    <row r="285" spans="1:15" ht="12.75" customHeight="1">
      <c r="A285" s="31">
        <v>275</v>
      </c>
      <c r="B285" s="31" t="s">
        <v>432</v>
      </c>
      <c r="C285" s="31">
        <v>441.85</v>
      </c>
      <c r="D285" s="40">
        <v>442.95</v>
      </c>
      <c r="E285" s="40">
        <v>424.9</v>
      </c>
      <c r="F285" s="40">
        <v>407.95</v>
      </c>
      <c r="G285" s="40">
        <v>389.9</v>
      </c>
      <c r="H285" s="40">
        <v>459.9</v>
      </c>
      <c r="I285" s="40">
        <v>477.95000000000005</v>
      </c>
      <c r="J285" s="40">
        <v>494.9</v>
      </c>
      <c r="K285" s="31">
        <v>461</v>
      </c>
      <c r="L285" s="31">
        <v>426</v>
      </c>
      <c r="M285" s="31">
        <v>16.768350000000002</v>
      </c>
      <c r="N285" s="1"/>
      <c r="O285" s="1"/>
    </row>
    <row r="286" spans="1:15" ht="12.75" customHeight="1">
      <c r="A286" s="31">
        <v>276</v>
      </c>
      <c r="B286" s="31" t="s">
        <v>429</v>
      </c>
      <c r="C286" s="31">
        <v>490.15</v>
      </c>
      <c r="D286" s="40">
        <v>483.58333333333331</v>
      </c>
      <c r="E286" s="40">
        <v>452.16666666666663</v>
      </c>
      <c r="F286" s="40">
        <v>414.18333333333334</v>
      </c>
      <c r="G286" s="40">
        <v>382.76666666666665</v>
      </c>
      <c r="H286" s="40">
        <v>521.56666666666661</v>
      </c>
      <c r="I286" s="40">
        <v>552.98333333333323</v>
      </c>
      <c r="J286" s="40">
        <v>590.96666666666658</v>
      </c>
      <c r="K286" s="31">
        <v>515</v>
      </c>
      <c r="L286" s="31">
        <v>445.6</v>
      </c>
      <c r="M286" s="31">
        <v>5.8022499999999999</v>
      </c>
      <c r="N286" s="1"/>
      <c r="O286" s="1"/>
    </row>
    <row r="287" spans="1:15" ht="12.75" customHeight="1">
      <c r="A287" s="31">
        <v>277</v>
      </c>
      <c r="B287" s="31" t="s">
        <v>433</v>
      </c>
      <c r="C287" s="31">
        <v>235.45</v>
      </c>
      <c r="D287" s="40">
        <v>237.81666666666669</v>
      </c>
      <c r="E287" s="40">
        <v>230.63333333333338</v>
      </c>
      <c r="F287" s="40">
        <v>225.81666666666669</v>
      </c>
      <c r="G287" s="40">
        <v>218.63333333333338</v>
      </c>
      <c r="H287" s="40">
        <v>242.63333333333338</v>
      </c>
      <c r="I287" s="40">
        <v>249.81666666666672</v>
      </c>
      <c r="J287" s="40">
        <v>254.63333333333338</v>
      </c>
      <c r="K287" s="31">
        <v>245</v>
      </c>
      <c r="L287" s="31">
        <v>233</v>
      </c>
      <c r="M287" s="31">
        <v>3.5857199999999998</v>
      </c>
      <c r="N287" s="1"/>
      <c r="O287" s="1"/>
    </row>
    <row r="288" spans="1:15" ht="12.75" customHeight="1">
      <c r="A288" s="31">
        <v>278</v>
      </c>
      <c r="B288" s="31" t="s">
        <v>434</v>
      </c>
      <c r="C288" s="31">
        <v>1227.05</v>
      </c>
      <c r="D288" s="40">
        <v>1228.25</v>
      </c>
      <c r="E288" s="40">
        <v>1188.3499999999999</v>
      </c>
      <c r="F288" s="40">
        <v>1149.6499999999999</v>
      </c>
      <c r="G288" s="40">
        <v>1109.7499999999998</v>
      </c>
      <c r="H288" s="40">
        <v>1266.95</v>
      </c>
      <c r="I288" s="40">
        <v>1306.8500000000001</v>
      </c>
      <c r="J288" s="40">
        <v>1345.5500000000002</v>
      </c>
      <c r="K288" s="31">
        <v>1268.1500000000001</v>
      </c>
      <c r="L288" s="31">
        <v>1189.55</v>
      </c>
      <c r="M288" s="31">
        <v>0.21626000000000001</v>
      </c>
      <c r="N288" s="1"/>
      <c r="O288" s="1"/>
    </row>
    <row r="289" spans="1:15" ht="12.75" customHeight="1">
      <c r="A289" s="31">
        <v>279</v>
      </c>
      <c r="B289" s="31" t="s">
        <v>439</v>
      </c>
      <c r="C289" s="31">
        <v>482.2</v>
      </c>
      <c r="D289" s="40">
        <v>485.10000000000008</v>
      </c>
      <c r="E289" s="40">
        <v>469.20000000000016</v>
      </c>
      <c r="F289" s="40">
        <v>456.2000000000001</v>
      </c>
      <c r="G289" s="40">
        <v>440.30000000000018</v>
      </c>
      <c r="H289" s="40">
        <v>498.10000000000014</v>
      </c>
      <c r="I289" s="40">
        <v>514.00000000000011</v>
      </c>
      <c r="J289" s="40">
        <v>527.00000000000011</v>
      </c>
      <c r="K289" s="31">
        <v>501</v>
      </c>
      <c r="L289" s="31">
        <v>472.1</v>
      </c>
      <c r="M289" s="31">
        <v>1.1357999999999999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73.400000000000006</v>
      </c>
      <c r="D290" s="40">
        <v>73.816666666666677</v>
      </c>
      <c r="E290" s="40">
        <v>71.933333333333351</v>
      </c>
      <c r="F290" s="40">
        <v>70.466666666666669</v>
      </c>
      <c r="G290" s="40">
        <v>68.583333333333343</v>
      </c>
      <c r="H290" s="40">
        <v>75.28333333333336</v>
      </c>
      <c r="I290" s="40">
        <v>77.166666666666686</v>
      </c>
      <c r="J290" s="40">
        <v>78.633333333333368</v>
      </c>
      <c r="K290" s="31">
        <v>75.7</v>
      </c>
      <c r="L290" s="31">
        <v>72.349999999999994</v>
      </c>
      <c r="M290" s="31">
        <v>87.129840000000002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3885.45</v>
      </c>
      <c r="D291" s="40">
        <v>3849.4833333333336</v>
      </c>
      <c r="E291" s="40">
        <v>3754.2666666666673</v>
      </c>
      <c r="F291" s="40">
        <v>3623.0833333333339</v>
      </c>
      <c r="G291" s="40">
        <v>3527.8666666666677</v>
      </c>
      <c r="H291" s="40">
        <v>3980.666666666667</v>
      </c>
      <c r="I291" s="40">
        <v>4075.8833333333332</v>
      </c>
      <c r="J291" s="40">
        <v>4207.0666666666666</v>
      </c>
      <c r="K291" s="31">
        <v>3944.7</v>
      </c>
      <c r="L291" s="31">
        <v>3718.3</v>
      </c>
      <c r="M291" s="31">
        <v>13.006869999999999</v>
      </c>
      <c r="N291" s="1"/>
      <c r="O291" s="1"/>
    </row>
    <row r="292" spans="1:15" ht="12.75" customHeight="1">
      <c r="A292" s="31">
        <v>282</v>
      </c>
      <c r="B292" s="31" t="s">
        <v>441</v>
      </c>
      <c r="C292" s="31">
        <v>314.89999999999998</v>
      </c>
      <c r="D292" s="40">
        <v>318.95</v>
      </c>
      <c r="E292" s="40">
        <v>306.54999999999995</v>
      </c>
      <c r="F292" s="40">
        <v>298.2</v>
      </c>
      <c r="G292" s="40">
        <v>285.79999999999995</v>
      </c>
      <c r="H292" s="40">
        <v>327.29999999999995</v>
      </c>
      <c r="I292" s="40">
        <v>339.69999999999993</v>
      </c>
      <c r="J292" s="40">
        <v>348.04999999999995</v>
      </c>
      <c r="K292" s="31">
        <v>331.35</v>
      </c>
      <c r="L292" s="31">
        <v>310.60000000000002</v>
      </c>
      <c r="M292" s="31">
        <v>2.3584900000000002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502.35</v>
      </c>
      <c r="D293" s="40">
        <v>510.51666666666665</v>
      </c>
      <c r="E293" s="40">
        <v>488.0333333333333</v>
      </c>
      <c r="F293" s="40">
        <v>473.71666666666664</v>
      </c>
      <c r="G293" s="40">
        <v>451.23333333333329</v>
      </c>
      <c r="H293" s="40">
        <v>524.83333333333326</v>
      </c>
      <c r="I293" s="40">
        <v>547.31666666666661</v>
      </c>
      <c r="J293" s="40">
        <v>561.63333333333333</v>
      </c>
      <c r="K293" s="31">
        <v>533</v>
      </c>
      <c r="L293" s="31">
        <v>496.2</v>
      </c>
      <c r="M293" s="31">
        <v>34.806139999999999</v>
      </c>
      <c r="N293" s="1"/>
      <c r="O293" s="1"/>
    </row>
    <row r="294" spans="1:15" ht="12.75" customHeight="1">
      <c r="A294" s="31">
        <v>284</v>
      </c>
      <c r="B294" s="31" t="s">
        <v>442</v>
      </c>
      <c r="C294" s="31">
        <v>8308.7999999999993</v>
      </c>
      <c r="D294" s="40">
        <v>8374.9333333333325</v>
      </c>
      <c r="E294" s="40">
        <v>8084.866666666665</v>
      </c>
      <c r="F294" s="40">
        <v>7860.9333333333325</v>
      </c>
      <c r="G294" s="40">
        <v>7570.866666666665</v>
      </c>
      <c r="H294" s="40">
        <v>8598.866666666665</v>
      </c>
      <c r="I294" s="40">
        <v>8888.9333333333343</v>
      </c>
      <c r="J294" s="40">
        <v>9112.866666666665</v>
      </c>
      <c r="K294" s="31">
        <v>8665</v>
      </c>
      <c r="L294" s="31">
        <v>8151</v>
      </c>
      <c r="M294" s="31">
        <v>0.13866999999999999</v>
      </c>
      <c r="N294" s="1"/>
      <c r="O294" s="1"/>
    </row>
    <row r="295" spans="1:15" ht="12.75" customHeight="1">
      <c r="A295" s="31">
        <v>285</v>
      </c>
      <c r="B295" s="31" t="s">
        <v>443</v>
      </c>
      <c r="C295" s="31">
        <v>43.95</v>
      </c>
      <c r="D295" s="40">
        <v>44.483333333333327</v>
      </c>
      <c r="E295" s="40">
        <v>41.566666666666656</v>
      </c>
      <c r="F295" s="40">
        <v>39.18333333333333</v>
      </c>
      <c r="G295" s="40">
        <v>36.266666666666659</v>
      </c>
      <c r="H295" s="40">
        <v>46.866666666666653</v>
      </c>
      <c r="I295" s="40">
        <v>49.783333333333324</v>
      </c>
      <c r="J295" s="40">
        <v>52.16666666666665</v>
      </c>
      <c r="K295" s="31">
        <v>47.4</v>
      </c>
      <c r="L295" s="31">
        <v>42.1</v>
      </c>
      <c r="M295" s="31">
        <v>116.4255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374.85</v>
      </c>
      <c r="D296" s="40">
        <v>373.75</v>
      </c>
      <c r="E296" s="40">
        <v>368.1</v>
      </c>
      <c r="F296" s="40">
        <v>361.35</v>
      </c>
      <c r="G296" s="40">
        <v>355.70000000000005</v>
      </c>
      <c r="H296" s="40">
        <v>380.5</v>
      </c>
      <c r="I296" s="40">
        <v>386.15</v>
      </c>
      <c r="J296" s="40">
        <v>392.9</v>
      </c>
      <c r="K296" s="31">
        <v>379.4</v>
      </c>
      <c r="L296" s="31">
        <v>367</v>
      </c>
      <c r="M296" s="31">
        <v>25.75385</v>
      </c>
      <c r="N296" s="1"/>
      <c r="O296" s="1"/>
    </row>
    <row r="297" spans="1:15" ht="12.75" customHeight="1">
      <c r="A297" s="31">
        <v>287</v>
      </c>
      <c r="B297" s="31" t="s">
        <v>444</v>
      </c>
      <c r="C297" s="31">
        <v>2480.3000000000002</v>
      </c>
      <c r="D297" s="40">
        <v>2471.9666666666667</v>
      </c>
      <c r="E297" s="40">
        <v>2369.9333333333334</v>
      </c>
      <c r="F297" s="40">
        <v>2259.5666666666666</v>
      </c>
      <c r="G297" s="40">
        <v>2157.5333333333333</v>
      </c>
      <c r="H297" s="40">
        <v>2582.3333333333335</v>
      </c>
      <c r="I297" s="40">
        <v>2684.3666666666672</v>
      </c>
      <c r="J297" s="40">
        <v>2794.7333333333336</v>
      </c>
      <c r="K297" s="31">
        <v>2574</v>
      </c>
      <c r="L297" s="31">
        <v>2361.6</v>
      </c>
      <c r="M297" s="31">
        <v>1.8222400000000001</v>
      </c>
      <c r="N297" s="1"/>
      <c r="O297" s="1"/>
    </row>
    <row r="298" spans="1:15" ht="12.75" customHeight="1">
      <c r="A298" s="31">
        <v>288</v>
      </c>
      <c r="B298" s="31" t="s">
        <v>863</v>
      </c>
      <c r="C298" s="31">
        <v>1405.8</v>
      </c>
      <c r="D298" s="40">
        <v>1349.9333333333334</v>
      </c>
      <c r="E298" s="40">
        <v>1219.8666666666668</v>
      </c>
      <c r="F298" s="40">
        <v>1033.9333333333334</v>
      </c>
      <c r="G298" s="40">
        <v>903.86666666666679</v>
      </c>
      <c r="H298" s="40">
        <v>1535.8666666666668</v>
      </c>
      <c r="I298" s="40">
        <v>1665.9333333333334</v>
      </c>
      <c r="J298" s="40">
        <v>1851.8666666666668</v>
      </c>
      <c r="K298" s="31">
        <v>1480</v>
      </c>
      <c r="L298" s="31">
        <v>1164</v>
      </c>
      <c r="M298" s="31">
        <v>2.6608800000000001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1767.25</v>
      </c>
      <c r="D299" s="40">
        <v>1764.1500000000003</v>
      </c>
      <c r="E299" s="40">
        <v>1738.2500000000007</v>
      </c>
      <c r="F299" s="40">
        <v>1709.2500000000005</v>
      </c>
      <c r="G299" s="40">
        <v>1683.3500000000008</v>
      </c>
      <c r="H299" s="40">
        <v>1793.1500000000005</v>
      </c>
      <c r="I299" s="40">
        <v>1819.0500000000002</v>
      </c>
      <c r="J299" s="40">
        <v>1848.0500000000004</v>
      </c>
      <c r="K299" s="31">
        <v>1790.05</v>
      </c>
      <c r="L299" s="31">
        <v>1735.15</v>
      </c>
      <c r="M299" s="31">
        <v>21.1142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6748.55</v>
      </c>
      <c r="D300" s="40">
        <v>6644.3</v>
      </c>
      <c r="E300" s="40">
        <v>6496.6</v>
      </c>
      <c r="F300" s="40">
        <v>6244.6500000000005</v>
      </c>
      <c r="G300" s="40">
        <v>6096.9500000000007</v>
      </c>
      <c r="H300" s="40">
        <v>6896.25</v>
      </c>
      <c r="I300" s="40">
        <v>7043.9499999999989</v>
      </c>
      <c r="J300" s="40">
        <v>7295.9</v>
      </c>
      <c r="K300" s="31">
        <v>6792</v>
      </c>
      <c r="L300" s="31">
        <v>6392.35</v>
      </c>
      <c r="M300" s="31">
        <v>2.4930400000000001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5201.25</v>
      </c>
      <c r="D301" s="40">
        <v>5185.7</v>
      </c>
      <c r="E301" s="40">
        <v>5101.3999999999996</v>
      </c>
      <c r="F301" s="40">
        <v>5001.55</v>
      </c>
      <c r="G301" s="40">
        <v>4917.25</v>
      </c>
      <c r="H301" s="40">
        <v>5285.5499999999993</v>
      </c>
      <c r="I301" s="40">
        <v>5369.85</v>
      </c>
      <c r="J301" s="40">
        <v>5469.6999999999989</v>
      </c>
      <c r="K301" s="31">
        <v>5270</v>
      </c>
      <c r="L301" s="31">
        <v>5085.8500000000004</v>
      </c>
      <c r="M301" s="31">
        <v>3.7286700000000002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893</v>
      </c>
      <c r="D302" s="40">
        <v>903.18333333333339</v>
      </c>
      <c r="E302" s="40">
        <v>875.81666666666683</v>
      </c>
      <c r="F302" s="40">
        <v>858.63333333333344</v>
      </c>
      <c r="G302" s="40">
        <v>831.26666666666688</v>
      </c>
      <c r="H302" s="40">
        <v>920.36666666666679</v>
      </c>
      <c r="I302" s="40">
        <v>947.73333333333335</v>
      </c>
      <c r="J302" s="40">
        <v>964.91666666666674</v>
      </c>
      <c r="K302" s="31">
        <v>930.55</v>
      </c>
      <c r="L302" s="31">
        <v>886</v>
      </c>
      <c r="M302" s="31">
        <v>14.71865</v>
      </c>
      <c r="N302" s="1"/>
      <c r="O302" s="1"/>
    </row>
    <row r="303" spans="1:15" ht="12.75" customHeight="1">
      <c r="A303" s="31">
        <v>293</v>
      </c>
      <c r="B303" s="31" t="s">
        <v>445</v>
      </c>
      <c r="C303" s="31">
        <v>3813.55</v>
      </c>
      <c r="D303" s="40">
        <v>3844.5166666666664</v>
      </c>
      <c r="E303" s="40">
        <v>3719.0333333333328</v>
      </c>
      <c r="F303" s="40">
        <v>3624.5166666666664</v>
      </c>
      <c r="G303" s="40">
        <v>3499.0333333333328</v>
      </c>
      <c r="H303" s="40">
        <v>3939.0333333333328</v>
      </c>
      <c r="I303" s="40">
        <v>4064.5166666666664</v>
      </c>
      <c r="J303" s="40">
        <v>4159.0333333333328</v>
      </c>
      <c r="K303" s="31">
        <v>3970</v>
      </c>
      <c r="L303" s="31">
        <v>3750</v>
      </c>
      <c r="M303" s="31">
        <v>0.58223999999999998</v>
      </c>
      <c r="N303" s="1"/>
      <c r="O303" s="1"/>
    </row>
    <row r="304" spans="1:15" ht="12.75" customHeight="1">
      <c r="A304" s="31">
        <v>294</v>
      </c>
      <c r="B304" s="31" t="s">
        <v>864</v>
      </c>
      <c r="C304" s="31">
        <v>397.85</v>
      </c>
      <c r="D304" s="40">
        <v>402.89999999999992</v>
      </c>
      <c r="E304" s="40">
        <v>391.09999999999985</v>
      </c>
      <c r="F304" s="40">
        <v>384.34999999999991</v>
      </c>
      <c r="G304" s="40">
        <v>372.54999999999984</v>
      </c>
      <c r="H304" s="40">
        <v>409.64999999999986</v>
      </c>
      <c r="I304" s="40">
        <v>421.44999999999993</v>
      </c>
      <c r="J304" s="40">
        <v>428.19999999999987</v>
      </c>
      <c r="K304" s="31">
        <v>414.7</v>
      </c>
      <c r="L304" s="31">
        <v>396.15</v>
      </c>
      <c r="M304" s="31">
        <v>8.2865099999999998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850.8</v>
      </c>
      <c r="D305" s="40">
        <v>848.98333333333323</v>
      </c>
      <c r="E305" s="40">
        <v>830.16666666666652</v>
      </c>
      <c r="F305" s="40">
        <v>809.5333333333333</v>
      </c>
      <c r="G305" s="40">
        <v>790.71666666666658</v>
      </c>
      <c r="H305" s="40">
        <v>869.61666666666645</v>
      </c>
      <c r="I305" s="40">
        <v>888.43333333333328</v>
      </c>
      <c r="J305" s="40">
        <v>909.06666666666638</v>
      </c>
      <c r="K305" s="31">
        <v>867.8</v>
      </c>
      <c r="L305" s="31">
        <v>828.35</v>
      </c>
      <c r="M305" s="31">
        <v>39.362450000000003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154.9</v>
      </c>
      <c r="D306" s="40">
        <v>156.03333333333333</v>
      </c>
      <c r="E306" s="40">
        <v>152.56666666666666</v>
      </c>
      <c r="F306" s="40">
        <v>150.23333333333332</v>
      </c>
      <c r="G306" s="40">
        <v>146.76666666666665</v>
      </c>
      <c r="H306" s="40">
        <v>158.36666666666667</v>
      </c>
      <c r="I306" s="40">
        <v>161.83333333333331</v>
      </c>
      <c r="J306" s="40">
        <v>164.16666666666669</v>
      </c>
      <c r="K306" s="31">
        <v>159.5</v>
      </c>
      <c r="L306" s="31">
        <v>153.69999999999999</v>
      </c>
      <c r="M306" s="31">
        <v>28.19303</v>
      </c>
      <c r="N306" s="1"/>
      <c r="O306" s="1"/>
    </row>
    <row r="307" spans="1:15" ht="12.75" customHeight="1">
      <c r="A307" s="31">
        <v>297</v>
      </c>
      <c r="B307" s="31" t="s">
        <v>318</v>
      </c>
      <c r="C307" s="31">
        <v>19.100000000000001</v>
      </c>
      <c r="D307" s="40">
        <v>19.2</v>
      </c>
      <c r="E307" s="40">
        <v>18.549999999999997</v>
      </c>
      <c r="F307" s="40">
        <v>17.999999999999996</v>
      </c>
      <c r="G307" s="40">
        <v>17.349999999999994</v>
      </c>
      <c r="H307" s="40">
        <v>19.75</v>
      </c>
      <c r="I307" s="40">
        <v>20.399999999999999</v>
      </c>
      <c r="J307" s="40">
        <v>20.950000000000003</v>
      </c>
      <c r="K307" s="31">
        <v>19.850000000000001</v>
      </c>
      <c r="L307" s="31">
        <v>18.649999999999999</v>
      </c>
      <c r="M307" s="31">
        <v>33.884869999999999</v>
      </c>
      <c r="N307" s="1"/>
      <c r="O307" s="1"/>
    </row>
    <row r="308" spans="1:15" ht="12.75" customHeight="1">
      <c r="A308" s="31">
        <v>298</v>
      </c>
      <c r="B308" s="31" t="s">
        <v>448</v>
      </c>
      <c r="C308" s="31">
        <v>233.45</v>
      </c>
      <c r="D308" s="40">
        <v>238.35</v>
      </c>
      <c r="E308" s="40">
        <v>225.1</v>
      </c>
      <c r="F308" s="40">
        <v>216.75</v>
      </c>
      <c r="G308" s="40">
        <v>203.5</v>
      </c>
      <c r="H308" s="40">
        <v>246.7</v>
      </c>
      <c r="I308" s="40">
        <v>259.95</v>
      </c>
      <c r="J308" s="40">
        <v>268.29999999999995</v>
      </c>
      <c r="K308" s="31">
        <v>251.6</v>
      </c>
      <c r="L308" s="31">
        <v>230</v>
      </c>
      <c r="M308" s="31">
        <v>4.2296500000000004</v>
      </c>
      <c r="N308" s="1"/>
      <c r="O308" s="1"/>
    </row>
    <row r="309" spans="1:15" ht="12.75" customHeight="1">
      <c r="A309" s="31">
        <v>299</v>
      </c>
      <c r="B309" s="31" t="s">
        <v>450</v>
      </c>
      <c r="C309" s="31">
        <v>674.75</v>
      </c>
      <c r="D309" s="40">
        <v>683.25</v>
      </c>
      <c r="E309" s="40">
        <v>657.6</v>
      </c>
      <c r="F309" s="40">
        <v>640.45000000000005</v>
      </c>
      <c r="G309" s="40">
        <v>614.80000000000007</v>
      </c>
      <c r="H309" s="40">
        <v>700.4</v>
      </c>
      <c r="I309" s="40">
        <v>726.05000000000007</v>
      </c>
      <c r="J309" s="40">
        <v>743.19999999999993</v>
      </c>
      <c r="K309" s="31">
        <v>708.9</v>
      </c>
      <c r="L309" s="31">
        <v>666.1</v>
      </c>
      <c r="M309" s="31">
        <v>1.1194500000000001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164.65</v>
      </c>
      <c r="D310" s="40">
        <v>165.33333333333334</v>
      </c>
      <c r="E310" s="40">
        <v>161.7166666666667</v>
      </c>
      <c r="F310" s="40">
        <v>158.78333333333336</v>
      </c>
      <c r="G310" s="40">
        <v>155.16666666666671</v>
      </c>
      <c r="H310" s="40">
        <v>168.26666666666668</v>
      </c>
      <c r="I310" s="40">
        <v>171.8833333333333</v>
      </c>
      <c r="J310" s="40">
        <v>174.81666666666666</v>
      </c>
      <c r="K310" s="31">
        <v>168.95</v>
      </c>
      <c r="L310" s="31">
        <v>162.4</v>
      </c>
      <c r="M310" s="31">
        <v>31.62162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534.75</v>
      </c>
      <c r="D311" s="40">
        <v>535.93333333333339</v>
      </c>
      <c r="E311" s="40">
        <v>528.96666666666681</v>
      </c>
      <c r="F311" s="40">
        <v>523.18333333333339</v>
      </c>
      <c r="G311" s="40">
        <v>516.21666666666681</v>
      </c>
      <c r="H311" s="40">
        <v>541.71666666666681</v>
      </c>
      <c r="I311" s="40">
        <v>548.68333333333351</v>
      </c>
      <c r="J311" s="40">
        <v>554.46666666666681</v>
      </c>
      <c r="K311" s="31">
        <v>542.9</v>
      </c>
      <c r="L311" s="31">
        <v>530.15</v>
      </c>
      <c r="M311" s="31">
        <v>12.675219999999999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7149.5</v>
      </c>
      <c r="D312" s="40">
        <v>7116.7333333333336</v>
      </c>
      <c r="E312" s="40">
        <v>7023.4666666666672</v>
      </c>
      <c r="F312" s="40">
        <v>6897.4333333333334</v>
      </c>
      <c r="G312" s="40">
        <v>6804.166666666667</v>
      </c>
      <c r="H312" s="40">
        <v>7242.7666666666673</v>
      </c>
      <c r="I312" s="40">
        <v>7336.0333333333338</v>
      </c>
      <c r="J312" s="40">
        <v>7462.0666666666675</v>
      </c>
      <c r="K312" s="31">
        <v>7210</v>
      </c>
      <c r="L312" s="31">
        <v>6990.7</v>
      </c>
      <c r="M312" s="31">
        <v>7.3300999999999998</v>
      </c>
      <c r="N312" s="1"/>
      <c r="O312" s="1"/>
    </row>
    <row r="313" spans="1:15" ht="12.75" customHeight="1">
      <c r="A313" s="31">
        <v>303</v>
      </c>
      <c r="B313" s="31" t="s">
        <v>865</v>
      </c>
      <c r="C313" s="31">
        <v>2519.5500000000002</v>
      </c>
      <c r="D313" s="40">
        <v>2492.8833333333332</v>
      </c>
      <c r="E313" s="40">
        <v>2438.6666666666665</v>
      </c>
      <c r="F313" s="40">
        <v>2357.7833333333333</v>
      </c>
      <c r="G313" s="40">
        <v>2303.5666666666666</v>
      </c>
      <c r="H313" s="40">
        <v>2573.7666666666664</v>
      </c>
      <c r="I313" s="40">
        <v>2627.9833333333336</v>
      </c>
      <c r="J313" s="40">
        <v>2708.8666666666663</v>
      </c>
      <c r="K313" s="31">
        <v>2547.1</v>
      </c>
      <c r="L313" s="31">
        <v>2412</v>
      </c>
      <c r="M313" s="31">
        <v>0.86997999999999998</v>
      </c>
      <c r="N313" s="1"/>
      <c r="O313" s="1"/>
    </row>
    <row r="314" spans="1:15" ht="12.75" customHeight="1">
      <c r="A314" s="31">
        <v>304</v>
      </c>
      <c r="B314" s="31" t="s">
        <v>452</v>
      </c>
      <c r="C314" s="31">
        <v>373.25</v>
      </c>
      <c r="D314" s="40">
        <v>374.90000000000003</v>
      </c>
      <c r="E314" s="40">
        <v>368.35000000000008</v>
      </c>
      <c r="F314" s="40">
        <v>363.45000000000005</v>
      </c>
      <c r="G314" s="40">
        <v>356.90000000000009</v>
      </c>
      <c r="H314" s="40">
        <v>379.80000000000007</v>
      </c>
      <c r="I314" s="40">
        <v>386.35</v>
      </c>
      <c r="J314" s="40">
        <v>391.25000000000006</v>
      </c>
      <c r="K314" s="31">
        <v>381.45</v>
      </c>
      <c r="L314" s="31">
        <v>370</v>
      </c>
      <c r="M314" s="31">
        <v>8.9832000000000001</v>
      </c>
      <c r="N314" s="1"/>
      <c r="O314" s="1"/>
    </row>
    <row r="315" spans="1:15" ht="12.75" customHeight="1">
      <c r="A315" s="31">
        <v>305</v>
      </c>
      <c r="B315" s="31" t="s">
        <v>453</v>
      </c>
      <c r="C315" s="31">
        <v>257.89999999999998</v>
      </c>
      <c r="D315" s="40">
        <v>262.73333333333335</v>
      </c>
      <c r="E315" s="40">
        <v>250.41666666666669</v>
      </c>
      <c r="F315" s="40">
        <v>242.93333333333334</v>
      </c>
      <c r="G315" s="40">
        <v>230.61666666666667</v>
      </c>
      <c r="H315" s="40">
        <v>270.2166666666667</v>
      </c>
      <c r="I315" s="40">
        <v>282.5333333333333</v>
      </c>
      <c r="J315" s="40">
        <v>290.01666666666671</v>
      </c>
      <c r="K315" s="31">
        <v>275.05</v>
      </c>
      <c r="L315" s="31">
        <v>255.25</v>
      </c>
      <c r="M315" s="31">
        <v>6.1827300000000003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890.1</v>
      </c>
      <c r="D316" s="40">
        <v>884.0333333333333</v>
      </c>
      <c r="E316" s="40">
        <v>868.06666666666661</v>
      </c>
      <c r="F316" s="40">
        <v>846.0333333333333</v>
      </c>
      <c r="G316" s="40">
        <v>830.06666666666661</v>
      </c>
      <c r="H316" s="40">
        <v>906.06666666666661</v>
      </c>
      <c r="I316" s="40">
        <v>922.0333333333333</v>
      </c>
      <c r="J316" s="40">
        <v>944.06666666666661</v>
      </c>
      <c r="K316" s="31">
        <v>900</v>
      </c>
      <c r="L316" s="31">
        <v>862</v>
      </c>
      <c r="M316" s="31">
        <v>25.980080000000001</v>
      </c>
      <c r="N316" s="1"/>
      <c r="O316" s="1"/>
    </row>
    <row r="317" spans="1:15" ht="12.75" customHeight="1">
      <c r="A317" s="31">
        <v>307</v>
      </c>
      <c r="B317" s="31" t="s">
        <v>458</v>
      </c>
      <c r="C317" s="31">
        <v>1631.3</v>
      </c>
      <c r="D317" s="40">
        <v>1638.6166666666668</v>
      </c>
      <c r="E317" s="40">
        <v>1600.2333333333336</v>
      </c>
      <c r="F317" s="40">
        <v>1569.1666666666667</v>
      </c>
      <c r="G317" s="40">
        <v>1530.7833333333335</v>
      </c>
      <c r="H317" s="40">
        <v>1669.6833333333336</v>
      </c>
      <c r="I317" s="40">
        <v>1708.0666666666668</v>
      </c>
      <c r="J317" s="40">
        <v>1739.1333333333337</v>
      </c>
      <c r="K317" s="31">
        <v>1677</v>
      </c>
      <c r="L317" s="31">
        <v>1607.55</v>
      </c>
      <c r="M317" s="31">
        <v>4.1124099999999997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3130.7</v>
      </c>
      <c r="D318" s="40">
        <v>3151.1833333333329</v>
      </c>
      <c r="E318" s="40">
        <v>3041.9166666666661</v>
      </c>
      <c r="F318" s="40">
        <v>2953.1333333333332</v>
      </c>
      <c r="G318" s="40">
        <v>2843.8666666666663</v>
      </c>
      <c r="H318" s="40">
        <v>3239.9666666666658</v>
      </c>
      <c r="I318" s="40">
        <v>3349.2333333333331</v>
      </c>
      <c r="J318" s="40">
        <v>3438.0166666666655</v>
      </c>
      <c r="K318" s="31">
        <v>3260.45</v>
      </c>
      <c r="L318" s="31">
        <v>3062.4</v>
      </c>
      <c r="M318" s="31">
        <v>5.4579700000000004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937.65</v>
      </c>
      <c r="D319" s="40">
        <v>933.23333333333323</v>
      </c>
      <c r="E319" s="40">
        <v>914.66666666666652</v>
      </c>
      <c r="F319" s="40">
        <v>891.68333333333328</v>
      </c>
      <c r="G319" s="40">
        <v>873.11666666666656</v>
      </c>
      <c r="H319" s="40">
        <v>956.21666666666647</v>
      </c>
      <c r="I319" s="40">
        <v>974.7833333333333</v>
      </c>
      <c r="J319" s="40">
        <v>997.76666666666642</v>
      </c>
      <c r="K319" s="31">
        <v>951.8</v>
      </c>
      <c r="L319" s="31">
        <v>910.25</v>
      </c>
      <c r="M319" s="31">
        <v>4.3974000000000002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918.15</v>
      </c>
      <c r="D320" s="40">
        <v>917.80000000000007</v>
      </c>
      <c r="E320" s="40">
        <v>901.25000000000011</v>
      </c>
      <c r="F320" s="40">
        <v>884.35</v>
      </c>
      <c r="G320" s="40">
        <v>867.80000000000007</v>
      </c>
      <c r="H320" s="40">
        <v>934.70000000000016</v>
      </c>
      <c r="I320" s="40">
        <v>951.25000000000011</v>
      </c>
      <c r="J320" s="40">
        <v>968.1500000000002</v>
      </c>
      <c r="K320" s="31">
        <v>934.35</v>
      </c>
      <c r="L320" s="31">
        <v>900.9</v>
      </c>
      <c r="M320" s="31">
        <v>4.85527</v>
      </c>
      <c r="N320" s="1"/>
      <c r="O320" s="1"/>
    </row>
    <row r="321" spans="1:15" ht="12.75" customHeight="1">
      <c r="A321" s="31">
        <v>311</v>
      </c>
      <c r="B321" s="31" t="s">
        <v>449</v>
      </c>
      <c r="C321" s="31">
        <v>204.8</v>
      </c>
      <c r="D321" s="40">
        <v>205.01666666666665</v>
      </c>
      <c r="E321" s="40">
        <v>198.0333333333333</v>
      </c>
      <c r="F321" s="40">
        <v>191.26666666666665</v>
      </c>
      <c r="G321" s="40">
        <v>184.2833333333333</v>
      </c>
      <c r="H321" s="40">
        <v>211.7833333333333</v>
      </c>
      <c r="I321" s="40">
        <v>218.76666666666665</v>
      </c>
      <c r="J321" s="40">
        <v>225.5333333333333</v>
      </c>
      <c r="K321" s="31">
        <v>212</v>
      </c>
      <c r="L321" s="31">
        <v>198.25</v>
      </c>
      <c r="M321" s="31">
        <v>3.2039399999999998</v>
      </c>
      <c r="N321" s="1"/>
      <c r="O321" s="1"/>
    </row>
    <row r="322" spans="1:15" ht="12.75" customHeight="1">
      <c r="A322" s="31">
        <v>312</v>
      </c>
      <c r="B322" s="31" t="s">
        <v>456</v>
      </c>
      <c r="C322" s="31">
        <v>183.65</v>
      </c>
      <c r="D322" s="40">
        <v>183.88333333333333</v>
      </c>
      <c r="E322" s="40">
        <v>179.76666666666665</v>
      </c>
      <c r="F322" s="40">
        <v>175.88333333333333</v>
      </c>
      <c r="G322" s="40">
        <v>171.76666666666665</v>
      </c>
      <c r="H322" s="40">
        <v>187.76666666666665</v>
      </c>
      <c r="I322" s="40">
        <v>191.88333333333333</v>
      </c>
      <c r="J322" s="40">
        <v>195.76666666666665</v>
      </c>
      <c r="K322" s="31">
        <v>188</v>
      </c>
      <c r="L322" s="31">
        <v>180</v>
      </c>
      <c r="M322" s="31">
        <v>2.8700600000000001</v>
      </c>
      <c r="N322" s="1"/>
      <c r="O322" s="1"/>
    </row>
    <row r="323" spans="1:15" ht="12.75" customHeight="1">
      <c r="A323" s="31">
        <v>313</v>
      </c>
      <c r="B323" s="31" t="s">
        <v>454</v>
      </c>
      <c r="C323" s="31">
        <v>170</v>
      </c>
      <c r="D323" s="40">
        <v>166.35</v>
      </c>
      <c r="E323" s="40">
        <v>160.69999999999999</v>
      </c>
      <c r="F323" s="40">
        <v>151.4</v>
      </c>
      <c r="G323" s="40">
        <v>145.75</v>
      </c>
      <c r="H323" s="40">
        <v>175.64999999999998</v>
      </c>
      <c r="I323" s="40">
        <v>181.3</v>
      </c>
      <c r="J323" s="40">
        <v>190.59999999999997</v>
      </c>
      <c r="K323" s="31">
        <v>172</v>
      </c>
      <c r="L323" s="31">
        <v>157.05000000000001</v>
      </c>
      <c r="M323" s="31">
        <v>16.711400000000001</v>
      </c>
      <c r="N323" s="1"/>
      <c r="O323" s="1"/>
    </row>
    <row r="324" spans="1:15" ht="12.75" customHeight="1">
      <c r="A324" s="31">
        <v>314</v>
      </c>
      <c r="B324" s="31" t="s">
        <v>455</v>
      </c>
      <c r="C324" s="31">
        <v>869.8</v>
      </c>
      <c r="D324" s="40">
        <v>851.7833333333333</v>
      </c>
      <c r="E324" s="40">
        <v>823.56666666666661</v>
      </c>
      <c r="F324" s="40">
        <v>777.33333333333326</v>
      </c>
      <c r="G324" s="40">
        <v>749.11666666666656</v>
      </c>
      <c r="H324" s="40">
        <v>898.01666666666665</v>
      </c>
      <c r="I324" s="40">
        <v>926.23333333333335</v>
      </c>
      <c r="J324" s="40">
        <v>972.4666666666667</v>
      </c>
      <c r="K324" s="31">
        <v>880</v>
      </c>
      <c r="L324" s="31">
        <v>805.55</v>
      </c>
      <c r="M324" s="31">
        <v>2.4218099999999998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4445.05</v>
      </c>
      <c r="D325" s="40">
        <v>4395.3666666666659</v>
      </c>
      <c r="E325" s="40">
        <v>4272.7333333333318</v>
      </c>
      <c r="F325" s="40">
        <v>4100.4166666666661</v>
      </c>
      <c r="G325" s="40">
        <v>3977.7833333333319</v>
      </c>
      <c r="H325" s="40">
        <v>4567.6833333333316</v>
      </c>
      <c r="I325" s="40">
        <v>4690.3166666666648</v>
      </c>
      <c r="J325" s="40">
        <v>4862.6333333333314</v>
      </c>
      <c r="K325" s="31">
        <v>4518</v>
      </c>
      <c r="L325" s="31">
        <v>4223.05</v>
      </c>
      <c r="M325" s="31">
        <v>11.06108</v>
      </c>
      <c r="N325" s="1"/>
      <c r="O325" s="1"/>
    </row>
    <row r="326" spans="1:15" ht="12.75" customHeight="1">
      <c r="A326" s="31">
        <v>316</v>
      </c>
      <c r="B326" s="31" t="s">
        <v>446</v>
      </c>
      <c r="C326" s="31">
        <v>37.1</v>
      </c>
      <c r="D326" s="40">
        <v>36.616666666666667</v>
      </c>
      <c r="E326" s="40">
        <v>34.483333333333334</v>
      </c>
      <c r="F326" s="40">
        <v>31.866666666666667</v>
      </c>
      <c r="G326" s="40">
        <v>29.733333333333334</v>
      </c>
      <c r="H326" s="40">
        <v>39.233333333333334</v>
      </c>
      <c r="I326" s="40">
        <v>41.366666666666674</v>
      </c>
      <c r="J326" s="40">
        <v>43.983333333333334</v>
      </c>
      <c r="K326" s="31">
        <v>38.75</v>
      </c>
      <c r="L326" s="31">
        <v>34</v>
      </c>
      <c r="M326" s="31">
        <v>16.666879999999999</v>
      </c>
      <c r="N326" s="1"/>
      <c r="O326" s="1"/>
    </row>
    <row r="327" spans="1:15" ht="12.75" customHeight="1">
      <c r="A327" s="31">
        <v>317</v>
      </c>
      <c r="B327" s="31" t="s">
        <v>447</v>
      </c>
      <c r="C327" s="31">
        <v>168.7</v>
      </c>
      <c r="D327" s="40">
        <v>169.04999999999998</v>
      </c>
      <c r="E327" s="40">
        <v>166.74999999999997</v>
      </c>
      <c r="F327" s="40">
        <v>164.79999999999998</v>
      </c>
      <c r="G327" s="40">
        <v>162.49999999999997</v>
      </c>
      <c r="H327" s="40">
        <v>170.99999999999997</v>
      </c>
      <c r="I327" s="40">
        <v>173.29999999999998</v>
      </c>
      <c r="J327" s="40">
        <v>175.24999999999997</v>
      </c>
      <c r="K327" s="31">
        <v>171.35</v>
      </c>
      <c r="L327" s="31">
        <v>167.1</v>
      </c>
      <c r="M327" s="31">
        <v>4.65177</v>
      </c>
      <c r="N327" s="1"/>
      <c r="O327" s="1"/>
    </row>
    <row r="328" spans="1:15" ht="12.75" customHeight="1">
      <c r="A328" s="31">
        <v>318</v>
      </c>
      <c r="B328" s="31" t="s">
        <v>457</v>
      </c>
      <c r="C328" s="31">
        <v>915.8</v>
      </c>
      <c r="D328" s="40">
        <v>906.61666666666667</v>
      </c>
      <c r="E328" s="40">
        <v>893.23333333333335</v>
      </c>
      <c r="F328" s="40">
        <v>870.66666666666663</v>
      </c>
      <c r="G328" s="40">
        <v>857.2833333333333</v>
      </c>
      <c r="H328" s="40">
        <v>929.18333333333339</v>
      </c>
      <c r="I328" s="40">
        <v>942.56666666666683</v>
      </c>
      <c r="J328" s="40">
        <v>965.13333333333344</v>
      </c>
      <c r="K328" s="31">
        <v>920</v>
      </c>
      <c r="L328" s="31">
        <v>884.05</v>
      </c>
      <c r="M328" s="31">
        <v>2.1137000000000001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2988.5</v>
      </c>
      <c r="D329" s="40">
        <v>2987.5666666666671</v>
      </c>
      <c r="E329" s="40">
        <v>2930.3833333333341</v>
      </c>
      <c r="F329" s="40">
        <v>2872.2666666666669</v>
      </c>
      <c r="G329" s="40">
        <v>2815.0833333333339</v>
      </c>
      <c r="H329" s="40">
        <v>3045.6833333333343</v>
      </c>
      <c r="I329" s="40">
        <v>3102.8666666666677</v>
      </c>
      <c r="J329" s="40">
        <v>3160.9833333333345</v>
      </c>
      <c r="K329" s="31">
        <v>3044.75</v>
      </c>
      <c r="L329" s="31">
        <v>2929.45</v>
      </c>
      <c r="M329" s="31">
        <v>12.45417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73818.25</v>
      </c>
      <c r="D330" s="40">
        <v>73989.400000000009</v>
      </c>
      <c r="E330" s="40">
        <v>72878.85000000002</v>
      </c>
      <c r="F330" s="40">
        <v>71939.450000000012</v>
      </c>
      <c r="G330" s="40">
        <v>70828.900000000023</v>
      </c>
      <c r="H330" s="40">
        <v>74928.800000000017</v>
      </c>
      <c r="I330" s="40">
        <v>76039.350000000006</v>
      </c>
      <c r="J330" s="40">
        <v>76978.750000000015</v>
      </c>
      <c r="K330" s="31">
        <v>75099.95</v>
      </c>
      <c r="L330" s="31">
        <v>73050</v>
      </c>
      <c r="M330" s="31">
        <v>8.5540000000000005E-2</v>
      </c>
      <c r="N330" s="1"/>
      <c r="O330" s="1"/>
    </row>
    <row r="331" spans="1:15" ht="12.75" customHeight="1">
      <c r="A331" s="31">
        <v>321</v>
      </c>
      <c r="B331" s="31" t="s">
        <v>451</v>
      </c>
      <c r="C331" s="31">
        <v>43.4</v>
      </c>
      <c r="D331" s="40">
        <v>44.016666666666673</v>
      </c>
      <c r="E331" s="40">
        <v>42.383333333333347</v>
      </c>
      <c r="F331" s="40">
        <v>41.366666666666674</v>
      </c>
      <c r="G331" s="40">
        <v>39.733333333333348</v>
      </c>
      <c r="H331" s="40">
        <v>45.033333333333346</v>
      </c>
      <c r="I331" s="40">
        <v>46.666666666666671</v>
      </c>
      <c r="J331" s="40">
        <v>47.683333333333344</v>
      </c>
      <c r="K331" s="31">
        <v>45.65</v>
      </c>
      <c r="L331" s="31">
        <v>43</v>
      </c>
      <c r="M331" s="31">
        <v>9.1996000000000002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1427.1</v>
      </c>
      <c r="D332" s="40">
        <v>1427.3666666666668</v>
      </c>
      <c r="E332" s="40">
        <v>1389.7333333333336</v>
      </c>
      <c r="F332" s="40">
        <v>1352.3666666666668</v>
      </c>
      <c r="G332" s="40">
        <v>1314.7333333333336</v>
      </c>
      <c r="H332" s="40">
        <v>1464.7333333333336</v>
      </c>
      <c r="I332" s="40">
        <v>1502.3666666666668</v>
      </c>
      <c r="J332" s="40">
        <v>1539.7333333333336</v>
      </c>
      <c r="K332" s="31">
        <v>1465</v>
      </c>
      <c r="L332" s="31">
        <v>1390</v>
      </c>
      <c r="M332" s="31">
        <v>10.435359999999999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369.1</v>
      </c>
      <c r="D333" s="40">
        <v>368.59999999999997</v>
      </c>
      <c r="E333" s="40">
        <v>361.29999999999995</v>
      </c>
      <c r="F333" s="40">
        <v>353.5</v>
      </c>
      <c r="G333" s="40">
        <v>346.2</v>
      </c>
      <c r="H333" s="40">
        <v>376.39999999999992</v>
      </c>
      <c r="I333" s="40">
        <v>383.7</v>
      </c>
      <c r="J333" s="40">
        <v>391.49999999999989</v>
      </c>
      <c r="K333" s="31">
        <v>375.9</v>
      </c>
      <c r="L333" s="31">
        <v>360.8</v>
      </c>
      <c r="M333" s="31">
        <v>2.5943399999999999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823.6</v>
      </c>
      <c r="D334" s="40">
        <v>829.38333333333333</v>
      </c>
      <c r="E334" s="40">
        <v>813.41666666666663</v>
      </c>
      <c r="F334" s="40">
        <v>803.23333333333335</v>
      </c>
      <c r="G334" s="40">
        <v>787.26666666666665</v>
      </c>
      <c r="H334" s="40">
        <v>839.56666666666661</v>
      </c>
      <c r="I334" s="40">
        <v>855.5333333333333</v>
      </c>
      <c r="J334" s="40">
        <v>865.71666666666658</v>
      </c>
      <c r="K334" s="31">
        <v>845.35</v>
      </c>
      <c r="L334" s="31">
        <v>819.2</v>
      </c>
      <c r="M334" s="31">
        <v>3.9981599999999999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88.35</v>
      </c>
      <c r="D335" s="40">
        <v>88.716666666666654</v>
      </c>
      <c r="E335" s="40">
        <v>85.933333333333309</v>
      </c>
      <c r="F335" s="40">
        <v>83.516666666666652</v>
      </c>
      <c r="G335" s="40">
        <v>80.733333333333306</v>
      </c>
      <c r="H335" s="40">
        <v>91.133333333333312</v>
      </c>
      <c r="I335" s="40">
        <v>93.916666666666643</v>
      </c>
      <c r="J335" s="40">
        <v>96.333333333333314</v>
      </c>
      <c r="K335" s="31">
        <v>91.5</v>
      </c>
      <c r="L335" s="31">
        <v>86.3</v>
      </c>
      <c r="M335" s="31">
        <v>378.38263999999998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5845.9</v>
      </c>
      <c r="D336" s="40">
        <v>5819.7833333333328</v>
      </c>
      <c r="E336" s="40">
        <v>5662.3666666666659</v>
      </c>
      <c r="F336" s="40">
        <v>5478.833333333333</v>
      </c>
      <c r="G336" s="40">
        <v>5321.4166666666661</v>
      </c>
      <c r="H336" s="40">
        <v>6003.3166666666657</v>
      </c>
      <c r="I336" s="40">
        <v>6160.7333333333336</v>
      </c>
      <c r="J336" s="40">
        <v>6344.2666666666655</v>
      </c>
      <c r="K336" s="31">
        <v>5977.2</v>
      </c>
      <c r="L336" s="31">
        <v>5636.25</v>
      </c>
      <c r="M336" s="31">
        <v>3.2856100000000001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3550.1</v>
      </c>
      <c r="D337" s="40">
        <v>3523.1666666666665</v>
      </c>
      <c r="E337" s="40">
        <v>3399.333333333333</v>
      </c>
      <c r="F337" s="40">
        <v>3248.5666666666666</v>
      </c>
      <c r="G337" s="40">
        <v>3124.7333333333331</v>
      </c>
      <c r="H337" s="40">
        <v>3673.9333333333329</v>
      </c>
      <c r="I337" s="40">
        <v>3797.766666666666</v>
      </c>
      <c r="J337" s="40">
        <v>3948.5333333333328</v>
      </c>
      <c r="K337" s="31">
        <v>3647</v>
      </c>
      <c r="L337" s="31">
        <v>3372.4</v>
      </c>
      <c r="M337" s="31">
        <v>3.1095100000000002</v>
      </c>
      <c r="N337" s="1"/>
      <c r="O337" s="1"/>
    </row>
    <row r="338" spans="1:15" ht="12.75" customHeight="1">
      <c r="A338" s="31">
        <v>328</v>
      </c>
      <c r="B338" s="31" t="s">
        <v>866</v>
      </c>
      <c r="C338" s="31">
        <v>2300</v>
      </c>
      <c r="D338" s="40">
        <v>2277.9</v>
      </c>
      <c r="E338" s="40">
        <v>2230.8500000000004</v>
      </c>
      <c r="F338" s="40">
        <v>2161.7000000000003</v>
      </c>
      <c r="G338" s="40">
        <v>2114.6500000000005</v>
      </c>
      <c r="H338" s="40">
        <v>2347.0500000000002</v>
      </c>
      <c r="I338" s="40">
        <v>2394.1000000000004</v>
      </c>
      <c r="J338" s="40">
        <v>2463.25</v>
      </c>
      <c r="K338" s="31">
        <v>2324.9499999999998</v>
      </c>
      <c r="L338" s="31">
        <v>2208.75</v>
      </c>
      <c r="M338" s="31">
        <v>0.48902000000000001</v>
      </c>
      <c r="N338" s="1"/>
      <c r="O338" s="1"/>
    </row>
    <row r="339" spans="1:15" ht="12.75" customHeight="1">
      <c r="A339" s="31">
        <v>329</v>
      </c>
      <c r="B339" s="31" t="s">
        <v>459</v>
      </c>
      <c r="C339" s="31">
        <v>39.9</v>
      </c>
      <c r="D339" s="40">
        <v>40.266666666666673</v>
      </c>
      <c r="E339" s="40">
        <v>38.783333333333346</v>
      </c>
      <c r="F339" s="40">
        <v>37.666666666666671</v>
      </c>
      <c r="G339" s="40">
        <v>36.183333333333344</v>
      </c>
      <c r="H339" s="40">
        <v>41.383333333333347</v>
      </c>
      <c r="I339" s="40">
        <v>42.866666666666681</v>
      </c>
      <c r="J339" s="40">
        <v>43.983333333333348</v>
      </c>
      <c r="K339" s="31">
        <v>41.75</v>
      </c>
      <c r="L339" s="31">
        <v>39.15</v>
      </c>
      <c r="M339" s="31">
        <v>55.34816</v>
      </c>
      <c r="N339" s="1"/>
      <c r="O339" s="1"/>
    </row>
    <row r="340" spans="1:15" ht="12.75" customHeight="1">
      <c r="A340" s="31">
        <v>330</v>
      </c>
      <c r="B340" s="31" t="s">
        <v>460</v>
      </c>
      <c r="C340" s="31">
        <v>71.3</v>
      </c>
      <c r="D340" s="40">
        <v>71.433333333333337</v>
      </c>
      <c r="E340" s="40">
        <v>68.866666666666674</v>
      </c>
      <c r="F340" s="40">
        <v>66.433333333333337</v>
      </c>
      <c r="G340" s="40">
        <v>63.866666666666674</v>
      </c>
      <c r="H340" s="40">
        <v>73.866666666666674</v>
      </c>
      <c r="I340" s="40">
        <v>76.433333333333337</v>
      </c>
      <c r="J340" s="40">
        <v>78.866666666666674</v>
      </c>
      <c r="K340" s="31">
        <v>74</v>
      </c>
      <c r="L340" s="31">
        <v>69</v>
      </c>
      <c r="M340" s="31">
        <v>34.768610000000002</v>
      </c>
      <c r="N340" s="1"/>
      <c r="O340" s="1"/>
    </row>
    <row r="341" spans="1:15" ht="12.75" customHeight="1">
      <c r="A341" s="31">
        <v>331</v>
      </c>
      <c r="B341" s="31" t="s">
        <v>461</v>
      </c>
      <c r="C341" s="31">
        <v>587.6</v>
      </c>
      <c r="D341" s="40">
        <v>584.19999999999993</v>
      </c>
      <c r="E341" s="40">
        <v>573.39999999999986</v>
      </c>
      <c r="F341" s="40">
        <v>559.19999999999993</v>
      </c>
      <c r="G341" s="40">
        <v>548.39999999999986</v>
      </c>
      <c r="H341" s="40">
        <v>598.39999999999986</v>
      </c>
      <c r="I341" s="40">
        <v>609.19999999999982</v>
      </c>
      <c r="J341" s="40">
        <v>623.39999999999986</v>
      </c>
      <c r="K341" s="31">
        <v>595</v>
      </c>
      <c r="L341" s="31">
        <v>570</v>
      </c>
      <c r="M341" s="31">
        <v>0.62375999999999998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19000.400000000001</v>
      </c>
      <c r="D342" s="40">
        <v>18987.566666666666</v>
      </c>
      <c r="E342" s="40">
        <v>18812.833333333332</v>
      </c>
      <c r="F342" s="40">
        <v>18625.266666666666</v>
      </c>
      <c r="G342" s="40">
        <v>18450.533333333333</v>
      </c>
      <c r="H342" s="40">
        <v>19175.133333333331</v>
      </c>
      <c r="I342" s="40">
        <v>19349.866666666669</v>
      </c>
      <c r="J342" s="40">
        <v>19537.433333333331</v>
      </c>
      <c r="K342" s="31">
        <v>19162.3</v>
      </c>
      <c r="L342" s="31">
        <v>18800</v>
      </c>
      <c r="M342" s="31">
        <v>0.48107</v>
      </c>
      <c r="N342" s="1"/>
      <c r="O342" s="1"/>
    </row>
    <row r="343" spans="1:15" ht="12.75" customHeight="1">
      <c r="A343" s="31">
        <v>333</v>
      </c>
      <c r="B343" s="31" t="s">
        <v>467</v>
      </c>
      <c r="C343" s="31">
        <v>71.8</v>
      </c>
      <c r="D343" s="40">
        <v>73.38333333333334</v>
      </c>
      <c r="E343" s="40">
        <v>69.51666666666668</v>
      </c>
      <c r="F343" s="40">
        <v>67.233333333333334</v>
      </c>
      <c r="G343" s="40">
        <v>63.366666666666674</v>
      </c>
      <c r="H343" s="40">
        <v>75.666666666666686</v>
      </c>
      <c r="I343" s="40">
        <v>79.533333333333331</v>
      </c>
      <c r="J343" s="40">
        <v>81.816666666666691</v>
      </c>
      <c r="K343" s="31">
        <v>77.25</v>
      </c>
      <c r="L343" s="31">
        <v>71.099999999999994</v>
      </c>
      <c r="M343" s="31">
        <v>18.757770000000001</v>
      </c>
      <c r="N343" s="1"/>
      <c r="O343" s="1"/>
    </row>
    <row r="344" spans="1:15" ht="12.75" customHeight="1">
      <c r="A344" s="31">
        <v>334</v>
      </c>
      <c r="B344" s="31" t="s">
        <v>466</v>
      </c>
      <c r="C344" s="31">
        <v>48.7</v>
      </c>
      <c r="D344" s="40">
        <v>48.6</v>
      </c>
      <c r="E344" s="40">
        <v>47.2</v>
      </c>
      <c r="F344" s="40">
        <v>45.7</v>
      </c>
      <c r="G344" s="40">
        <v>44.300000000000004</v>
      </c>
      <c r="H344" s="40">
        <v>50.1</v>
      </c>
      <c r="I344" s="40">
        <v>51.499999999999993</v>
      </c>
      <c r="J344" s="40">
        <v>53</v>
      </c>
      <c r="K344" s="31">
        <v>50</v>
      </c>
      <c r="L344" s="31">
        <v>47.1</v>
      </c>
      <c r="M344" s="31">
        <v>4.3122800000000003</v>
      </c>
      <c r="N344" s="1"/>
      <c r="O344" s="1"/>
    </row>
    <row r="345" spans="1:15" ht="12.75" customHeight="1">
      <c r="A345" s="31">
        <v>335</v>
      </c>
      <c r="B345" s="31" t="s">
        <v>465</v>
      </c>
      <c r="C345" s="31">
        <v>567.54999999999995</v>
      </c>
      <c r="D345" s="40">
        <v>560.11666666666667</v>
      </c>
      <c r="E345" s="40">
        <v>537.43333333333339</v>
      </c>
      <c r="F345" s="40">
        <v>507.31666666666672</v>
      </c>
      <c r="G345" s="40">
        <v>484.63333333333344</v>
      </c>
      <c r="H345" s="40">
        <v>590.23333333333335</v>
      </c>
      <c r="I345" s="40">
        <v>612.91666666666652</v>
      </c>
      <c r="J345" s="40">
        <v>643.0333333333333</v>
      </c>
      <c r="K345" s="31">
        <v>582.79999999999995</v>
      </c>
      <c r="L345" s="31">
        <v>530</v>
      </c>
      <c r="M345" s="31">
        <v>7.0395399999999997</v>
      </c>
      <c r="N345" s="1"/>
      <c r="O345" s="1"/>
    </row>
    <row r="346" spans="1:15" ht="12.75" customHeight="1">
      <c r="A346" s="31">
        <v>336</v>
      </c>
      <c r="B346" s="31" t="s">
        <v>462</v>
      </c>
      <c r="C346" s="31">
        <v>30.3</v>
      </c>
      <c r="D346" s="40">
        <v>30.083333333333332</v>
      </c>
      <c r="E346" s="40">
        <v>29.316666666666663</v>
      </c>
      <c r="F346" s="40">
        <v>28.333333333333332</v>
      </c>
      <c r="G346" s="40">
        <v>27.566666666666663</v>
      </c>
      <c r="H346" s="40">
        <v>31.066666666666663</v>
      </c>
      <c r="I346" s="40">
        <v>31.833333333333336</v>
      </c>
      <c r="J346" s="40">
        <v>32.816666666666663</v>
      </c>
      <c r="K346" s="31">
        <v>30.85</v>
      </c>
      <c r="L346" s="31">
        <v>29.1</v>
      </c>
      <c r="M346" s="31">
        <v>73.89085</v>
      </c>
      <c r="N346" s="1"/>
      <c r="O346" s="1"/>
    </row>
    <row r="347" spans="1:15" ht="12.75" customHeight="1">
      <c r="A347" s="31">
        <v>337</v>
      </c>
      <c r="B347" s="31" t="s">
        <v>538</v>
      </c>
      <c r="C347" s="31">
        <v>146.75</v>
      </c>
      <c r="D347" s="40">
        <v>146.96666666666667</v>
      </c>
      <c r="E347" s="40">
        <v>145.68333333333334</v>
      </c>
      <c r="F347" s="40">
        <v>144.61666666666667</v>
      </c>
      <c r="G347" s="40">
        <v>143.33333333333334</v>
      </c>
      <c r="H347" s="40">
        <v>148.03333333333333</v>
      </c>
      <c r="I347" s="40">
        <v>149.31666666666669</v>
      </c>
      <c r="J347" s="40">
        <v>150.38333333333333</v>
      </c>
      <c r="K347" s="31">
        <v>148.25</v>
      </c>
      <c r="L347" s="31">
        <v>145.9</v>
      </c>
      <c r="M347" s="31">
        <v>1.6847300000000001</v>
      </c>
      <c r="N347" s="1"/>
      <c r="O347" s="1"/>
    </row>
    <row r="348" spans="1:15" ht="12.75" customHeight="1">
      <c r="A348" s="31">
        <v>338</v>
      </c>
      <c r="B348" s="31" t="s">
        <v>468</v>
      </c>
      <c r="C348" s="31">
        <v>2313.5</v>
      </c>
      <c r="D348" s="40">
        <v>2318.3333333333335</v>
      </c>
      <c r="E348" s="40">
        <v>2265.2666666666669</v>
      </c>
      <c r="F348" s="40">
        <v>2217.0333333333333</v>
      </c>
      <c r="G348" s="40">
        <v>2163.9666666666667</v>
      </c>
      <c r="H348" s="40">
        <v>2366.5666666666671</v>
      </c>
      <c r="I348" s="40">
        <v>2419.6333333333337</v>
      </c>
      <c r="J348" s="40">
        <v>2467.8666666666672</v>
      </c>
      <c r="K348" s="31">
        <v>2371.4</v>
      </c>
      <c r="L348" s="31">
        <v>2270.1</v>
      </c>
      <c r="M348" s="31">
        <v>4.8379999999999999E-2</v>
      </c>
      <c r="N348" s="1"/>
      <c r="O348" s="1"/>
    </row>
    <row r="349" spans="1:15" ht="12.75" customHeight="1">
      <c r="A349" s="31">
        <v>339</v>
      </c>
      <c r="B349" s="31" t="s">
        <v>463</v>
      </c>
      <c r="C349" s="31">
        <v>59</v>
      </c>
      <c r="D349" s="40">
        <v>57.533333333333331</v>
      </c>
      <c r="E349" s="40">
        <v>52.86666666666666</v>
      </c>
      <c r="F349" s="40">
        <v>46.733333333333327</v>
      </c>
      <c r="G349" s="40">
        <v>42.066666666666656</v>
      </c>
      <c r="H349" s="40">
        <v>63.666666666666664</v>
      </c>
      <c r="I349" s="40">
        <v>68.333333333333343</v>
      </c>
      <c r="J349" s="40">
        <v>74.466666666666669</v>
      </c>
      <c r="K349" s="31">
        <v>62.2</v>
      </c>
      <c r="L349" s="31">
        <v>51.4</v>
      </c>
      <c r="M349" s="31">
        <v>37.513730000000002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134.94999999999999</v>
      </c>
      <c r="D350" s="40">
        <v>134.58333333333334</v>
      </c>
      <c r="E350" s="40">
        <v>131.16666666666669</v>
      </c>
      <c r="F350" s="40">
        <v>127.38333333333335</v>
      </c>
      <c r="G350" s="40">
        <v>123.9666666666667</v>
      </c>
      <c r="H350" s="40">
        <v>138.36666666666667</v>
      </c>
      <c r="I350" s="40">
        <v>141.78333333333336</v>
      </c>
      <c r="J350" s="40">
        <v>145.56666666666666</v>
      </c>
      <c r="K350" s="31">
        <v>138</v>
      </c>
      <c r="L350" s="31">
        <v>130.80000000000001</v>
      </c>
      <c r="M350" s="31">
        <v>98.924250000000001</v>
      </c>
      <c r="N350" s="1"/>
      <c r="O350" s="1"/>
    </row>
    <row r="351" spans="1:15" ht="12.75" customHeight="1">
      <c r="A351" s="31">
        <v>341</v>
      </c>
      <c r="B351" s="31" t="s">
        <v>464</v>
      </c>
      <c r="C351" s="31">
        <v>223.9</v>
      </c>
      <c r="D351" s="40">
        <v>226.96666666666667</v>
      </c>
      <c r="E351" s="40">
        <v>219.93333333333334</v>
      </c>
      <c r="F351" s="40">
        <v>215.96666666666667</v>
      </c>
      <c r="G351" s="40">
        <v>208.93333333333334</v>
      </c>
      <c r="H351" s="40">
        <v>230.93333333333334</v>
      </c>
      <c r="I351" s="40">
        <v>237.9666666666667</v>
      </c>
      <c r="J351" s="40">
        <v>241.93333333333334</v>
      </c>
      <c r="K351" s="31">
        <v>234</v>
      </c>
      <c r="L351" s="31">
        <v>223</v>
      </c>
      <c r="M351" s="31">
        <v>9.2484000000000002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126.5</v>
      </c>
      <c r="D352" s="40">
        <v>126.96666666666665</v>
      </c>
      <c r="E352" s="40">
        <v>124.58333333333331</v>
      </c>
      <c r="F352" s="40">
        <v>122.66666666666666</v>
      </c>
      <c r="G352" s="40">
        <v>120.28333333333332</v>
      </c>
      <c r="H352" s="40">
        <v>128.88333333333333</v>
      </c>
      <c r="I352" s="40">
        <v>131.26666666666665</v>
      </c>
      <c r="J352" s="40">
        <v>133.18333333333331</v>
      </c>
      <c r="K352" s="31">
        <v>129.35</v>
      </c>
      <c r="L352" s="31">
        <v>125.05</v>
      </c>
      <c r="M352" s="31">
        <v>160.77669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828</v>
      </c>
      <c r="D353" s="40">
        <v>822.66666666666663</v>
      </c>
      <c r="E353" s="40">
        <v>805.33333333333326</v>
      </c>
      <c r="F353" s="40">
        <v>782.66666666666663</v>
      </c>
      <c r="G353" s="40">
        <v>765.33333333333326</v>
      </c>
      <c r="H353" s="40">
        <v>845.33333333333326</v>
      </c>
      <c r="I353" s="40">
        <v>862.66666666666652</v>
      </c>
      <c r="J353" s="40">
        <v>885.33333333333326</v>
      </c>
      <c r="K353" s="31">
        <v>840</v>
      </c>
      <c r="L353" s="31">
        <v>800</v>
      </c>
      <c r="M353" s="31">
        <v>13.333</v>
      </c>
      <c r="N353" s="1"/>
      <c r="O353" s="1"/>
    </row>
    <row r="354" spans="1:15" ht="12.75" customHeight="1">
      <c r="A354" s="31">
        <v>344</v>
      </c>
      <c r="B354" s="31" t="s">
        <v>469</v>
      </c>
      <c r="C354" s="31">
        <v>4209.55</v>
      </c>
      <c r="D354" s="40">
        <v>4171.5166666666664</v>
      </c>
      <c r="E354" s="40">
        <v>4093.0333333333328</v>
      </c>
      <c r="F354" s="40">
        <v>3976.5166666666664</v>
      </c>
      <c r="G354" s="40">
        <v>3898.0333333333328</v>
      </c>
      <c r="H354" s="40">
        <v>4288.0333333333328</v>
      </c>
      <c r="I354" s="40">
        <v>4366.5166666666664</v>
      </c>
      <c r="J354" s="40">
        <v>4483.0333333333328</v>
      </c>
      <c r="K354" s="31">
        <v>4250</v>
      </c>
      <c r="L354" s="31">
        <v>4055</v>
      </c>
      <c r="M354" s="31">
        <v>1.5841400000000001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203.25</v>
      </c>
      <c r="D355" s="40">
        <v>199.4</v>
      </c>
      <c r="E355" s="40">
        <v>193.85000000000002</v>
      </c>
      <c r="F355" s="40">
        <v>184.45000000000002</v>
      </c>
      <c r="G355" s="40">
        <v>178.90000000000003</v>
      </c>
      <c r="H355" s="40">
        <v>208.8</v>
      </c>
      <c r="I355" s="40">
        <v>214.35000000000002</v>
      </c>
      <c r="J355" s="40">
        <v>223.75</v>
      </c>
      <c r="K355" s="31">
        <v>204.95</v>
      </c>
      <c r="L355" s="31">
        <v>190</v>
      </c>
      <c r="M355" s="31">
        <v>14.119260000000001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144.1</v>
      </c>
      <c r="D356" s="40">
        <v>144.01666666666665</v>
      </c>
      <c r="E356" s="40">
        <v>141.98333333333329</v>
      </c>
      <c r="F356" s="40">
        <v>139.86666666666665</v>
      </c>
      <c r="G356" s="40">
        <v>137.83333333333329</v>
      </c>
      <c r="H356" s="40">
        <v>146.1333333333333</v>
      </c>
      <c r="I356" s="40">
        <v>148.16666666666666</v>
      </c>
      <c r="J356" s="40">
        <v>150.2833333333333</v>
      </c>
      <c r="K356" s="31">
        <v>146.05000000000001</v>
      </c>
      <c r="L356" s="31">
        <v>141.9</v>
      </c>
      <c r="M356" s="31">
        <v>187.36521999999999</v>
      </c>
      <c r="N356" s="1"/>
      <c r="O356" s="1"/>
    </row>
    <row r="357" spans="1:15" ht="12.75" customHeight="1">
      <c r="A357" s="31">
        <v>347</v>
      </c>
      <c r="B357" s="31" t="s">
        <v>470</v>
      </c>
      <c r="C357" s="31">
        <v>350.75</v>
      </c>
      <c r="D357" s="40">
        <v>347.55</v>
      </c>
      <c r="E357" s="40">
        <v>337.15000000000003</v>
      </c>
      <c r="F357" s="40">
        <v>323.55</v>
      </c>
      <c r="G357" s="40">
        <v>313.15000000000003</v>
      </c>
      <c r="H357" s="40">
        <v>361.15000000000003</v>
      </c>
      <c r="I357" s="40">
        <v>371.55</v>
      </c>
      <c r="J357" s="40">
        <v>385.15000000000003</v>
      </c>
      <c r="K357" s="31">
        <v>357.95</v>
      </c>
      <c r="L357" s="31">
        <v>333.95</v>
      </c>
      <c r="M357" s="31">
        <v>3.2169500000000002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38031.050000000003</v>
      </c>
      <c r="D358" s="40">
        <v>38234.250000000007</v>
      </c>
      <c r="E358" s="40">
        <v>37498.600000000013</v>
      </c>
      <c r="F358" s="40">
        <v>36966.150000000009</v>
      </c>
      <c r="G358" s="40">
        <v>36230.500000000015</v>
      </c>
      <c r="H358" s="40">
        <v>38766.700000000012</v>
      </c>
      <c r="I358" s="40">
        <v>39502.350000000006</v>
      </c>
      <c r="J358" s="40">
        <v>40034.80000000001</v>
      </c>
      <c r="K358" s="31">
        <v>38969.9</v>
      </c>
      <c r="L358" s="31">
        <v>37701.800000000003</v>
      </c>
      <c r="M358" s="31">
        <v>0.34698000000000001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2384.6999999999998</v>
      </c>
      <c r="D359" s="40">
        <v>2411.5666666666666</v>
      </c>
      <c r="E359" s="40">
        <v>2348.1333333333332</v>
      </c>
      <c r="F359" s="40">
        <v>2311.5666666666666</v>
      </c>
      <c r="G359" s="40">
        <v>2248.1333333333332</v>
      </c>
      <c r="H359" s="40">
        <v>2448.1333333333332</v>
      </c>
      <c r="I359" s="40">
        <v>2511.5666666666666</v>
      </c>
      <c r="J359" s="40">
        <v>2548.1333333333332</v>
      </c>
      <c r="K359" s="31">
        <v>2475</v>
      </c>
      <c r="L359" s="31">
        <v>2375</v>
      </c>
      <c r="M359" s="31">
        <v>6.7193399999999999</v>
      </c>
      <c r="N359" s="1"/>
      <c r="O359" s="1"/>
    </row>
    <row r="360" spans="1:15" ht="12.75" customHeight="1">
      <c r="A360" s="31">
        <v>350</v>
      </c>
      <c r="B360" s="31" t="s">
        <v>474</v>
      </c>
      <c r="C360" s="31">
        <v>4012.25</v>
      </c>
      <c r="D360" s="40">
        <v>3933.25</v>
      </c>
      <c r="E360" s="40">
        <v>3829</v>
      </c>
      <c r="F360" s="40">
        <v>3645.75</v>
      </c>
      <c r="G360" s="40">
        <v>3541.5</v>
      </c>
      <c r="H360" s="40">
        <v>4116.5</v>
      </c>
      <c r="I360" s="40">
        <v>4220.75</v>
      </c>
      <c r="J360" s="40">
        <v>4404</v>
      </c>
      <c r="K360" s="31">
        <v>4037.5</v>
      </c>
      <c r="L360" s="31">
        <v>3750</v>
      </c>
      <c r="M360" s="31">
        <v>2.3649499999999999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219.95</v>
      </c>
      <c r="D361" s="40">
        <v>219</v>
      </c>
      <c r="E361" s="40">
        <v>216.15</v>
      </c>
      <c r="F361" s="40">
        <v>212.35</v>
      </c>
      <c r="G361" s="40">
        <v>209.5</v>
      </c>
      <c r="H361" s="40">
        <v>222.8</v>
      </c>
      <c r="I361" s="40">
        <v>225.65000000000003</v>
      </c>
      <c r="J361" s="40">
        <v>229.45000000000002</v>
      </c>
      <c r="K361" s="31">
        <v>221.85</v>
      </c>
      <c r="L361" s="31">
        <v>215.2</v>
      </c>
      <c r="M361" s="31">
        <v>21.74436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116.45</v>
      </c>
      <c r="D362" s="40">
        <v>117.14999999999999</v>
      </c>
      <c r="E362" s="40">
        <v>114.59999999999998</v>
      </c>
      <c r="F362" s="40">
        <v>112.74999999999999</v>
      </c>
      <c r="G362" s="40">
        <v>110.19999999999997</v>
      </c>
      <c r="H362" s="40">
        <v>118.99999999999999</v>
      </c>
      <c r="I362" s="40">
        <v>121.55</v>
      </c>
      <c r="J362" s="40">
        <v>123.39999999999999</v>
      </c>
      <c r="K362" s="31">
        <v>119.7</v>
      </c>
      <c r="L362" s="31">
        <v>115.3</v>
      </c>
      <c r="M362" s="31">
        <v>41.664340000000003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5272.85</v>
      </c>
      <c r="D363" s="40">
        <v>5303.3166666666666</v>
      </c>
      <c r="E363" s="40">
        <v>5171.6333333333332</v>
      </c>
      <c r="F363" s="40">
        <v>5070.416666666667</v>
      </c>
      <c r="G363" s="40">
        <v>4938.7333333333336</v>
      </c>
      <c r="H363" s="40">
        <v>5404.5333333333328</v>
      </c>
      <c r="I363" s="40">
        <v>5536.2166666666653</v>
      </c>
      <c r="J363" s="40">
        <v>5637.4333333333325</v>
      </c>
      <c r="K363" s="31">
        <v>5435</v>
      </c>
      <c r="L363" s="31">
        <v>5202.1000000000004</v>
      </c>
      <c r="M363" s="31">
        <v>2.7223799999999998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15067.2</v>
      </c>
      <c r="D364" s="40">
        <v>15049.733333333332</v>
      </c>
      <c r="E364" s="40">
        <v>14775.466666666664</v>
      </c>
      <c r="F364" s="40">
        <v>14483.733333333332</v>
      </c>
      <c r="G364" s="40">
        <v>14209.466666666664</v>
      </c>
      <c r="H364" s="40">
        <v>15341.466666666664</v>
      </c>
      <c r="I364" s="40">
        <v>15615.73333333333</v>
      </c>
      <c r="J364" s="40">
        <v>15907.466666666664</v>
      </c>
      <c r="K364" s="31">
        <v>15324</v>
      </c>
      <c r="L364" s="31">
        <v>14758</v>
      </c>
      <c r="M364" s="31">
        <v>4.8669999999999998E-2</v>
      </c>
      <c r="N364" s="1"/>
      <c r="O364" s="1"/>
    </row>
    <row r="365" spans="1:15" ht="12.75" customHeight="1">
      <c r="A365" s="31">
        <v>355</v>
      </c>
      <c r="B365" s="31" t="s">
        <v>481</v>
      </c>
      <c r="C365" s="31">
        <v>4959.6000000000004</v>
      </c>
      <c r="D365" s="40">
        <v>4954.7</v>
      </c>
      <c r="E365" s="40">
        <v>4907.8999999999996</v>
      </c>
      <c r="F365" s="40">
        <v>4856.2</v>
      </c>
      <c r="G365" s="40">
        <v>4809.3999999999996</v>
      </c>
      <c r="H365" s="40">
        <v>5006.3999999999996</v>
      </c>
      <c r="I365" s="40">
        <v>5053.2000000000007</v>
      </c>
      <c r="J365" s="40">
        <v>5104.8999999999996</v>
      </c>
      <c r="K365" s="31">
        <v>5001.5</v>
      </c>
      <c r="L365" s="31">
        <v>4903</v>
      </c>
      <c r="M365" s="31">
        <v>6.4140000000000003E-2</v>
      </c>
      <c r="N365" s="1"/>
      <c r="O365" s="1"/>
    </row>
    <row r="366" spans="1:15" ht="12.75" customHeight="1">
      <c r="A366" s="31">
        <v>356</v>
      </c>
      <c r="B366" s="31" t="s">
        <v>475</v>
      </c>
      <c r="C366" s="31">
        <v>206.15</v>
      </c>
      <c r="D366" s="40">
        <v>207.41666666666666</v>
      </c>
      <c r="E366" s="40">
        <v>198.83333333333331</v>
      </c>
      <c r="F366" s="40">
        <v>191.51666666666665</v>
      </c>
      <c r="G366" s="40">
        <v>182.93333333333331</v>
      </c>
      <c r="H366" s="40">
        <v>214.73333333333332</v>
      </c>
      <c r="I366" s="40">
        <v>223.31666666666663</v>
      </c>
      <c r="J366" s="40">
        <v>230.63333333333333</v>
      </c>
      <c r="K366" s="31">
        <v>216</v>
      </c>
      <c r="L366" s="31">
        <v>200.1</v>
      </c>
      <c r="M366" s="31">
        <v>12.60665</v>
      </c>
      <c r="N366" s="1"/>
      <c r="O366" s="1"/>
    </row>
    <row r="367" spans="1:15" ht="12.75" customHeight="1">
      <c r="A367" s="31">
        <v>357</v>
      </c>
      <c r="B367" s="31" t="s">
        <v>476</v>
      </c>
      <c r="C367" s="31">
        <v>936</v>
      </c>
      <c r="D367" s="40">
        <v>933.98333333333323</v>
      </c>
      <c r="E367" s="40">
        <v>894.46666666666647</v>
      </c>
      <c r="F367" s="40">
        <v>852.93333333333328</v>
      </c>
      <c r="G367" s="40">
        <v>813.41666666666652</v>
      </c>
      <c r="H367" s="40">
        <v>975.51666666666642</v>
      </c>
      <c r="I367" s="40">
        <v>1015.0333333333331</v>
      </c>
      <c r="J367" s="40">
        <v>1056.5666666666664</v>
      </c>
      <c r="K367" s="31">
        <v>973.5</v>
      </c>
      <c r="L367" s="31">
        <v>892.45</v>
      </c>
      <c r="M367" s="31">
        <v>3.59232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2218.1</v>
      </c>
      <c r="D368" s="40">
        <v>2207.3166666666671</v>
      </c>
      <c r="E368" s="40">
        <v>2182.6333333333341</v>
      </c>
      <c r="F368" s="40">
        <v>2147.166666666667</v>
      </c>
      <c r="G368" s="40">
        <v>2122.483333333334</v>
      </c>
      <c r="H368" s="40">
        <v>2242.7833333333342</v>
      </c>
      <c r="I368" s="40">
        <v>2267.4666666666676</v>
      </c>
      <c r="J368" s="40">
        <v>2302.9333333333343</v>
      </c>
      <c r="K368" s="31">
        <v>2232</v>
      </c>
      <c r="L368" s="31">
        <v>2171.85</v>
      </c>
      <c r="M368" s="31">
        <v>4.6131099999999998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2954.7</v>
      </c>
      <c r="D369" s="40">
        <v>2925.75</v>
      </c>
      <c r="E369" s="40">
        <v>2870.75</v>
      </c>
      <c r="F369" s="40">
        <v>2786.8</v>
      </c>
      <c r="G369" s="40">
        <v>2731.8</v>
      </c>
      <c r="H369" s="40">
        <v>3009.7</v>
      </c>
      <c r="I369" s="40">
        <v>3064.7</v>
      </c>
      <c r="J369" s="40">
        <v>3148.6499999999996</v>
      </c>
      <c r="K369" s="31">
        <v>2980.75</v>
      </c>
      <c r="L369" s="31">
        <v>2841.8</v>
      </c>
      <c r="M369" s="31">
        <v>2.4577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37.6</v>
      </c>
      <c r="D370" s="40">
        <v>37.716666666666669</v>
      </c>
      <c r="E370" s="40">
        <v>36.983333333333334</v>
      </c>
      <c r="F370" s="40">
        <v>36.366666666666667</v>
      </c>
      <c r="G370" s="40">
        <v>35.633333333333333</v>
      </c>
      <c r="H370" s="40">
        <v>38.333333333333336</v>
      </c>
      <c r="I370" s="40">
        <v>39.06666666666667</v>
      </c>
      <c r="J370" s="40">
        <v>39.683333333333337</v>
      </c>
      <c r="K370" s="31">
        <v>38.450000000000003</v>
      </c>
      <c r="L370" s="31">
        <v>37.1</v>
      </c>
      <c r="M370" s="31">
        <v>474.37169999999998</v>
      </c>
      <c r="N370" s="1"/>
      <c r="O370" s="1"/>
    </row>
    <row r="371" spans="1:15" ht="12.75" customHeight="1">
      <c r="A371" s="31">
        <v>361</v>
      </c>
      <c r="B371" s="31" t="s">
        <v>472</v>
      </c>
      <c r="C371" s="31">
        <v>524.54999999999995</v>
      </c>
      <c r="D371" s="40">
        <v>524.54999999999995</v>
      </c>
      <c r="E371" s="40">
        <v>524.54999999999995</v>
      </c>
      <c r="F371" s="40">
        <v>524.54999999999995</v>
      </c>
      <c r="G371" s="40">
        <v>524.54999999999995</v>
      </c>
      <c r="H371" s="40">
        <v>524.54999999999995</v>
      </c>
      <c r="I371" s="40">
        <v>524.54999999999995</v>
      </c>
      <c r="J371" s="40">
        <v>524.54999999999995</v>
      </c>
      <c r="K371" s="31">
        <v>524.54999999999995</v>
      </c>
      <c r="L371" s="31">
        <v>524.54999999999995</v>
      </c>
      <c r="M371" s="31">
        <v>0.79144999999999999</v>
      </c>
      <c r="N371" s="1"/>
      <c r="O371" s="1"/>
    </row>
    <row r="372" spans="1:15" ht="12.75" customHeight="1">
      <c r="A372" s="31">
        <v>362</v>
      </c>
      <c r="B372" s="31" t="s">
        <v>473</v>
      </c>
      <c r="C372" s="31">
        <v>285.3</v>
      </c>
      <c r="D372" s="40">
        <v>280.23333333333335</v>
      </c>
      <c r="E372" s="40">
        <v>271.56666666666672</v>
      </c>
      <c r="F372" s="40">
        <v>257.83333333333337</v>
      </c>
      <c r="G372" s="40">
        <v>249.16666666666674</v>
      </c>
      <c r="H372" s="40">
        <v>293.9666666666667</v>
      </c>
      <c r="I372" s="40">
        <v>302.63333333333333</v>
      </c>
      <c r="J372" s="40">
        <v>316.36666666666667</v>
      </c>
      <c r="K372" s="31">
        <v>288.89999999999998</v>
      </c>
      <c r="L372" s="31">
        <v>266.5</v>
      </c>
      <c r="M372" s="31">
        <v>3.0899000000000001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2214.4</v>
      </c>
      <c r="D373" s="40">
        <v>2222.1333333333332</v>
      </c>
      <c r="E373" s="40">
        <v>2134.2666666666664</v>
      </c>
      <c r="F373" s="40">
        <v>2054.1333333333332</v>
      </c>
      <c r="G373" s="40">
        <v>1966.2666666666664</v>
      </c>
      <c r="H373" s="40">
        <v>2302.2666666666664</v>
      </c>
      <c r="I373" s="40">
        <v>2390.1333333333332</v>
      </c>
      <c r="J373" s="40">
        <v>2470.2666666666664</v>
      </c>
      <c r="K373" s="31">
        <v>2310</v>
      </c>
      <c r="L373" s="31">
        <v>2142</v>
      </c>
      <c r="M373" s="31">
        <v>4.9633599999999998</v>
      </c>
      <c r="N373" s="1"/>
      <c r="O373" s="1"/>
    </row>
    <row r="374" spans="1:15" ht="12.75" customHeight="1">
      <c r="A374" s="31">
        <v>364</v>
      </c>
      <c r="B374" s="31" t="s">
        <v>477</v>
      </c>
      <c r="C374" s="31">
        <v>1028.6500000000001</v>
      </c>
      <c r="D374" s="40">
        <v>1036.7166666666667</v>
      </c>
      <c r="E374" s="40">
        <v>995.43333333333339</v>
      </c>
      <c r="F374" s="40">
        <v>962.2166666666667</v>
      </c>
      <c r="G374" s="40">
        <v>920.93333333333339</v>
      </c>
      <c r="H374" s="40">
        <v>1069.9333333333334</v>
      </c>
      <c r="I374" s="40">
        <v>1111.2166666666667</v>
      </c>
      <c r="J374" s="40">
        <v>1144.4333333333334</v>
      </c>
      <c r="K374" s="31">
        <v>1078</v>
      </c>
      <c r="L374" s="31">
        <v>1003.5</v>
      </c>
      <c r="M374" s="31">
        <v>8.5605200000000004</v>
      </c>
      <c r="N374" s="1"/>
      <c r="O374" s="1"/>
    </row>
    <row r="375" spans="1:15" ht="12.75" customHeight="1">
      <c r="A375" s="31">
        <v>365</v>
      </c>
      <c r="B375" s="31" t="s">
        <v>478</v>
      </c>
      <c r="C375" s="31">
        <v>1873.8</v>
      </c>
      <c r="D375" s="40">
        <v>1842.8</v>
      </c>
      <c r="E375" s="40">
        <v>1772</v>
      </c>
      <c r="F375" s="40">
        <v>1670.2</v>
      </c>
      <c r="G375" s="40">
        <v>1599.4</v>
      </c>
      <c r="H375" s="40">
        <v>1944.6</v>
      </c>
      <c r="I375" s="40">
        <v>2015.3999999999996</v>
      </c>
      <c r="J375" s="40">
        <v>2117.1999999999998</v>
      </c>
      <c r="K375" s="31">
        <v>1913.6</v>
      </c>
      <c r="L375" s="31">
        <v>1741</v>
      </c>
      <c r="M375" s="31">
        <v>7.40829</v>
      </c>
      <c r="N375" s="1"/>
      <c r="O375" s="1"/>
    </row>
    <row r="376" spans="1:15" ht="12.75" customHeight="1">
      <c r="A376" s="31">
        <v>366</v>
      </c>
      <c r="B376" s="31" t="s">
        <v>867</v>
      </c>
      <c r="C376" s="31">
        <v>179.55</v>
      </c>
      <c r="D376" s="40">
        <v>182.9666666666667</v>
      </c>
      <c r="E376" s="40">
        <v>176.13333333333338</v>
      </c>
      <c r="F376" s="40">
        <v>172.7166666666667</v>
      </c>
      <c r="G376" s="40">
        <v>165.88333333333338</v>
      </c>
      <c r="H376" s="40">
        <v>186.38333333333338</v>
      </c>
      <c r="I376" s="40">
        <v>193.2166666666667</v>
      </c>
      <c r="J376" s="40">
        <v>196.63333333333338</v>
      </c>
      <c r="K376" s="31">
        <v>189.8</v>
      </c>
      <c r="L376" s="31">
        <v>179.55</v>
      </c>
      <c r="M376" s="31">
        <v>57.504649999999998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200.25</v>
      </c>
      <c r="D377" s="40">
        <v>200.91666666666666</v>
      </c>
      <c r="E377" s="40">
        <v>197.83333333333331</v>
      </c>
      <c r="F377" s="40">
        <v>195.41666666666666</v>
      </c>
      <c r="G377" s="40">
        <v>192.33333333333331</v>
      </c>
      <c r="H377" s="40">
        <v>203.33333333333331</v>
      </c>
      <c r="I377" s="40">
        <v>206.41666666666663</v>
      </c>
      <c r="J377" s="40">
        <v>208.83333333333331</v>
      </c>
      <c r="K377" s="31">
        <v>204</v>
      </c>
      <c r="L377" s="31">
        <v>198.5</v>
      </c>
      <c r="M377" s="31">
        <v>120.49611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2417.9</v>
      </c>
      <c r="D378" s="40">
        <v>2435.3833333333332</v>
      </c>
      <c r="E378" s="40">
        <v>2370.7666666666664</v>
      </c>
      <c r="F378" s="40">
        <v>2323.6333333333332</v>
      </c>
      <c r="G378" s="40">
        <v>2259.0166666666664</v>
      </c>
      <c r="H378" s="40">
        <v>2482.5166666666664</v>
      </c>
      <c r="I378" s="40">
        <v>2547.1333333333332</v>
      </c>
      <c r="J378" s="40">
        <v>2594.2666666666664</v>
      </c>
      <c r="K378" s="31">
        <v>2500</v>
      </c>
      <c r="L378" s="31">
        <v>2388.25</v>
      </c>
      <c r="M378" s="31">
        <v>0.26511000000000001</v>
      </c>
      <c r="N378" s="1"/>
      <c r="O378" s="1"/>
    </row>
    <row r="379" spans="1:15" ht="12.75" customHeight="1">
      <c r="A379" s="31">
        <v>369</v>
      </c>
      <c r="B379" s="31" t="s">
        <v>868</v>
      </c>
      <c r="C379" s="31">
        <v>309.45</v>
      </c>
      <c r="D379" s="40">
        <v>308.68333333333334</v>
      </c>
      <c r="E379" s="40">
        <v>302.36666666666667</v>
      </c>
      <c r="F379" s="40">
        <v>295.28333333333336</v>
      </c>
      <c r="G379" s="40">
        <v>288.9666666666667</v>
      </c>
      <c r="H379" s="40">
        <v>315.76666666666665</v>
      </c>
      <c r="I379" s="40">
        <v>322.08333333333337</v>
      </c>
      <c r="J379" s="40">
        <v>329.16666666666663</v>
      </c>
      <c r="K379" s="31">
        <v>315</v>
      </c>
      <c r="L379" s="31">
        <v>301.60000000000002</v>
      </c>
      <c r="M379" s="31">
        <v>5.2488099999999998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416.5</v>
      </c>
      <c r="D380" s="40">
        <v>423.59999999999997</v>
      </c>
      <c r="E380" s="40">
        <v>405.19999999999993</v>
      </c>
      <c r="F380" s="40">
        <v>393.9</v>
      </c>
      <c r="G380" s="40">
        <v>375.49999999999994</v>
      </c>
      <c r="H380" s="40">
        <v>434.89999999999992</v>
      </c>
      <c r="I380" s="40">
        <v>453.2999999999999</v>
      </c>
      <c r="J380" s="40">
        <v>464.59999999999991</v>
      </c>
      <c r="K380" s="31">
        <v>442</v>
      </c>
      <c r="L380" s="31">
        <v>412.3</v>
      </c>
      <c r="M380" s="31">
        <v>10.456939999999999</v>
      </c>
      <c r="N380" s="1"/>
      <c r="O380" s="1"/>
    </row>
    <row r="381" spans="1:15" ht="12.75" customHeight="1">
      <c r="A381" s="31">
        <v>371</v>
      </c>
      <c r="B381" s="31" t="s">
        <v>479</v>
      </c>
      <c r="C381" s="31">
        <v>721.55</v>
      </c>
      <c r="D381" s="40">
        <v>729.16666666666663</v>
      </c>
      <c r="E381" s="40">
        <v>702.33333333333326</v>
      </c>
      <c r="F381" s="40">
        <v>683.11666666666667</v>
      </c>
      <c r="G381" s="40">
        <v>656.2833333333333</v>
      </c>
      <c r="H381" s="40">
        <v>748.38333333333321</v>
      </c>
      <c r="I381" s="40">
        <v>775.21666666666647</v>
      </c>
      <c r="J381" s="40">
        <v>794.43333333333317</v>
      </c>
      <c r="K381" s="31">
        <v>756</v>
      </c>
      <c r="L381" s="31">
        <v>709.95</v>
      </c>
      <c r="M381" s="31">
        <v>4.3624799999999997</v>
      </c>
      <c r="N381" s="1"/>
      <c r="O381" s="1"/>
    </row>
    <row r="382" spans="1:15" ht="12.75" customHeight="1">
      <c r="A382" s="31">
        <v>372</v>
      </c>
      <c r="B382" s="31" t="s">
        <v>480</v>
      </c>
      <c r="C382" s="31">
        <v>120.05</v>
      </c>
      <c r="D382" s="40">
        <v>121.18333333333334</v>
      </c>
      <c r="E382" s="40">
        <v>117.86666666666667</v>
      </c>
      <c r="F382" s="40">
        <v>115.68333333333334</v>
      </c>
      <c r="G382" s="40">
        <v>112.36666666666667</v>
      </c>
      <c r="H382" s="40">
        <v>123.36666666666667</v>
      </c>
      <c r="I382" s="40">
        <v>126.68333333333334</v>
      </c>
      <c r="J382" s="40">
        <v>128.86666666666667</v>
      </c>
      <c r="K382" s="31">
        <v>124.5</v>
      </c>
      <c r="L382" s="31">
        <v>119</v>
      </c>
      <c r="M382" s="31">
        <v>5.5904400000000001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1377.05</v>
      </c>
      <c r="D383" s="40">
        <v>1359.5333333333333</v>
      </c>
      <c r="E383" s="40">
        <v>1320.5166666666667</v>
      </c>
      <c r="F383" s="40">
        <v>1263.9833333333333</v>
      </c>
      <c r="G383" s="40">
        <v>1224.9666666666667</v>
      </c>
      <c r="H383" s="40">
        <v>1416.0666666666666</v>
      </c>
      <c r="I383" s="40">
        <v>1455.083333333333</v>
      </c>
      <c r="J383" s="40">
        <v>1511.6166666666666</v>
      </c>
      <c r="K383" s="31">
        <v>1398.55</v>
      </c>
      <c r="L383" s="31">
        <v>1303</v>
      </c>
      <c r="M383" s="31">
        <v>21.89414</v>
      </c>
      <c r="N383" s="1"/>
      <c r="O383" s="1"/>
    </row>
    <row r="384" spans="1:15" ht="12.75" customHeight="1">
      <c r="A384" s="31">
        <v>374</v>
      </c>
      <c r="B384" s="31" t="s">
        <v>482</v>
      </c>
      <c r="C384" s="31">
        <v>900</v>
      </c>
      <c r="D384" s="40">
        <v>872.16666666666663</v>
      </c>
      <c r="E384" s="40">
        <v>839.33333333333326</v>
      </c>
      <c r="F384" s="40">
        <v>778.66666666666663</v>
      </c>
      <c r="G384" s="40">
        <v>745.83333333333326</v>
      </c>
      <c r="H384" s="40">
        <v>932.83333333333326</v>
      </c>
      <c r="I384" s="40">
        <v>965.66666666666652</v>
      </c>
      <c r="J384" s="40">
        <v>1026.3333333333333</v>
      </c>
      <c r="K384" s="31">
        <v>905</v>
      </c>
      <c r="L384" s="31">
        <v>811.5</v>
      </c>
      <c r="M384" s="31">
        <v>3.1005400000000001</v>
      </c>
      <c r="N384" s="1"/>
      <c r="O384" s="1"/>
    </row>
    <row r="385" spans="1:15" ht="12.75" customHeight="1">
      <c r="A385" s="31">
        <v>375</v>
      </c>
      <c r="B385" s="31" t="s">
        <v>484</v>
      </c>
      <c r="C385" s="31">
        <v>1053.25</v>
      </c>
      <c r="D385" s="40">
        <v>1039.3500000000001</v>
      </c>
      <c r="E385" s="40">
        <v>1004.1000000000004</v>
      </c>
      <c r="F385" s="40">
        <v>954.95000000000027</v>
      </c>
      <c r="G385" s="40">
        <v>919.7000000000005</v>
      </c>
      <c r="H385" s="40">
        <v>1088.5000000000002</v>
      </c>
      <c r="I385" s="40">
        <v>1123.7499999999998</v>
      </c>
      <c r="J385" s="40">
        <v>1172.9000000000001</v>
      </c>
      <c r="K385" s="31">
        <v>1074.5999999999999</v>
      </c>
      <c r="L385" s="31">
        <v>990.2</v>
      </c>
      <c r="M385" s="31">
        <v>3.4124500000000002</v>
      </c>
      <c r="N385" s="1"/>
      <c r="O385" s="1"/>
    </row>
    <row r="386" spans="1:15" ht="12.75" customHeight="1">
      <c r="A386" s="31">
        <v>376</v>
      </c>
      <c r="B386" s="31" t="s">
        <v>869</v>
      </c>
      <c r="C386" s="31">
        <v>114.4</v>
      </c>
      <c r="D386" s="40">
        <v>114.8</v>
      </c>
      <c r="E386" s="40">
        <v>111.69999999999999</v>
      </c>
      <c r="F386" s="40">
        <v>108.99999999999999</v>
      </c>
      <c r="G386" s="40">
        <v>105.89999999999998</v>
      </c>
      <c r="H386" s="40">
        <v>117.5</v>
      </c>
      <c r="I386" s="40">
        <v>120.6</v>
      </c>
      <c r="J386" s="40">
        <v>123.30000000000001</v>
      </c>
      <c r="K386" s="31">
        <v>117.9</v>
      </c>
      <c r="L386" s="31">
        <v>112.1</v>
      </c>
      <c r="M386" s="31">
        <v>9.5417900000000007</v>
      </c>
      <c r="N386" s="1"/>
      <c r="O386" s="1"/>
    </row>
    <row r="387" spans="1:15" ht="12.75" customHeight="1">
      <c r="A387" s="31">
        <v>377</v>
      </c>
      <c r="B387" s="31" t="s">
        <v>486</v>
      </c>
      <c r="C387" s="31">
        <v>193.3</v>
      </c>
      <c r="D387" s="40">
        <v>195.35</v>
      </c>
      <c r="E387" s="40">
        <v>189.95</v>
      </c>
      <c r="F387" s="40">
        <v>186.6</v>
      </c>
      <c r="G387" s="40">
        <v>181.2</v>
      </c>
      <c r="H387" s="40">
        <v>198.7</v>
      </c>
      <c r="I387" s="40">
        <v>204.10000000000002</v>
      </c>
      <c r="J387" s="40">
        <v>207.45</v>
      </c>
      <c r="K387" s="31">
        <v>200.75</v>
      </c>
      <c r="L387" s="31">
        <v>192</v>
      </c>
      <c r="M387" s="31">
        <v>15.42479</v>
      </c>
      <c r="N387" s="1"/>
      <c r="O387" s="1"/>
    </row>
    <row r="388" spans="1:15" ht="12.75" customHeight="1">
      <c r="A388" s="31">
        <v>378</v>
      </c>
      <c r="B388" s="31" t="s">
        <v>487</v>
      </c>
      <c r="C388" s="31">
        <v>707.35</v>
      </c>
      <c r="D388" s="40">
        <v>705.6</v>
      </c>
      <c r="E388" s="40">
        <v>692.75</v>
      </c>
      <c r="F388" s="40">
        <v>678.15</v>
      </c>
      <c r="G388" s="40">
        <v>665.3</v>
      </c>
      <c r="H388" s="40">
        <v>720.2</v>
      </c>
      <c r="I388" s="40">
        <v>733.05000000000018</v>
      </c>
      <c r="J388" s="40">
        <v>747.65000000000009</v>
      </c>
      <c r="K388" s="31">
        <v>718.45</v>
      </c>
      <c r="L388" s="31">
        <v>691</v>
      </c>
      <c r="M388" s="31">
        <v>12.6424</v>
      </c>
      <c r="N388" s="1"/>
      <c r="O388" s="1"/>
    </row>
    <row r="389" spans="1:15" ht="12.75" customHeight="1">
      <c r="A389" s="31">
        <v>379</v>
      </c>
      <c r="B389" s="31" t="s">
        <v>488</v>
      </c>
      <c r="C389" s="31">
        <v>255.2</v>
      </c>
      <c r="D389" s="40">
        <v>253.4</v>
      </c>
      <c r="E389" s="40">
        <v>247.8</v>
      </c>
      <c r="F389" s="40">
        <v>240.4</v>
      </c>
      <c r="G389" s="40">
        <v>234.8</v>
      </c>
      <c r="H389" s="40">
        <v>260.8</v>
      </c>
      <c r="I389" s="40">
        <v>266.39999999999998</v>
      </c>
      <c r="J389" s="40">
        <v>273.8</v>
      </c>
      <c r="K389" s="31">
        <v>259</v>
      </c>
      <c r="L389" s="31">
        <v>246</v>
      </c>
      <c r="M389" s="31">
        <v>2.0245700000000002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934.45</v>
      </c>
      <c r="D390" s="40">
        <v>936.81666666666661</v>
      </c>
      <c r="E390" s="40">
        <v>912.63333333333321</v>
      </c>
      <c r="F390" s="40">
        <v>890.81666666666661</v>
      </c>
      <c r="G390" s="40">
        <v>866.63333333333321</v>
      </c>
      <c r="H390" s="40">
        <v>958.63333333333321</v>
      </c>
      <c r="I390" s="40">
        <v>982.81666666666661</v>
      </c>
      <c r="J390" s="40">
        <v>1004.6333333333332</v>
      </c>
      <c r="K390" s="31">
        <v>961</v>
      </c>
      <c r="L390" s="31">
        <v>915</v>
      </c>
      <c r="M390" s="31">
        <v>2.5058699999999998</v>
      </c>
      <c r="N390" s="1"/>
      <c r="O390" s="1"/>
    </row>
    <row r="391" spans="1:15" ht="12.75" customHeight="1">
      <c r="A391" s="31">
        <v>381</v>
      </c>
      <c r="B391" s="31" t="s">
        <v>490</v>
      </c>
      <c r="C391" s="31">
        <v>2040.1</v>
      </c>
      <c r="D391" s="40">
        <v>2060.083333333333</v>
      </c>
      <c r="E391" s="40">
        <v>1992.2166666666662</v>
      </c>
      <c r="F391" s="40">
        <v>1944.3333333333333</v>
      </c>
      <c r="G391" s="40">
        <v>1876.4666666666665</v>
      </c>
      <c r="H391" s="40">
        <v>2107.9666666666662</v>
      </c>
      <c r="I391" s="40">
        <v>2175.833333333333</v>
      </c>
      <c r="J391" s="40">
        <v>2223.7166666666658</v>
      </c>
      <c r="K391" s="31">
        <v>2127.9499999999998</v>
      </c>
      <c r="L391" s="31">
        <v>2012.2</v>
      </c>
      <c r="M391" s="31">
        <v>0.14940000000000001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181.7</v>
      </c>
      <c r="D392" s="40">
        <v>181.93333333333331</v>
      </c>
      <c r="E392" s="40">
        <v>178.26666666666662</v>
      </c>
      <c r="F392" s="40">
        <v>174.83333333333331</v>
      </c>
      <c r="G392" s="40">
        <v>171.16666666666663</v>
      </c>
      <c r="H392" s="40">
        <v>185.36666666666662</v>
      </c>
      <c r="I392" s="40">
        <v>189.0333333333333</v>
      </c>
      <c r="J392" s="40">
        <v>192.46666666666661</v>
      </c>
      <c r="K392" s="31">
        <v>185.6</v>
      </c>
      <c r="L392" s="31">
        <v>178.5</v>
      </c>
      <c r="M392" s="31">
        <v>73.708590000000001</v>
      </c>
      <c r="N392" s="1"/>
      <c r="O392" s="1"/>
    </row>
    <row r="393" spans="1:15" ht="12.75" customHeight="1">
      <c r="A393" s="31">
        <v>383</v>
      </c>
      <c r="B393" s="31" t="s">
        <v>489</v>
      </c>
      <c r="C393" s="31">
        <v>69.45</v>
      </c>
      <c r="D393" s="40">
        <v>69.25</v>
      </c>
      <c r="E393" s="40">
        <v>66.2</v>
      </c>
      <c r="F393" s="40">
        <v>62.95</v>
      </c>
      <c r="G393" s="40">
        <v>59.900000000000006</v>
      </c>
      <c r="H393" s="40">
        <v>72.5</v>
      </c>
      <c r="I393" s="40">
        <v>75.550000000000011</v>
      </c>
      <c r="J393" s="40">
        <v>78.8</v>
      </c>
      <c r="K393" s="31">
        <v>72.3</v>
      </c>
      <c r="L393" s="31">
        <v>66</v>
      </c>
      <c r="M393" s="31">
        <v>16.40822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128.9</v>
      </c>
      <c r="D394" s="40">
        <v>128.68333333333331</v>
      </c>
      <c r="E394" s="40">
        <v>126.36666666666662</v>
      </c>
      <c r="F394" s="40">
        <v>123.83333333333331</v>
      </c>
      <c r="G394" s="40">
        <v>121.51666666666662</v>
      </c>
      <c r="H394" s="40">
        <v>131.21666666666661</v>
      </c>
      <c r="I394" s="40">
        <v>133.53333333333327</v>
      </c>
      <c r="J394" s="40">
        <v>136.06666666666661</v>
      </c>
      <c r="K394" s="31">
        <v>131</v>
      </c>
      <c r="L394" s="31">
        <v>126.15</v>
      </c>
      <c r="M394" s="31">
        <v>51.353810000000003</v>
      </c>
      <c r="N394" s="1"/>
      <c r="O394" s="1"/>
    </row>
    <row r="395" spans="1:15" ht="12.75" customHeight="1">
      <c r="A395" s="31">
        <v>385</v>
      </c>
      <c r="B395" s="31" t="s">
        <v>491</v>
      </c>
      <c r="C395" s="31">
        <v>142.69999999999999</v>
      </c>
      <c r="D395" s="40">
        <v>143.61666666666665</v>
      </c>
      <c r="E395" s="40">
        <v>140.0333333333333</v>
      </c>
      <c r="F395" s="40">
        <v>137.36666666666665</v>
      </c>
      <c r="G395" s="40">
        <v>133.7833333333333</v>
      </c>
      <c r="H395" s="40">
        <v>146.2833333333333</v>
      </c>
      <c r="I395" s="40">
        <v>149.86666666666662</v>
      </c>
      <c r="J395" s="40">
        <v>152.5333333333333</v>
      </c>
      <c r="K395" s="31">
        <v>147.19999999999999</v>
      </c>
      <c r="L395" s="31">
        <v>140.94999999999999</v>
      </c>
      <c r="M395" s="31">
        <v>19.405460000000001</v>
      </c>
      <c r="N395" s="1"/>
      <c r="O395" s="1"/>
    </row>
    <row r="396" spans="1:15" ht="12.75" customHeight="1">
      <c r="A396" s="31">
        <v>386</v>
      </c>
      <c r="B396" s="31" t="s">
        <v>492</v>
      </c>
      <c r="C396" s="31">
        <v>1225.2</v>
      </c>
      <c r="D396" s="40">
        <v>1212.8333333333333</v>
      </c>
      <c r="E396" s="40">
        <v>1176.6666666666665</v>
      </c>
      <c r="F396" s="40">
        <v>1128.1333333333332</v>
      </c>
      <c r="G396" s="40">
        <v>1091.9666666666665</v>
      </c>
      <c r="H396" s="40">
        <v>1261.3666666666666</v>
      </c>
      <c r="I396" s="40">
        <v>1297.5333333333331</v>
      </c>
      <c r="J396" s="40">
        <v>1346.0666666666666</v>
      </c>
      <c r="K396" s="31">
        <v>1249</v>
      </c>
      <c r="L396" s="31">
        <v>1164.3</v>
      </c>
      <c r="M396" s="31">
        <v>6.5584600000000002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2441.5</v>
      </c>
      <c r="D397" s="40">
        <v>2446.8666666666668</v>
      </c>
      <c r="E397" s="40">
        <v>2393.7333333333336</v>
      </c>
      <c r="F397" s="40">
        <v>2345.9666666666667</v>
      </c>
      <c r="G397" s="40">
        <v>2292.8333333333335</v>
      </c>
      <c r="H397" s="40">
        <v>2494.6333333333337</v>
      </c>
      <c r="I397" s="40">
        <v>2547.7666666666669</v>
      </c>
      <c r="J397" s="40">
        <v>2595.5333333333338</v>
      </c>
      <c r="K397" s="31">
        <v>2500</v>
      </c>
      <c r="L397" s="31">
        <v>2399.1</v>
      </c>
      <c r="M397" s="31">
        <v>112.26147</v>
      </c>
      <c r="N397" s="1"/>
      <c r="O397" s="1"/>
    </row>
    <row r="398" spans="1:15" ht="12.75" customHeight="1">
      <c r="A398" s="31">
        <v>388</v>
      </c>
      <c r="B398" s="31" t="s">
        <v>870</v>
      </c>
      <c r="C398" s="31">
        <v>334.25</v>
      </c>
      <c r="D398" s="40">
        <v>335.75</v>
      </c>
      <c r="E398" s="40">
        <v>329.5</v>
      </c>
      <c r="F398" s="40">
        <v>324.75</v>
      </c>
      <c r="G398" s="40">
        <v>318.5</v>
      </c>
      <c r="H398" s="40">
        <v>340.5</v>
      </c>
      <c r="I398" s="40">
        <v>346.75</v>
      </c>
      <c r="J398" s="40">
        <v>351.5</v>
      </c>
      <c r="K398" s="31">
        <v>342</v>
      </c>
      <c r="L398" s="31">
        <v>331</v>
      </c>
      <c r="M398" s="31">
        <v>1.06959</v>
      </c>
      <c r="N398" s="1"/>
      <c r="O398" s="1"/>
    </row>
    <row r="399" spans="1:15" ht="12.75" customHeight="1">
      <c r="A399" s="31">
        <v>389</v>
      </c>
      <c r="B399" s="31" t="s">
        <v>483</v>
      </c>
      <c r="C399" s="31">
        <v>273.64999999999998</v>
      </c>
      <c r="D399" s="40">
        <v>270.7</v>
      </c>
      <c r="E399" s="40">
        <v>264.95</v>
      </c>
      <c r="F399" s="40">
        <v>256.25</v>
      </c>
      <c r="G399" s="40">
        <v>250.5</v>
      </c>
      <c r="H399" s="40">
        <v>279.39999999999998</v>
      </c>
      <c r="I399" s="40">
        <v>285.14999999999998</v>
      </c>
      <c r="J399" s="40">
        <v>293.84999999999997</v>
      </c>
      <c r="K399" s="31">
        <v>276.45</v>
      </c>
      <c r="L399" s="31">
        <v>262</v>
      </c>
      <c r="M399" s="31">
        <v>2.2614999999999998</v>
      </c>
      <c r="N399" s="1"/>
      <c r="O399" s="1"/>
    </row>
    <row r="400" spans="1:15" ht="12.75" customHeight="1">
      <c r="A400" s="31">
        <v>390</v>
      </c>
      <c r="B400" s="31" t="s">
        <v>493</v>
      </c>
      <c r="C400" s="31">
        <v>1304.7</v>
      </c>
      <c r="D400" s="40">
        <v>1289.9666666666667</v>
      </c>
      <c r="E400" s="40">
        <v>1239.7333333333333</v>
      </c>
      <c r="F400" s="40">
        <v>1174.7666666666667</v>
      </c>
      <c r="G400" s="40">
        <v>1124.5333333333333</v>
      </c>
      <c r="H400" s="40">
        <v>1354.9333333333334</v>
      </c>
      <c r="I400" s="40">
        <v>1405.166666666667</v>
      </c>
      <c r="J400" s="40">
        <v>1470.1333333333334</v>
      </c>
      <c r="K400" s="31">
        <v>1340.2</v>
      </c>
      <c r="L400" s="31">
        <v>1225</v>
      </c>
      <c r="M400" s="31">
        <v>0.96218999999999999</v>
      </c>
      <c r="N400" s="1"/>
      <c r="O400" s="1"/>
    </row>
    <row r="401" spans="1:15" ht="12.75" customHeight="1">
      <c r="A401" s="31">
        <v>391</v>
      </c>
      <c r="B401" s="31" t="s">
        <v>494</v>
      </c>
      <c r="C401" s="31">
        <v>1750.8</v>
      </c>
      <c r="D401" s="40">
        <v>1733</v>
      </c>
      <c r="E401" s="40">
        <v>1691</v>
      </c>
      <c r="F401" s="40">
        <v>1631.2</v>
      </c>
      <c r="G401" s="40">
        <v>1589.2</v>
      </c>
      <c r="H401" s="40">
        <v>1792.8</v>
      </c>
      <c r="I401" s="40">
        <v>1834.8</v>
      </c>
      <c r="J401" s="40">
        <v>1894.6</v>
      </c>
      <c r="K401" s="31">
        <v>1775</v>
      </c>
      <c r="L401" s="31">
        <v>1673.2</v>
      </c>
      <c r="M401" s="31">
        <v>1.1346000000000001</v>
      </c>
      <c r="N401" s="1"/>
      <c r="O401" s="1"/>
    </row>
    <row r="402" spans="1:15" ht="12.75" customHeight="1">
      <c r="A402" s="31">
        <v>392</v>
      </c>
      <c r="B402" s="31" t="s">
        <v>485</v>
      </c>
      <c r="C402" s="31">
        <v>33.25</v>
      </c>
      <c r="D402" s="40">
        <v>33.75</v>
      </c>
      <c r="E402" s="40">
        <v>32.25</v>
      </c>
      <c r="F402" s="40">
        <v>31.25</v>
      </c>
      <c r="G402" s="40">
        <v>29.75</v>
      </c>
      <c r="H402" s="40">
        <v>34.75</v>
      </c>
      <c r="I402" s="40">
        <v>36.25</v>
      </c>
      <c r="J402" s="40">
        <v>37.25</v>
      </c>
      <c r="K402" s="31">
        <v>35.25</v>
      </c>
      <c r="L402" s="31">
        <v>32.75</v>
      </c>
      <c r="M402" s="31">
        <v>61.606819999999999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102.65</v>
      </c>
      <c r="D403" s="40">
        <v>103</v>
      </c>
      <c r="E403" s="40">
        <v>100.05</v>
      </c>
      <c r="F403" s="40">
        <v>97.45</v>
      </c>
      <c r="G403" s="40">
        <v>94.5</v>
      </c>
      <c r="H403" s="40">
        <v>105.6</v>
      </c>
      <c r="I403" s="40">
        <v>108.54999999999998</v>
      </c>
      <c r="J403" s="40">
        <v>111.14999999999999</v>
      </c>
      <c r="K403" s="31">
        <v>105.95</v>
      </c>
      <c r="L403" s="31">
        <v>100.4</v>
      </c>
      <c r="M403" s="31">
        <v>448.74279000000001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8024.7</v>
      </c>
      <c r="D404" s="40">
        <v>8074.9000000000005</v>
      </c>
      <c r="E404" s="40">
        <v>7959.8000000000011</v>
      </c>
      <c r="F404" s="40">
        <v>7894.9000000000005</v>
      </c>
      <c r="G404" s="40">
        <v>7779.8000000000011</v>
      </c>
      <c r="H404" s="40">
        <v>8139.8000000000011</v>
      </c>
      <c r="I404" s="40">
        <v>8254.9000000000015</v>
      </c>
      <c r="J404" s="40">
        <v>8319.8000000000011</v>
      </c>
      <c r="K404" s="31">
        <v>8190</v>
      </c>
      <c r="L404" s="31">
        <v>8010</v>
      </c>
      <c r="M404" s="31">
        <v>0.16105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937</v>
      </c>
      <c r="D405" s="40">
        <v>939.9</v>
      </c>
      <c r="E405" s="40">
        <v>915.8</v>
      </c>
      <c r="F405" s="40">
        <v>894.6</v>
      </c>
      <c r="G405" s="40">
        <v>870.5</v>
      </c>
      <c r="H405" s="40">
        <v>961.09999999999991</v>
      </c>
      <c r="I405" s="40">
        <v>985.2</v>
      </c>
      <c r="J405" s="40">
        <v>1006.3999999999999</v>
      </c>
      <c r="K405" s="31">
        <v>964</v>
      </c>
      <c r="L405" s="31">
        <v>918.7</v>
      </c>
      <c r="M405" s="31">
        <v>27.944030000000001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1136.25</v>
      </c>
      <c r="D406" s="40">
        <v>1129.2833333333333</v>
      </c>
      <c r="E406" s="40">
        <v>1110.7166666666667</v>
      </c>
      <c r="F406" s="40">
        <v>1085.1833333333334</v>
      </c>
      <c r="G406" s="40">
        <v>1066.6166666666668</v>
      </c>
      <c r="H406" s="40">
        <v>1154.8166666666666</v>
      </c>
      <c r="I406" s="40">
        <v>1173.3833333333332</v>
      </c>
      <c r="J406" s="40">
        <v>1198.9166666666665</v>
      </c>
      <c r="K406" s="31">
        <v>1147.8499999999999</v>
      </c>
      <c r="L406" s="31">
        <v>1103.75</v>
      </c>
      <c r="M406" s="31">
        <v>11.208589999999999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465.1</v>
      </c>
      <c r="D407" s="40">
        <v>465.7166666666667</v>
      </c>
      <c r="E407" s="40">
        <v>453.68333333333339</v>
      </c>
      <c r="F407" s="40">
        <v>442.26666666666671</v>
      </c>
      <c r="G407" s="40">
        <v>430.23333333333341</v>
      </c>
      <c r="H407" s="40">
        <v>477.13333333333338</v>
      </c>
      <c r="I407" s="40">
        <v>489.16666666666669</v>
      </c>
      <c r="J407" s="40">
        <v>500.58333333333337</v>
      </c>
      <c r="K407" s="31">
        <v>477.75</v>
      </c>
      <c r="L407" s="31">
        <v>454.3</v>
      </c>
      <c r="M407" s="31">
        <v>224.07464999999999</v>
      </c>
      <c r="N407" s="1"/>
      <c r="O407" s="1"/>
    </row>
    <row r="408" spans="1:15" ht="12.75" customHeight="1">
      <c r="A408" s="31">
        <v>398</v>
      </c>
      <c r="B408" s="31" t="s">
        <v>498</v>
      </c>
      <c r="C408" s="31">
        <v>7629.95</v>
      </c>
      <c r="D408" s="40">
        <v>7470.5666666666666</v>
      </c>
      <c r="E408" s="40">
        <v>7253.1333333333332</v>
      </c>
      <c r="F408" s="40">
        <v>6876.3166666666666</v>
      </c>
      <c r="G408" s="40">
        <v>6658.8833333333332</v>
      </c>
      <c r="H408" s="40">
        <v>7847.3833333333332</v>
      </c>
      <c r="I408" s="40">
        <v>8064.8166666666657</v>
      </c>
      <c r="J408" s="40">
        <v>8441.6333333333332</v>
      </c>
      <c r="K408" s="31">
        <v>7688</v>
      </c>
      <c r="L408" s="31">
        <v>7093.75</v>
      </c>
      <c r="M408" s="31">
        <v>0.20951</v>
      </c>
      <c r="N408" s="1"/>
      <c r="O408" s="1"/>
    </row>
    <row r="409" spans="1:15" ht="12.75" customHeight="1">
      <c r="A409" s="31">
        <v>399</v>
      </c>
      <c r="B409" s="31" t="s">
        <v>499</v>
      </c>
      <c r="C409" s="31">
        <v>102.7</v>
      </c>
      <c r="D409" s="40">
        <v>103.83333333333333</v>
      </c>
      <c r="E409" s="40">
        <v>100.86666666666666</v>
      </c>
      <c r="F409" s="40">
        <v>99.033333333333331</v>
      </c>
      <c r="G409" s="40">
        <v>96.066666666666663</v>
      </c>
      <c r="H409" s="40">
        <v>105.66666666666666</v>
      </c>
      <c r="I409" s="40">
        <v>108.63333333333333</v>
      </c>
      <c r="J409" s="40">
        <v>110.46666666666665</v>
      </c>
      <c r="K409" s="31">
        <v>106.8</v>
      </c>
      <c r="L409" s="31">
        <v>102</v>
      </c>
      <c r="M409" s="31">
        <v>4.5624500000000001</v>
      </c>
      <c r="N409" s="1"/>
      <c r="O409" s="1"/>
    </row>
    <row r="410" spans="1:15" ht="12.75" customHeight="1">
      <c r="A410" s="31">
        <v>400</v>
      </c>
      <c r="B410" s="31" t="s">
        <v>504</v>
      </c>
      <c r="C410" s="31">
        <v>149.80000000000001</v>
      </c>
      <c r="D410" s="40">
        <v>148.68333333333331</v>
      </c>
      <c r="E410" s="40">
        <v>143.01666666666662</v>
      </c>
      <c r="F410" s="40">
        <v>136.23333333333332</v>
      </c>
      <c r="G410" s="40">
        <v>130.56666666666663</v>
      </c>
      <c r="H410" s="40">
        <v>155.46666666666661</v>
      </c>
      <c r="I410" s="40">
        <v>161.1333333333333</v>
      </c>
      <c r="J410" s="40">
        <v>167.9166666666666</v>
      </c>
      <c r="K410" s="31">
        <v>154.35</v>
      </c>
      <c r="L410" s="31">
        <v>141.9</v>
      </c>
      <c r="M410" s="31">
        <v>85.666650000000004</v>
      </c>
      <c r="N410" s="1"/>
      <c r="O410" s="1"/>
    </row>
    <row r="411" spans="1:15" ht="12.75" customHeight="1">
      <c r="A411" s="31">
        <v>401</v>
      </c>
      <c r="B411" s="31" t="s">
        <v>500</v>
      </c>
      <c r="C411" s="31">
        <v>150.9</v>
      </c>
      <c r="D411" s="40">
        <v>150.54999999999998</v>
      </c>
      <c r="E411" s="40">
        <v>145.09999999999997</v>
      </c>
      <c r="F411" s="40">
        <v>139.29999999999998</v>
      </c>
      <c r="G411" s="40">
        <v>133.84999999999997</v>
      </c>
      <c r="H411" s="40">
        <v>156.34999999999997</v>
      </c>
      <c r="I411" s="40">
        <v>161.79999999999995</v>
      </c>
      <c r="J411" s="40">
        <v>167.59999999999997</v>
      </c>
      <c r="K411" s="31">
        <v>156</v>
      </c>
      <c r="L411" s="31">
        <v>144.75</v>
      </c>
      <c r="M411" s="31">
        <v>19.134620000000002</v>
      </c>
      <c r="N411" s="1"/>
      <c r="O411" s="1"/>
    </row>
    <row r="412" spans="1:15" ht="12.75" customHeight="1">
      <c r="A412" s="31">
        <v>402</v>
      </c>
      <c r="B412" s="31" t="s">
        <v>502</v>
      </c>
      <c r="C412" s="31">
        <v>3076.1</v>
      </c>
      <c r="D412" s="40">
        <v>3065.3666666666668</v>
      </c>
      <c r="E412" s="40">
        <v>2970.6333333333337</v>
      </c>
      <c r="F412" s="40">
        <v>2865.166666666667</v>
      </c>
      <c r="G412" s="40">
        <v>2770.4333333333338</v>
      </c>
      <c r="H412" s="40">
        <v>3170.8333333333335</v>
      </c>
      <c r="I412" s="40">
        <v>3265.5666666666671</v>
      </c>
      <c r="J412" s="40">
        <v>3371.0333333333333</v>
      </c>
      <c r="K412" s="31">
        <v>3160.1</v>
      </c>
      <c r="L412" s="31">
        <v>2959.9</v>
      </c>
      <c r="M412" s="31">
        <v>0.34514</v>
      </c>
      <c r="N412" s="1"/>
      <c r="O412" s="1"/>
    </row>
    <row r="413" spans="1:15" ht="12.75" customHeight="1">
      <c r="A413" s="31">
        <v>403</v>
      </c>
      <c r="B413" s="31" t="s">
        <v>501</v>
      </c>
      <c r="C413" s="31">
        <v>306.39999999999998</v>
      </c>
      <c r="D413" s="40">
        <v>306.11666666666662</v>
      </c>
      <c r="E413" s="40">
        <v>300.28333333333325</v>
      </c>
      <c r="F413" s="40">
        <v>294.16666666666663</v>
      </c>
      <c r="G413" s="40">
        <v>288.33333333333326</v>
      </c>
      <c r="H413" s="40">
        <v>312.23333333333323</v>
      </c>
      <c r="I413" s="40">
        <v>318.06666666666661</v>
      </c>
      <c r="J413" s="40">
        <v>324.18333333333322</v>
      </c>
      <c r="K413" s="31">
        <v>311.95</v>
      </c>
      <c r="L413" s="31">
        <v>300</v>
      </c>
      <c r="M413" s="31">
        <v>0.67639000000000005</v>
      </c>
      <c r="N413" s="1"/>
      <c r="O413" s="1"/>
    </row>
    <row r="414" spans="1:15" ht="12.75" customHeight="1">
      <c r="A414" s="31">
        <v>404</v>
      </c>
      <c r="B414" s="31" t="s">
        <v>503</v>
      </c>
      <c r="C414" s="31">
        <v>564.75</v>
      </c>
      <c r="D414" s="40">
        <v>564.7166666666667</v>
      </c>
      <c r="E414" s="40">
        <v>553.43333333333339</v>
      </c>
      <c r="F414" s="40">
        <v>542.11666666666667</v>
      </c>
      <c r="G414" s="40">
        <v>530.83333333333337</v>
      </c>
      <c r="H414" s="40">
        <v>576.03333333333342</v>
      </c>
      <c r="I414" s="40">
        <v>587.31666666666672</v>
      </c>
      <c r="J414" s="40">
        <v>598.63333333333344</v>
      </c>
      <c r="K414" s="31">
        <v>576</v>
      </c>
      <c r="L414" s="31">
        <v>553.4</v>
      </c>
      <c r="M414" s="31">
        <v>1.6358999999999999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25566.1</v>
      </c>
      <c r="D415" s="40">
        <v>25563.116666666669</v>
      </c>
      <c r="E415" s="40">
        <v>25201.233333333337</v>
      </c>
      <c r="F415" s="40">
        <v>24836.366666666669</v>
      </c>
      <c r="G415" s="40">
        <v>24474.483333333337</v>
      </c>
      <c r="H415" s="40">
        <v>25927.983333333337</v>
      </c>
      <c r="I415" s="40">
        <v>26289.866666666669</v>
      </c>
      <c r="J415" s="40">
        <v>26654.733333333337</v>
      </c>
      <c r="K415" s="31">
        <v>25925</v>
      </c>
      <c r="L415" s="31">
        <v>25198.25</v>
      </c>
      <c r="M415" s="31">
        <v>0.27395000000000003</v>
      </c>
      <c r="N415" s="1"/>
      <c r="O415" s="1"/>
    </row>
    <row r="416" spans="1:15" ht="12.75" customHeight="1">
      <c r="A416" s="31">
        <v>406</v>
      </c>
      <c r="B416" s="31" t="s">
        <v>505</v>
      </c>
      <c r="C416" s="31">
        <v>1940.4</v>
      </c>
      <c r="D416" s="40">
        <v>1943.4166666666667</v>
      </c>
      <c r="E416" s="40">
        <v>1888.0333333333335</v>
      </c>
      <c r="F416" s="40">
        <v>1835.6666666666667</v>
      </c>
      <c r="G416" s="40">
        <v>1780.2833333333335</v>
      </c>
      <c r="H416" s="40">
        <v>1995.7833333333335</v>
      </c>
      <c r="I416" s="40">
        <v>2051.166666666667</v>
      </c>
      <c r="J416" s="40">
        <v>2103.5333333333338</v>
      </c>
      <c r="K416" s="31">
        <v>1998.8</v>
      </c>
      <c r="L416" s="31">
        <v>1891.05</v>
      </c>
      <c r="M416" s="31">
        <v>0.20449000000000001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2133.4</v>
      </c>
      <c r="D417" s="40">
        <v>2106.2166666666667</v>
      </c>
      <c r="E417" s="40">
        <v>2048.1833333333334</v>
      </c>
      <c r="F417" s="40">
        <v>1962.9666666666667</v>
      </c>
      <c r="G417" s="40">
        <v>1904.9333333333334</v>
      </c>
      <c r="H417" s="40">
        <v>2191.4333333333334</v>
      </c>
      <c r="I417" s="40">
        <v>2249.4666666666672</v>
      </c>
      <c r="J417" s="40">
        <v>2334.6833333333334</v>
      </c>
      <c r="K417" s="31">
        <v>2164.25</v>
      </c>
      <c r="L417" s="31">
        <v>2021</v>
      </c>
      <c r="M417" s="31">
        <v>3.8569300000000002</v>
      </c>
      <c r="N417" s="1"/>
      <c r="O417" s="1"/>
    </row>
    <row r="418" spans="1:15" ht="12.75" customHeight="1">
      <c r="A418" s="31">
        <v>408</v>
      </c>
      <c r="B418" s="31" t="s">
        <v>495</v>
      </c>
      <c r="C418" s="31">
        <v>477.45</v>
      </c>
      <c r="D418" s="40">
        <v>485.31666666666666</v>
      </c>
      <c r="E418" s="40">
        <v>464.33333333333331</v>
      </c>
      <c r="F418" s="40">
        <v>451.21666666666664</v>
      </c>
      <c r="G418" s="40">
        <v>430.23333333333329</v>
      </c>
      <c r="H418" s="40">
        <v>498.43333333333334</v>
      </c>
      <c r="I418" s="40">
        <v>519.41666666666674</v>
      </c>
      <c r="J418" s="40">
        <v>532.5333333333333</v>
      </c>
      <c r="K418" s="31">
        <v>506.3</v>
      </c>
      <c r="L418" s="31">
        <v>472.2</v>
      </c>
      <c r="M418" s="31">
        <v>1.8821699999999999</v>
      </c>
      <c r="N418" s="1"/>
      <c r="O418" s="1"/>
    </row>
    <row r="419" spans="1:15" ht="12.75" customHeight="1">
      <c r="A419" s="31">
        <v>409</v>
      </c>
      <c r="B419" s="31" t="s">
        <v>496</v>
      </c>
      <c r="C419" s="31">
        <v>27.55</v>
      </c>
      <c r="D419" s="40">
        <v>27.633333333333336</v>
      </c>
      <c r="E419" s="40">
        <v>27.166666666666671</v>
      </c>
      <c r="F419" s="40">
        <v>26.783333333333335</v>
      </c>
      <c r="G419" s="40">
        <v>26.31666666666667</v>
      </c>
      <c r="H419" s="40">
        <v>28.016666666666673</v>
      </c>
      <c r="I419" s="40">
        <v>28.483333333333334</v>
      </c>
      <c r="J419" s="40">
        <v>28.866666666666674</v>
      </c>
      <c r="K419" s="31">
        <v>28.1</v>
      </c>
      <c r="L419" s="31">
        <v>27.25</v>
      </c>
      <c r="M419" s="31">
        <v>26.617249999999999</v>
      </c>
      <c r="N419" s="1"/>
      <c r="O419" s="1"/>
    </row>
    <row r="420" spans="1:15" ht="12.75" customHeight="1">
      <c r="A420" s="31">
        <v>410</v>
      </c>
      <c r="B420" s="31" t="s">
        <v>497</v>
      </c>
      <c r="C420" s="31">
        <v>3557.45</v>
      </c>
      <c r="D420" s="40">
        <v>3584.4333333333329</v>
      </c>
      <c r="E420" s="40">
        <v>3493.016666666666</v>
      </c>
      <c r="F420" s="40">
        <v>3428.583333333333</v>
      </c>
      <c r="G420" s="40">
        <v>3337.1666666666661</v>
      </c>
      <c r="H420" s="40">
        <v>3648.8666666666659</v>
      </c>
      <c r="I420" s="40">
        <v>3740.2833333333328</v>
      </c>
      <c r="J420" s="40">
        <v>3804.7166666666658</v>
      </c>
      <c r="K420" s="31">
        <v>3675.85</v>
      </c>
      <c r="L420" s="31">
        <v>3520</v>
      </c>
      <c r="M420" s="31">
        <v>0.23708000000000001</v>
      </c>
      <c r="N420" s="1"/>
      <c r="O420" s="1"/>
    </row>
    <row r="421" spans="1:15" ht="12.75" customHeight="1">
      <c r="A421" s="31">
        <v>411</v>
      </c>
      <c r="B421" s="31" t="s">
        <v>506</v>
      </c>
      <c r="C421" s="31">
        <v>799.2</v>
      </c>
      <c r="D421" s="40">
        <v>804.15</v>
      </c>
      <c r="E421" s="40">
        <v>754.3</v>
      </c>
      <c r="F421" s="40">
        <v>709.4</v>
      </c>
      <c r="G421" s="40">
        <v>659.55</v>
      </c>
      <c r="H421" s="40">
        <v>849.05</v>
      </c>
      <c r="I421" s="40">
        <v>898.90000000000009</v>
      </c>
      <c r="J421" s="40">
        <v>943.8</v>
      </c>
      <c r="K421" s="31">
        <v>854</v>
      </c>
      <c r="L421" s="31">
        <v>759.25</v>
      </c>
      <c r="M421" s="31">
        <v>6.2457799999999999</v>
      </c>
      <c r="N421" s="1"/>
      <c r="O421" s="1"/>
    </row>
    <row r="422" spans="1:15" ht="12.75" customHeight="1">
      <c r="A422" s="31">
        <v>412</v>
      </c>
      <c r="B422" s="31" t="s">
        <v>508</v>
      </c>
      <c r="C422" s="31">
        <v>1215.55</v>
      </c>
      <c r="D422" s="40">
        <v>1203.3999999999999</v>
      </c>
      <c r="E422" s="40">
        <v>1136.8499999999997</v>
      </c>
      <c r="F422" s="40">
        <v>1058.1499999999999</v>
      </c>
      <c r="G422" s="40">
        <v>991.59999999999968</v>
      </c>
      <c r="H422" s="40">
        <v>1282.0999999999997</v>
      </c>
      <c r="I422" s="40">
        <v>1348.6499999999999</v>
      </c>
      <c r="J422" s="40">
        <v>1427.3499999999997</v>
      </c>
      <c r="K422" s="31">
        <v>1269.95</v>
      </c>
      <c r="L422" s="31">
        <v>1124.7</v>
      </c>
      <c r="M422" s="31">
        <v>4.8452900000000003</v>
      </c>
      <c r="N422" s="1"/>
      <c r="O422" s="1"/>
    </row>
    <row r="423" spans="1:15" ht="12.75" customHeight="1">
      <c r="A423" s="31">
        <v>413</v>
      </c>
      <c r="B423" s="31" t="s">
        <v>507</v>
      </c>
      <c r="C423" s="31">
        <v>2597.4499999999998</v>
      </c>
      <c r="D423" s="40">
        <v>2592.0166666666669</v>
      </c>
      <c r="E423" s="40">
        <v>2528.9833333333336</v>
      </c>
      <c r="F423" s="40">
        <v>2460.5166666666669</v>
      </c>
      <c r="G423" s="40">
        <v>2397.4833333333336</v>
      </c>
      <c r="H423" s="40">
        <v>2660.4833333333336</v>
      </c>
      <c r="I423" s="40">
        <v>2723.5166666666673</v>
      </c>
      <c r="J423" s="40">
        <v>2791.9833333333336</v>
      </c>
      <c r="K423" s="31">
        <v>2655.05</v>
      </c>
      <c r="L423" s="31">
        <v>2523.5500000000002</v>
      </c>
      <c r="M423" s="31">
        <v>0.99129</v>
      </c>
      <c r="N423" s="1"/>
      <c r="O423" s="1"/>
    </row>
    <row r="424" spans="1:15" ht="12.75" customHeight="1">
      <c r="A424" s="31">
        <v>414</v>
      </c>
      <c r="B424" s="31" t="s">
        <v>509</v>
      </c>
      <c r="C424" s="31">
        <v>785.85</v>
      </c>
      <c r="D424" s="40">
        <v>771.43333333333339</v>
      </c>
      <c r="E424" s="40">
        <v>749.46666666666681</v>
      </c>
      <c r="F424" s="40">
        <v>713.08333333333337</v>
      </c>
      <c r="G424" s="40">
        <v>691.11666666666679</v>
      </c>
      <c r="H424" s="40">
        <v>807.81666666666683</v>
      </c>
      <c r="I424" s="40">
        <v>829.78333333333353</v>
      </c>
      <c r="J424" s="40">
        <v>866.16666666666686</v>
      </c>
      <c r="K424" s="31">
        <v>793.4</v>
      </c>
      <c r="L424" s="31">
        <v>735.05</v>
      </c>
      <c r="M424" s="31">
        <v>2.2651300000000001</v>
      </c>
      <c r="N424" s="1"/>
      <c r="O424" s="1"/>
    </row>
    <row r="425" spans="1:15" ht="12.75" customHeight="1">
      <c r="A425" s="31">
        <v>415</v>
      </c>
      <c r="B425" s="31" t="s">
        <v>510</v>
      </c>
      <c r="C425" s="31">
        <v>401.15</v>
      </c>
      <c r="D425" s="40">
        <v>405.23333333333335</v>
      </c>
      <c r="E425" s="40">
        <v>389.4666666666667</v>
      </c>
      <c r="F425" s="40">
        <v>377.78333333333336</v>
      </c>
      <c r="G425" s="40">
        <v>362.01666666666671</v>
      </c>
      <c r="H425" s="40">
        <v>416.91666666666669</v>
      </c>
      <c r="I425" s="40">
        <v>432.68333333333334</v>
      </c>
      <c r="J425" s="40">
        <v>444.36666666666667</v>
      </c>
      <c r="K425" s="31">
        <v>421</v>
      </c>
      <c r="L425" s="31">
        <v>393.55</v>
      </c>
      <c r="M425" s="31">
        <v>1.97183</v>
      </c>
      <c r="N425" s="1"/>
      <c r="O425" s="1"/>
    </row>
    <row r="426" spans="1:15" ht="12.75" customHeight="1">
      <c r="A426" s="31">
        <v>416</v>
      </c>
      <c r="B426" s="31" t="s">
        <v>518</v>
      </c>
      <c r="C426" s="31">
        <v>247.1</v>
      </c>
      <c r="D426" s="40">
        <v>251</v>
      </c>
      <c r="E426" s="40">
        <v>241.10000000000002</v>
      </c>
      <c r="F426" s="40">
        <v>235.10000000000002</v>
      </c>
      <c r="G426" s="40">
        <v>225.20000000000005</v>
      </c>
      <c r="H426" s="40">
        <v>257</v>
      </c>
      <c r="I426" s="40">
        <v>266.89999999999998</v>
      </c>
      <c r="J426" s="40">
        <v>272.89999999999998</v>
      </c>
      <c r="K426" s="31">
        <v>260.89999999999998</v>
      </c>
      <c r="L426" s="31">
        <v>245</v>
      </c>
      <c r="M426" s="31">
        <v>3.13314</v>
      </c>
      <c r="N426" s="1"/>
      <c r="O426" s="1"/>
    </row>
    <row r="427" spans="1:15" ht="12.75" customHeight="1">
      <c r="A427" s="31">
        <v>417</v>
      </c>
      <c r="B427" s="31" t="s">
        <v>511</v>
      </c>
      <c r="C427" s="31">
        <v>70.75</v>
      </c>
      <c r="D427" s="40">
        <v>71.083333333333329</v>
      </c>
      <c r="E427" s="40">
        <v>69.166666666666657</v>
      </c>
      <c r="F427" s="40">
        <v>67.583333333333329</v>
      </c>
      <c r="G427" s="40">
        <v>65.666666666666657</v>
      </c>
      <c r="H427" s="40">
        <v>72.666666666666657</v>
      </c>
      <c r="I427" s="40">
        <v>74.583333333333314</v>
      </c>
      <c r="J427" s="40">
        <v>76.166666666666657</v>
      </c>
      <c r="K427" s="31">
        <v>73</v>
      </c>
      <c r="L427" s="31">
        <v>69.5</v>
      </c>
      <c r="M427" s="31">
        <v>116.74713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2056.1999999999998</v>
      </c>
      <c r="D428" s="40">
        <v>2038.7</v>
      </c>
      <c r="E428" s="40">
        <v>1990.6</v>
      </c>
      <c r="F428" s="40">
        <v>1924.9999999999998</v>
      </c>
      <c r="G428" s="40">
        <v>1876.8999999999996</v>
      </c>
      <c r="H428" s="40">
        <v>2104.3000000000002</v>
      </c>
      <c r="I428" s="40">
        <v>2152.4</v>
      </c>
      <c r="J428" s="40">
        <v>2218.0000000000005</v>
      </c>
      <c r="K428" s="31">
        <v>2086.8000000000002</v>
      </c>
      <c r="L428" s="31">
        <v>1973.1</v>
      </c>
      <c r="M428" s="31">
        <v>13.620570000000001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1403.25</v>
      </c>
      <c r="D429" s="40">
        <v>1412.2666666666667</v>
      </c>
      <c r="E429" s="40">
        <v>1379.5333333333333</v>
      </c>
      <c r="F429" s="40">
        <v>1355.8166666666666</v>
      </c>
      <c r="G429" s="40">
        <v>1323.0833333333333</v>
      </c>
      <c r="H429" s="40">
        <v>1435.9833333333333</v>
      </c>
      <c r="I429" s="40">
        <v>1468.7166666666665</v>
      </c>
      <c r="J429" s="40">
        <v>1492.4333333333334</v>
      </c>
      <c r="K429" s="31">
        <v>1445</v>
      </c>
      <c r="L429" s="31">
        <v>1388.55</v>
      </c>
      <c r="M429" s="31">
        <v>9.7877799999999997</v>
      </c>
      <c r="N429" s="1"/>
      <c r="O429" s="1"/>
    </row>
    <row r="430" spans="1:15" ht="12.75" customHeight="1">
      <c r="A430" s="31">
        <v>420</v>
      </c>
      <c r="B430" s="31" t="s">
        <v>515</v>
      </c>
      <c r="C430" s="31">
        <v>491.4</v>
      </c>
      <c r="D430" s="40">
        <v>498.8</v>
      </c>
      <c r="E430" s="40">
        <v>478.25</v>
      </c>
      <c r="F430" s="40">
        <v>465.09999999999997</v>
      </c>
      <c r="G430" s="40">
        <v>444.54999999999995</v>
      </c>
      <c r="H430" s="40">
        <v>511.95000000000005</v>
      </c>
      <c r="I430" s="40">
        <v>532.50000000000011</v>
      </c>
      <c r="J430" s="40">
        <v>545.65000000000009</v>
      </c>
      <c r="K430" s="31">
        <v>519.35</v>
      </c>
      <c r="L430" s="31">
        <v>485.65</v>
      </c>
      <c r="M430" s="31">
        <v>9.2366799999999998</v>
      </c>
      <c r="N430" s="1"/>
      <c r="O430" s="1"/>
    </row>
    <row r="431" spans="1:15" ht="12.75" customHeight="1">
      <c r="A431" s="31">
        <v>421</v>
      </c>
      <c r="B431" s="31" t="s">
        <v>512</v>
      </c>
      <c r="C431" s="31">
        <v>93.65</v>
      </c>
      <c r="D431" s="40">
        <v>92.483333333333334</v>
      </c>
      <c r="E431" s="40">
        <v>89.616666666666674</v>
      </c>
      <c r="F431" s="40">
        <v>85.583333333333343</v>
      </c>
      <c r="G431" s="40">
        <v>82.716666666666683</v>
      </c>
      <c r="H431" s="40">
        <v>96.516666666666666</v>
      </c>
      <c r="I431" s="40">
        <v>99.383333333333312</v>
      </c>
      <c r="J431" s="40">
        <v>103.41666666666666</v>
      </c>
      <c r="K431" s="31">
        <v>95.35</v>
      </c>
      <c r="L431" s="31">
        <v>88.45</v>
      </c>
      <c r="M431" s="31">
        <v>2.7380300000000002</v>
      </c>
      <c r="N431" s="1"/>
      <c r="O431" s="1"/>
    </row>
    <row r="432" spans="1:15" ht="12.75" customHeight="1">
      <c r="A432" s="31">
        <v>422</v>
      </c>
      <c r="B432" s="31" t="s">
        <v>514</v>
      </c>
      <c r="C432" s="31">
        <v>268.3</v>
      </c>
      <c r="D432" s="40">
        <v>267.16666666666669</v>
      </c>
      <c r="E432" s="40">
        <v>261.73333333333335</v>
      </c>
      <c r="F432" s="40">
        <v>255.16666666666669</v>
      </c>
      <c r="G432" s="40">
        <v>249.73333333333335</v>
      </c>
      <c r="H432" s="40">
        <v>273.73333333333335</v>
      </c>
      <c r="I432" s="40">
        <v>279.16666666666663</v>
      </c>
      <c r="J432" s="40">
        <v>285.73333333333335</v>
      </c>
      <c r="K432" s="31">
        <v>272.60000000000002</v>
      </c>
      <c r="L432" s="31">
        <v>260.60000000000002</v>
      </c>
      <c r="M432" s="31">
        <v>4.3727</v>
      </c>
      <c r="N432" s="1"/>
      <c r="O432" s="1"/>
    </row>
    <row r="433" spans="1:15" ht="12.75" customHeight="1">
      <c r="A433" s="31">
        <v>423</v>
      </c>
      <c r="B433" s="31" t="s">
        <v>516</v>
      </c>
      <c r="C433" s="31">
        <v>558.95000000000005</v>
      </c>
      <c r="D433" s="40">
        <v>551.7166666666667</v>
      </c>
      <c r="E433" s="40">
        <v>537.43333333333339</v>
      </c>
      <c r="F433" s="40">
        <v>515.91666666666674</v>
      </c>
      <c r="G433" s="40">
        <v>501.63333333333344</v>
      </c>
      <c r="H433" s="40">
        <v>573.23333333333335</v>
      </c>
      <c r="I433" s="40">
        <v>587.51666666666665</v>
      </c>
      <c r="J433" s="40">
        <v>609.0333333333333</v>
      </c>
      <c r="K433" s="31">
        <v>566</v>
      </c>
      <c r="L433" s="31">
        <v>530.20000000000005</v>
      </c>
      <c r="M433" s="31">
        <v>2.2317100000000001</v>
      </c>
      <c r="N433" s="1"/>
      <c r="O433" s="1"/>
    </row>
    <row r="434" spans="1:15" ht="12.75" customHeight="1">
      <c r="A434" s="31">
        <v>424</v>
      </c>
      <c r="B434" s="31" t="s">
        <v>517</v>
      </c>
      <c r="C434" s="31">
        <v>350.95</v>
      </c>
      <c r="D434" s="40">
        <v>353.40000000000003</v>
      </c>
      <c r="E434" s="40">
        <v>341.80000000000007</v>
      </c>
      <c r="F434" s="40">
        <v>332.65000000000003</v>
      </c>
      <c r="G434" s="40">
        <v>321.05000000000007</v>
      </c>
      <c r="H434" s="40">
        <v>362.55000000000007</v>
      </c>
      <c r="I434" s="40">
        <v>374.15000000000009</v>
      </c>
      <c r="J434" s="40">
        <v>383.30000000000007</v>
      </c>
      <c r="K434" s="31">
        <v>365</v>
      </c>
      <c r="L434" s="31">
        <v>344.25</v>
      </c>
      <c r="M434" s="31">
        <v>4.7305799999999998</v>
      </c>
      <c r="N434" s="1"/>
      <c r="O434" s="1"/>
    </row>
    <row r="435" spans="1:15" ht="12.75" customHeight="1">
      <c r="A435" s="31">
        <v>425</v>
      </c>
      <c r="B435" s="31" t="s">
        <v>519</v>
      </c>
      <c r="C435" s="31">
        <v>2348.6999999999998</v>
      </c>
      <c r="D435" s="40">
        <v>2322.2833333333333</v>
      </c>
      <c r="E435" s="40">
        <v>2294.5666666666666</v>
      </c>
      <c r="F435" s="40">
        <v>2240.4333333333334</v>
      </c>
      <c r="G435" s="40">
        <v>2212.7166666666667</v>
      </c>
      <c r="H435" s="40">
        <v>2376.4166666666665</v>
      </c>
      <c r="I435" s="40">
        <v>2404.1333333333328</v>
      </c>
      <c r="J435" s="40">
        <v>2458.2666666666664</v>
      </c>
      <c r="K435" s="31">
        <v>2350</v>
      </c>
      <c r="L435" s="31">
        <v>2268.15</v>
      </c>
      <c r="M435" s="31">
        <v>8.7029999999999996E-2</v>
      </c>
      <c r="N435" s="1"/>
      <c r="O435" s="1"/>
    </row>
    <row r="436" spans="1:15" ht="12.75" customHeight="1">
      <c r="A436" s="31">
        <v>426</v>
      </c>
      <c r="B436" s="31" t="s">
        <v>520</v>
      </c>
      <c r="C436" s="31">
        <v>821.4</v>
      </c>
      <c r="D436" s="40">
        <v>809.15</v>
      </c>
      <c r="E436" s="40">
        <v>790.3</v>
      </c>
      <c r="F436" s="40">
        <v>759.19999999999993</v>
      </c>
      <c r="G436" s="40">
        <v>740.34999999999991</v>
      </c>
      <c r="H436" s="40">
        <v>840.25</v>
      </c>
      <c r="I436" s="40">
        <v>859.10000000000014</v>
      </c>
      <c r="J436" s="40">
        <v>890.2</v>
      </c>
      <c r="K436" s="31">
        <v>828</v>
      </c>
      <c r="L436" s="31">
        <v>778.05</v>
      </c>
      <c r="M436" s="31">
        <v>0.69167000000000001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751.05</v>
      </c>
      <c r="D437" s="40">
        <v>758.36666666666667</v>
      </c>
      <c r="E437" s="40">
        <v>741.73333333333335</v>
      </c>
      <c r="F437" s="40">
        <v>732.41666666666663</v>
      </c>
      <c r="G437" s="40">
        <v>715.7833333333333</v>
      </c>
      <c r="H437" s="40">
        <v>767.68333333333339</v>
      </c>
      <c r="I437" s="40">
        <v>784.31666666666683</v>
      </c>
      <c r="J437" s="40">
        <v>793.63333333333344</v>
      </c>
      <c r="K437" s="31">
        <v>775</v>
      </c>
      <c r="L437" s="31">
        <v>749.05</v>
      </c>
      <c r="M437" s="31">
        <v>46.642699999999998</v>
      </c>
      <c r="N437" s="1"/>
      <c r="O437" s="1"/>
    </row>
    <row r="438" spans="1:15" ht="12.75" customHeight="1">
      <c r="A438" s="31">
        <v>428</v>
      </c>
      <c r="B438" s="31" t="s">
        <v>521</v>
      </c>
      <c r="C438" s="31">
        <v>416.25</v>
      </c>
      <c r="D438" s="40">
        <v>422.26666666666665</v>
      </c>
      <c r="E438" s="40">
        <v>404.5333333333333</v>
      </c>
      <c r="F438" s="40">
        <v>392.81666666666666</v>
      </c>
      <c r="G438" s="40">
        <v>375.08333333333331</v>
      </c>
      <c r="H438" s="40">
        <v>433.98333333333329</v>
      </c>
      <c r="I438" s="40">
        <v>451.71666666666664</v>
      </c>
      <c r="J438" s="40">
        <v>463.43333333333328</v>
      </c>
      <c r="K438" s="31">
        <v>440</v>
      </c>
      <c r="L438" s="31">
        <v>410.55</v>
      </c>
      <c r="M438" s="31">
        <v>5.4943799999999996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522.29999999999995</v>
      </c>
      <c r="D439" s="40">
        <v>519.31666666666661</v>
      </c>
      <c r="E439" s="40">
        <v>508.98333333333323</v>
      </c>
      <c r="F439" s="40">
        <v>495.66666666666663</v>
      </c>
      <c r="G439" s="40">
        <v>485.33333333333326</v>
      </c>
      <c r="H439" s="40">
        <v>532.63333333333321</v>
      </c>
      <c r="I439" s="40">
        <v>542.9666666666667</v>
      </c>
      <c r="J439" s="40">
        <v>556.28333333333319</v>
      </c>
      <c r="K439" s="31">
        <v>529.65</v>
      </c>
      <c r="L439" s="31">
        <v>506</v>
      </c>
      <c r="M439" s="31">
        <v>12.841659999999999</v>
      </c>
      <c r="N439" s="1"/>
      <c r="O439" s="1"/>
    </row>
    <row r="440" spans="1:15" ht="12.75" customHeight="1">
      <c r="A440" s="31">
        <v>430</v>
      </c>
      <c r="B440" s="31" t="s">
        <v>524</v>
      </c>
      <c r="C440" s="31">
        <v>631.4</v>
      </c>
      <c r="D440" s="40">
        <v>638.19999999999993</v>
      </c>
      <c r="E440" s="40">
        <v>611.49999999999989</v>
      </c>
      <c r="F440" s="40">
        <v>591.59999999999991</v>
      </c>
      <c r="G440" s="40">
        <v>564.89999999999986</v>
      </c>
      <c r="H440" s="40">
        <v>658.09999999999991</v>
      </c>
      <c r="I440" s="40">
        <v>684.8</v>
      </c>
      <c r="J440" s="40">
        <v>704.69999999999993</v>
      </c>
      <c r="K440" s="31">
        <v>664.9</v>
      </c>
      <c r="L440" s="31">
        <v>618.29999999999995</v>
      </c>
      <c r="M440" s="31">
        <v>0.44413000000000002</v>
      </c>
      <c r="N440" s="1"/>
      <c r="O440" s="1"/>
    </row>
    <row r="441" spans="1:15" ht="12.75" customHeight="1">
      <c r="A441" s="31">
        <v>431</v>
      </c>
      <c r="B441" s="31" t="s">
        <v>522</v>
      </c>
      <c r="C441" s="31">
        <v>426.1</v>
      </c>
      <c r="D441" s="40">
        <v>429.0333333333333</v>
      </c>
      <c r="E441" s="40">
        <v>417.06666666666661</v>
      </c>
      <c r="F441" s="40">
        <v>408.0333333333333</v>
      </c>
      <c r="G441" s="40">
        <v>396.06666666666661</v>
      </c>
      <c r="H441" s="40">
        <v>438.06666666666661</v>
      </c>
      <c r="I441" s="40">
        <v>450.0333333333333</v>
      </c>
      <c r="J441" s="40">
        <v>459.06666666666661</v>
      </c>
      <c r="K441" s="31">
        <v>441</v>
      </c>
      <c r="L441" s="31">
        <v>420</v>
      </c>
      <c r="M441" s="31">
        <v>1.5050600000000001</v>
      </c>
      <c r="N441" s="1"/>
      <c r="O441" s="1"/>
    </row>
    <row r="442" spans="1:15" ht="12.75" customHeight="1">
      <c r="A442" s="31">
        <v>432</v>
      </c>
      <c r="B442" s="31" t="s">
        <v>523</v>
      </c>
      <c r="C442" s="31">
        <v>2158</v>
      </c>
      <c r="D442" s="40">
        <v>2133.75</v>
      </c>
      <c r="E442" s="40">
        <v>2077.5</v>
      </c>
      <c r="F442" s="40">
        <v>1997</v>
      </c>
      <c r="G442" s="40">
        <v>1940.75</v>
      </c>
      <c r="H442" s="40">
        <v>2214.25</v>
      </c>
      <c r="I442" s="40">
        <v>2270.5</v>
      </c>
      <c r="J442" s="40">
        <v>2351</v>
      </c>
      <c r="K442" s="31">
        <v>2190</v>
      </c>
      <c r="L442" s="31">
        <v>2053.25</v>
      </c>
      <c r="M442" s="31">
        <v>1.1370800000000001</v>
      </c>
      <c r="N442" s="1"/>
      <c r="O442" s="1"/>
    </row>
    <row r="443" spans="1:15" ht="12.75" customHeight="1">
      <c r="A443" s="31">
        <v>433</v>
      </c>
      <c r="B443" s="31" t="s">
        <v>525</v>
      </c>
      <c r="C443" s="31">
        <v>495.4</v>
      </c>
      <c r="D443" s="40">
        <v>493.06666666666666</v>
      </c>
      <c r="E443" s="40">
        <v>484.38333333333333</v>
      </c>
      <c r="F443" s="40">
        <v>473.36666666666667</v>
      </c>
      <c r="G443" s="40">
        <v>464.68333333333334</v>
      </c>
      <c r="H443" s="40">
        <v>504.08333333333331</v>
      </c>
      <c r="I443" s="40">
        <v>512.76666666666665</v>
      </c>
      <c r="J443" s="40">
        <v>523.7833333333333</v>
      </c>
      <c r="K443" s="31">
        <v>501.75</v>
      </c>
      <c r="L443" s="31">
        <v>482.05</v>
      </c>
      <c r="M443" s="31">
        <v>1.9548399999999999</v>
      </c>
      <c r="N443" s="1"/>
      <c r="O443" s="1"/>
    </row>
    <row r="444" spans="1:15" ht="12.75" customHeight="1">
      <c r="A444" s="31">
        <v>434</v>
      </c>
      <c r="B444" s="31" t="s">
        <v>526</v>
      </c>
      <c r="C444" s="31">
        <v>6.6</v>
      </c>
      <c r="D444" s="40">
        <v>6.6833333333333336</v>
      </c>
      <c r="E444" s="40">
        <v>6.4666666666666668</v>
      </c>
      <c r="F444" s="40">
        <v>6.333333333333333</v>
      </c>
      <c r="G444" s="40">
        <v>6.1166666666666663</v>
      </c>
      <c r="H444" s="40">
        <v>6.8166666666666673</v>
      </c>
      <c r="I444" s="40">
        <v>7.0333333333333341</v>
      </c>
      <c r="J444" s="40">
        <v>7.1666666666666679</v>
      </c>
      <c r="K444" s="31">
        <v>6.9</v>
      </c>
      <c r="L444" s="31">
        <v>6.55</v>
      </c>
      <c r="M444" s="31">
        <v>241.58440999999999</v>
      </c>
      <c r="N444" s="1"/>
      <c r="O444" s="1"/>
    </row>
    <row r="445" spans="1:15" ht="12.75" customHeight="1">
      <c r="A445" s="31">
        <v>435</v>
      </c>
      <c r="B445" s="31" t="s">
        <v>513</v>
      </c>
      <c r="C445" s="31">
        <v>382.6</v>
      </c>
      <c r="D445" s="40">
        <v>388.86666666666662</v>
      </c>
      <c r="E445" s="40">
        <v>373.73333333333323</v>
      </c>
      <c r="F445" s="40">
        <v>364.86666666666662</v>
      </c>
      <c r="G445" s="40">
        <v>349.73333333333323</v>
      </c>
      <c r="H445" s="40">
        <v>397.73333333333323</v>
      </c>
      <c r="I445" s="40">
        <v>412.86666666666656</v>
      </c>
      <c r="J445" s="40">
        <v>421.73333333333323</v>
      </c>
      <c r="K445" s="31">
        <v>404</v>
      </c>
      <c r="L445" s="31">
        <v>380</v>
      </c>
      <c r="M445" s="31">
        <v>10.8306</v>
      </c>
      <c r="N445" s="1"/>
      <c r="O445" s="1"/>
    </row>
    <row r="446" spans="1:15" ht="12.75" customHeight="1">
      <c r="A446" s="31">
        <v>436</v>
      </c>
      <c r="B446" s="31" t="s">
        <v>527</v>
      </c>
      <c r="C446" s="31">
        <v>956.5</v>
      </c>
      <c r="D446" s="40">
        <v>946.19999999999993</v>
      </c>
      <c r="E446" s="40">
        <v>910.44999999999982</v>
      </c>
      <c r="F446" s="40">
        <v>864.39999999999986</v>
      </c>
      <c r="G446" s="40">
        <v>828.64999999999975</v>
      </c>
      <c r="H446" s="40">
        <v>992.24999999999989</v>
      </c>
      <c r="I446" s="40">
        <v>1028</v>
      </c>
      <c r="J446" s="40">
        <v>1074.05</v>
      </c>
      <c r="K446" s="31">
        <v>981.95</v>
      </c>
      <c r="L446" s="31">
        <v>900.15</v>
      </c>
      <c r="M446" s="31">
        <v>0.43214000000000002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587.29999999999995</v>
      </c>
      <c r="D447" s="40">
        <v>588.1</v>
      </c>
      <c r="E447" s="40">
        <v>579.20000000000005</v>
      </c>
      <c r="F447" s="40">
        <v>571.1</v>
      </c>
      <c r="G447" s="40">
        <v>562.20000000000005</v>
      </c>
      <c r="H447" s="40">
        <v>596.20000000000005</v>
      </c>
      <c r="I447" s="40">
        <v>605.09999999999991</v>
      </c>
      <c r="J447" s="40">
        <v>613.20000000000005</v>
      </c>
      <c r="K447" s="31">
        <v>597</v>
      </c>
      <c r="L447" s="31">
        <v>580</v>
      </c>
      <c r="M447" s="31">
        <v>3.1219199999999998</v>
      </c>
      <c r="N447" s="1"/>
      <c r="O447" s="1"/>
    </row>
    <row r="448" spans="1:15" ht="12.75" customHeight="1">
      <c r="A448" s="31">
        <v>438</v>
      </c>
      <c r="B448" s="31" t="s">
        <v>532</v>
      </c>
      <c r="C448" s="31">
        <v>1428</v>
      </c>
      <c r="D448" s="40">
        <v>1443.9166666666667</v>
      </c>
      <c r="E448" s="40">
        <v>1412.0833333333335</v>
      </c>
      <c r="F448" s="40">
        <v>1396.1666666666667</v>
      </c>
      <c r="G448" s="40">
        <v>1364.3333333333335</v>
      </c>
      <c r="H448" s="40">
        <v>1459.8333333333335</v>
      </c>
      <c r="I448" s="40">
        <v>1491.666666666667</v>
      </c>
      <c r="J448" s="40">
        <v>1507.5833333333335</v>
      </c>
      <c r="K448" s="31">
        <v>1475.75</v>
      </c>
      <c r="L448" s="31">
        <v>1428</v>
      </c>
      <c r="M448" s="31">
        <v>2.7515100000000001</v>
      </c>
      <c r="N448" s="1"/>
      <c r="O448" s="1"/>
    </row>
    <row r="449" spans="1:15" ht="12.75" customHeight="1">
      <c r="A449" s="31">
        <v>439</v>
      </c>
      <c r="B449" s="31" t="s">
        <v>533</v>
      </c>
      <c r="C449" s="31">
        <v>13229.25</v>
      </c>
      <c r="D449" s="40">
        <v>13361.416666666666</v>
      </c>
      <c r="E449" s="40">
        <v>13047.833333333332</v>
      </c>
      <c r="F449" s="40">
        <v>12866.416666666666</v>
      </c>
      <c r="G449" s="40">
        <v>12552.833333333332</v>
      </c>
      <c r="H449" s="40">
        <v>13542.833333333332</v>
      </c>
      <c r="I449" s="40">
        <v>13856.416666666664</v>
      </c>
      <c r="J449" s="40">
        <v>14037.833333333332</v>
      </c>
      <c r="K449" s="31">
        <v>13675</v>
      </c>
      <c r="L449" s="31">
        <v>13180</v>
      </c>
      <c r="M449" s="31">
        <v>1.8599999999999998E-2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868.65</v>
      </c>
      <c r="D450" s="40">
        <v>861.69999999999993</v>
      </c>
      <c r="E450" s="40">
        <v>835.74999999999989</v>
      </c>
      <c r="F450" s="40">
        <v>802.84999999999991</v>
      </c>
      <c r="G450" s="40">
        <v>776.89999999999986</v>
      </c>
      <c r="H450" s="40">
        <v>894.59999999999991</v>
      </c>
      <c r="I450" s="40">
        <v>920.55</v>
      </c>
      <c r="J450" s="40">
        <v>953.44999999999993</v>
      </c>
      <c r="K450" s="31">
        <v>887.65</v>
      </c>
      <c r="L450" s="31">
        <v>828.8</v>
      </c>
      <c r="M450" s="31">
        <v>31.344830000000002</v>
      </c>
      <c r="N450" s="1"/>
      <c r="O450" s="1"/>
    </row>
    <row r="451" spans="1:15" ht="12.75" customHeight="1">
      <c r="A451" s="31">
        <v>441</v>
      </c>
      <c r="B451" s="31" t="s">
        <v>534</v>
      </c>
      <c r="C451" s="31">
        <v>199.4</v>
      </c>
      <c r="D451" s="40">
        <v>199.43333333333331</v>
      </c>
      <c r="E451" s="40">
        <v>192.11666666666662</v>
      </c>
      <c r="F451" s="40">
        <v>184.83333333333331</v>
      </c>
      <c r="G451" s="40">
        <v>177.51666666666662</v>
      </c>
      <c r="H451" s="40">
        <v>206.71666666666661</v>
      </c>
      <c r="I451" s="40">
        <v>214.03333333333327</v>
      </c>
      <c r="J451" s="40">
        <v>221.31666666666661</v>
      </c>
      <c r="K451" s="31">
        <v>206.75</v>
      </c>
      <c r="L451" s="31">
        <v>192.15</v>
      </c>
      <c r="M451" s="31">
        <v>19.669049999999999</v>
      </c>
      <c r="N451" s="1"/>
      <c r="O451" s="1"/>
    </row>
    <row r="452" spans="1:15" ht="12.75" customHeight="1">
      <c r="A452" s="31">
        <v>442</v>
      </c>
      <c r="B452" s="31" t="s">
        <v>535</v>
      </c>
      <c r="C452" s="31">
        <v>1283.3499999999999</v>
      </c>
      <c r="D452" s="40">
        <v>1282.6166666666668</v>
      </c>
      <c r="E452" s="40">
        <v>1251.2833333333335</v>
      </c>
      <c r="F452" s="40">
        <v>1219.2166666666667</v>
      </c>
      <c r="G452" s="40">
        <v>1187.8833333333334</v>
      </c>
      <c r="H452" s="40">
        <v>1314.6833333333336</v>
      </c>
      <c r="I452" s="40">
        <v>1346.0166666666667</v>
      </c>
      <c r="J452" s="40">
        <v>1378.0833333333337</v>
      </c>
      <c r="K452" s="31">
        <v>1313.95</v>
      </c>
      <c r="L452" s="31">
        <v>1250.55</v>
      </c>
      <c r="M452" s="31">
        <v>3.62155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766</v>
      </c>
      <c r="D453" s="40">
        <v>763.38333333333333</v>
      </c>
      <c r="E453" s="40">
        <v>751.86666666666667</v>
      </c>
      <c r="F453" s="40">
        <v>737.73333333333335</v>
      </c>
      <c r="G453" s="40">
        <v>726.2166666666667</v>
      </c>
      <c r="H453" s="40">
        <v>777.51666666666665</v>
      </c>
      <c r="I453" s="40">
        <v>789.0333333333333</v>
      </c>
      <c r="J453" s="40">
        <v>803.16666666666663</v>
      </c>
      <c r="K453" s="31">
        <v>774.9</v>
      </c>
      <c r="L453" s="31">
        <v>749.25</v>
      </c>
      <c r="M453" s="31">
        <v>15.84564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5679.35</v>
      </c>
      <c r="D454" s="40">
        <v>5565.916666666667</v>
      </c>
      <c r="E454" s="40">
        <v>5376.8333333333339</v>
      </c>
      <c r="F454" s="40">
        <v>5074.3166666666666</v>
      </c>
      <c r="G454" s="40">
        <v>4885.2333333333336</v>
      </c>
      <c r="H454" s="40">
        <v>5868.4333333333343</v>
      </c>
      <c r="I454" s="40">
        <v>6057.5166666666682</v>
      </c>
      <c r="J454" s="40">
        <v>6360.0333333333347</v>
      </c>
      <c r="K454" s="31">
        <v>5755</v>
      </c>
      <c r="L454" s="31">
        <v>5263.4</v>
      </c>
      <c r="M454" s="31">
        <v>5.1560699999999997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461.45</v>
      </c>
      <c r="D455" s="40">
        <v>458.43333333333339</v>
      </c>
      <c r="E455" s="40">
        <v>446.11666666666679</v>
      </c>
      <c r="F455" s="40">
        <v>430.78333333333342</v>
      </c>
      <c r="G455" s="40">
        <v>418.46666666666681</v>
      </c>
      <c r="H455" s="40">
        <v>473.76666666666677</v>
      </c>
      <c r="I455" s="40">
        <v>486.08333333333337</v>
      </c>
      <c r="J455" s="40">
        <v>501.41666666666674</v>
      </c>
      <c r="K455" s="31">
        <v>470.75</v>
      </c>
      <c r="L455" s="31">
        <v>443.1</v>
      </c>
      <c r="M455" s="31">
        <v>428.19150000000002</v>
      </c>
      <c r="N455" s="1"/>
      <c r="O455" s="1"/>
    </row>
    <row r="456" spans="1:15" ht="12.75" customHeight="1">
      <c r="A456" s="31">
        <v>446</v>
      </c>
      <c r="B456" s="31" t="s">
        <v>536</v>
      </c>
      <c r="C456" s="31">
        <v>257.55</v>
      </c>
      <c r="D456" s="40">
        <v>255.18333333333331</v>
      </c>
      <c r="E456" s="40">
        <v>242.36666666666662</v>
      </c>
      <c r="F456" s="40">
        <v>227.18333333333331</v>
      </c>
      <c r="G456" s="40">
        <v>214.36666666666662</v>
      </c>
      <c r="H456" s="40">
        <v>270.36666666666662</v>
      </c>
      <c r="I456" s="40">
        <v>283.18333333333328</v>
      </c>
      <c r="J456" s="40">
        <v>298.36666666666662</v>
      </c>
      <c r="K456" s="31">
        <v>268</v>
      </c>
      <c r="L456" s="31">
        <v>240</v>
      </c>
      <c r="M456" s="31">
        <v>61.519919999999999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218.65</v>
      </c>
      <c r="D457" s="40">
        <v>219.54999999999998</v>
      </c>
      <c r="E457" s="40">
        <v>212.34999999999997</v>
      </c>
      <c r="F457" s="40">
        <v>206.04999999999998</v>
      </c>
      <c r="G457" s="40">
        <v>198.84999999999997</v>
      </c>
      <c r="H457" s="40">
        <v>225.84999999999997</v>
      </c>
      <c r="I457" s="40">
        <v>233.04999999999995</v>
      </c>
      <c r="J457" s="40">
        <v>239.34999999999997</v>
      </c>
      <c r="K457" s="31">
        <v>226.75</v>
      </c>
      <c r="L457" s="31">
        <v>213.25</v>
      </c>
      <c r="M457" s="31">
        <v>831.87881000000004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1114.75</v>
      </c>
      <c r="D458" s="40">
        <v>1108.9333333333334</v>
      </c>
      <c r="E458" s="40">
        <v>1080.8666666666668</v>
      </c>
      <c r="F458" s="40">
        <v>1046.9833333333333</v>
      </c>
      <c r="G458" s="40">
        <v>1018.9166666666667</v>
      </c>
      <c r="H458" s="40">
        <v>1142.8166666666668</v>
      </c>
      <c r="I458" s="40">
        <v>1170.8833333333334</v>
      </c>
      <c r="J458" s="40">
        <v>1204.7666666666669</v>
      </c>
      <c r="K458" s="31">
        <v>1137</v>
      </c>
      <c r="L458" s="31">
        <v>1075.05</v>
      </c>
      <c r="M458" s="31">
        <v>93.929910000000007</v>
      </c>
      <c r="N458" s="1"/>
      <c r="O458" s="1"/>
    </row>
    <row r="459" spans="1:15" ht="12.75" customHeight="1">
      <c r="A459" s="31">
        <v>449</v>
      </c>
      <c r="B459" s="31" t="s">
        <v>871</v>
      </c>
      <c r="C459" s="31">
        <v>737.3</v>
      </c>
      <c r="D459" s="40">
        <v>746.1</v>
      </c>
      <c r="E459" s="40">
        <v>724.2</v>
      </c>
      <c r="F459" s="40">
        <v>711.1</v>
      </c>
      <c r="G459" s="40">
        <v>689.2</v>
      </c>
      <c r="H459" s="40">
        <v>759.2</v>
      </c>
      <c r="I459" s="40">
        <v>781.09999999999991</v>
      </c>
      <c r="J459" s="40">
        <v>794.2</v>
      </c>
      <c r="K459" s="31">
        <v>768</v>
      </c>
      <c r="L459" s="31">
        <v>733</v>
      </c>
      <c r="M459" s="31">
        <v>0.33910000000000001</v>
      </c>
      <c r="N459" s="1"/>
      <c r="O459" s="1"/>
    </row>
    <row r="460" spans="1:15" ht="12.75" customHeight="1">
      <c r="A460" s="31">
        <v>450</v>
      </c>
      <c r="B460" s="31" t="s">
        <v>528</v>
      </c>
      <c r="C460" s="31">
        <v>2100.5</v>
      </c>
      <c r="D460" s="40">
        <v>2123.5499999999997</v>
      </c>
      <c r="E460" s="40">
        <v>2007.0999999999995</v>
      </c>
      <c r="F460" s="40">
        <v>1913.6999999999998</v>
      </c>
      <c r="G460" s="40">
        <v>1797.2499999999995</v>
      </c>
      <c r="H460" s="40">
        <v>2216.9499999999994</v>
      </c>
      <c r="I460" s="40">
        <v>2333.3999999999992</v>
      </c>
      <c r="J460" s="40">
        <v>2426.7999999999993</v>
      </c>
      <c r="K460" s="31">
        <v>2240</v>
      </c>
      <c r="L460" s="31">
        <v>2030.15</v>
      </c>
      <c r="M460" s="31">
        <v>1.2585</v>
      </c>
      <c r="N460" s="1"/>
      <c r="O460" s="1"/>
    </row>
    <row r="461" spans="1:15" ht="12.75" customHeight="1">
      <c r="A461" s="31">
        <v>451</v>
      </c>
      <c r="B461" s="31" t="s">
        <v>529</v>
      </c>
      <c r="C461" s="31">
        <v>804.95</v>
      </c>
      <c r="D461" s="40">
        <v>809.16666666666663</v>
      </c>
      <c r="E461" s="40">
        <v>780.33333333333326</v>
      </c>
      <c r="F461" s="40">
        <v>755.71666666666658</v>
      </c>
      <c r="G461" s="40">
        <v>726.88333333333321</v>
      </c>
      <c r="H461" s="40">
        <v>833.7833333333333</v>
      </c>
      <c r="I461" s="40">
        <v>862.61666666666656</v>
      </c>
      <c r="J461" s="40">
        <v>887.23333333333335</v>
      </c>
      <c r="K461" s="31">
        <v>838</v>
      </c>
      <c r="L461" s="31">
        <v>784.55</v>
      </c>
      <c r="M461" s="31">
        <v>0.68742999999999999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3502</v>
      </c>
      <c r="D462" s="40">
        <v>3479.2666666666664</v>
      </c>
      <c r="E462" s="40">
        <v>3429.1833333333329</v>
      </c>
      <c r="F462" s="40">
        <v>3356.3666666666663</v>
      </c>
      <c r="G462" s="40">
        <v>3306.2833333333328</v>
      </c>
      <c r="H462" s="40">
        <v>3552.083333333333</v>
      </c>
      <c r="I462" s="40">
        <v>3602.166666666667</v>
      </c>
      <c r="J462" s="40">
        <v>3674.9833333333331</v>
      </c>
      <c r="K462" s="31">
        <v>3529.35</v>
      </c>
      <c r="L462" s="31">
        <v>3406.45</v>
      </c>
      <c r="M462" s="31">
        <v>29.817450000000001</v>
      </c>
      <c r="N462" s="1"/>
      <c r="O462" s="1"/>
    </row>
    <row r="463" spans="1:15" ht="12.75" customHeight="1">
      <c r="A463" s="31">
        <v>453</v>
      </c>
      <c r="B463" s="31" t="s">
        <v>537</v>
      </c>
      <c r="C463" s="31">
        <v>3917.85</v>
      </c>
      <c r="D463" s="40">
        <v>3913.5833333333335</v>
      </c>
      <c r="E463" s="40">
        <v>3749.2666666666669</v>
      </c>
      <c r="F463" s="40">
        <v>3580.6833333333334</v>
      </c>
      <c r="G463" s="40">
        <v>3416.3666666666668</v>
      </c>
      <c r="H463" s="40">
        <v>4082.166666666667</v>
      </c>
      <c r="I463" s="40">
        <v>4246.4833333333336</v>
      </c>
      <c r="J463" s="40">
        <v>4415.0666666666675</v>
      </c>
      <c r="K463" s="31">
        <v>4077.9</v>
      </c>
      <c r="L463" s="31">
        <v>3745</v>
      </c>
      <c r="M463" s="31">
        <v>0.13081999999999999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1536.65</v>
      </c>
      <c r="D464" s="40">
        <v>1520.5166666666667</v>
      </c>
      <c r="E464" s="40">
        <v>1495.5333333333333</v>
      </c>
      <c r="F464" s="40">
        <v>1454.4166666666667</v>
      </c>
      <c r="G464" s="40">
        <v>1429.4333333333334</v>
      </c>
      <c r="H464" s="40">
        <v>1561.6333333333332</v>
      </c>
      <c r="I464" s="40">
        <v>1586.6166666666663</v>
      </c>
      <c r="J464" s="40">
        <v>1627.7333333333331</v>
      </c>
      <c r="K464" s="31">
        <v>1545.5</v>
      </c>
      <c r="L464" s="31">
        <v>1479.4</v>
      </c>
      <c r="M464" s="31">
        <v>19.95524</v>
      </c>
      <c r="N464" s="1"/>
      <c r="O464" s="1"/>
    </row>
    <row r="465" spans="1:15" ht="12.75" customHeight="1">
      <c r="A465" s="31">
        <v>455</v>
      </c>
      <c r="B465" s="31" t="s">
        <v>539</v>
      </c>
      <c r="C465" s="31">
        <v>1675</v>
      </c>
      <c r="D465" s="40">
        <v>1671.5666666666666</v>
      </c>
      <c r="E465" s="40">
        <v>1646.4333333333332</v>
      </c>
      <c r="F465" s="40">
        <v>1617.8666666666666</v>
      </c>
      <c r="G465" s="40">
        <v>1592.7333333333331</v>
      </c>
      <c r="H465" s="40">
        <v>1700.1333333333332</v>
      </c>
      <c r="I465" s="40">
        <v>1725.2666666666664</v>
      </c>
      <c r="J465" s="40">
        <v>1753.8333333333333</v>
      </c>
      <c r="K465" s="31">
        <v>1696.7</v>
      </c>
      <c r="L465" s="31">
        <v>1643</v>
      </c>
      <c r="M465" s="31">
        <v>0.45071</v>
      </c>
      <c r="N465" s="1"/>
      <c r="O465" s="1"/>
    </row>
    <row r="466" spans="1:15" ht="12.75" customHeight="1">
      <c r="A466" s="31">
        <v>456</v>
      </c>
      <c r="B466" s="31" t="s">
        <v>540</v>
      </c>
      <c r="C466" s="31">
        <v>1111.4000000000001</v>
      </c>
      <c r="D466" s="40">
        <v>1127.1333333333334</v>
      </c>
      <c r="E466" s="40">
        <v>1089.2666666666669</v>
      </c>
      <c r="F466" s="40">
        <v>1067.1333333333334</v>
      </c>
      <c r="G466" s="40">
        <v>1029.2666666666669</v>
      </c>
      <c r="H466" s="40">
        <v>1149.2666666666669</v>
      </c>
      <c r="I466" s="40">
        <v>1187.1333333333332</v>
      </c>
      <c r="J466" s="40">
        <v>1209.2666666666669</v>
      </c>
      <c r="K466" s="31">
        <v>1165</v>
      </c>
      <c r="L466" s="31">
        <v>1105</v>
      </c>
      <c r="M466" s="31">
        <v>4.2892000000000001</v>
      </c>
      <c r="N466" s="1"/>
      <c r="O466" s="1"/>
    </row>
    <row r="467" spans="1:15" ht="12.75" customHeight="1">
      <c r="A467" s="31">
        <v>457</v>
      </c>
      <c r="B467" s="31" t="s">
        <v>544</v>
      </c>
      <c r="C467" s="31">
        <v>1583.15</v>
      </c>
      <c r="D467" s="40">
        <v>1568.2333333333333</v>
      </c>
      <c r="E467" s="40">
        <v>1538.4666666666667</v>
      </c>
      <c r="F467" s="40">
        <v>1493.7833333333333</v>
      </c>
      <c r="G467" s="40">
        <v>1464.0166666666667</v>
      </c>
      <c r="H467" s="40">
        <v>1612.9166666666667</v>
      </c>
      <c r="I467" s="40">
        <v>1642.6833333333336</v>
      </c>
      <c r="J467" s="40">
        <v>1687.3666666666668</v>
      </c>
      <c r="K467" s="31">
        <v>1598</v>
      </c>
      <c r="L467" s="31">
        <v>1523.55</v>
      </c>
      <c r="M467" s="31">
        <v>4.8733700000000004</v>
      </c>
      <c r="N467" s="1"/>
      <c r="O467" s="1"/>
    </row>
    <row r="468" spans="1:15" ht="12.75" customHeight="1">
      <c r="A468" s="31">
        <v>458</v>
      </c>
      <c r="B468" s="31" t="s">
        <v>541</v>
      </c>
      <c r="C468" s="31">
        <v>1818.85</v>
      </c>
      <c r="D468" s="40">
        <v>1849.3</v>
      </c>
      <c r="E468" s="40">
        <v>1776.6999999999998</v>
      </c>
      <c r="F468" s="40">
        <v>1734.55</v>
      </c>
      <c r="G468" s="40">
        <v>1661.9499999999998</v>
      </c>
      <c r="H468" s="40">
        <v>1891.4499999999998</v>
      </c>
      <c r="I468" s="40">
        <v>1964.0499999999997</v>
      </c>
      <c r="J468" s="40">
        <v>2006.1999999999998</v>
      </c>
      <c r="K468" s="31">
        <v>1921.9</v>
      </c>
      <c r="L468" s="31">
        <v>1807.15</v>
      </c>
      <c r="M468" s="31">
        <v>0.25881999999999999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2324.1999999999998</v>
      </c>
      <c r="D469" s="40">
        <v>2296.6666666666665</v>
      </c>
      <c r="E469" s="40">
        <v>2258.9333333333329</v>
      </c>
      <c r="F469" s="40">
        <v>2193.6666666666665</v>
      </c>
      <c r="G469" s="40">
        <v>2155.9333333333329</v>
      </c>
      <c r="H469" s="40">
        <v>2361.9333333333329</v>
      </c>
      <c r="I469" s="40">
        <v>2399.6666666666665</v>
      </c>
      <c r="J469" s="40">
        <v>2464.9333333333329</v>
      </c>
      <c r="K469" s="31">
        <v>2334.4</v>
      </c>
      <c r="L469" s="31">
        <v>2231.4</v>
      </c>
      <c r="M469" s="31">
        <v>10.94276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3037.3</v>
      </c>
      <c r="D470" s="40">
        <v>3100.2333333333336</v>
      </c>
      <c r="E470" s="40">
        <v>2951.666666666667</v>
      </c>
      <c r="F470" s="40">
        <v>2866.0333333333333</v>
      </c>
      <c r="G470" s="40">
        <v>2717.4666666666667</v>
      </c>
      <c r="H470" s="40">
        <v>3185.8666666666672</v>
      </c>
      <c r="I470" s="40">
        <v>3334.4333333333338</v>
      </c>
      <c r="J470" s="40">
        <v>3420.0666666666675</v>
      </c>
      <c r="K470" s="31">
        <v>3248.8</v>
      </c>
      <c r="L470" s="31">
        <v>3014.6</v>
      </c>
      <c r="M470" s="31">
        <v>11.95238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533.6</v>
      </c>
      <c r="D471" s="40">
        <v>530.98333333333346</v>
      </c>
      <c r="E471" s="40">
        <v>524.26666666666688</v>
      </c>
      <c r="F471" s="40">
        <v>514.93333333333339</v>
      </c>
      <c r="G471" s="40">
        <v>508.21666666666681</v>
      </c>
      <c r="H471" s="40">
        <v>540.31666666666695</v>
      </c>
      <c r="I471" s="40">
        <v>547.03333333333342</v>
      </c>
      <c r="J471" s="40">
        <v>556.36666666666702</v>
      </c>
      <c r="K471" s="31">
        <v>537.70000000000005</v>
      </c>
      <c r="L471" s="31">
        <v>521.65</v>
      </c>
      <c r="M471" s="31">
        <v>5.1309699999999996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1026.7</v>
      </c>
      <c r="D472" s="40">
        <v>1025.3333333333335</v>
      </c>
      <c r="E472" s="40">
        <v>993.76666666666688</v>
      </c>
      <c r="F472" s="40">
        <v>960.83333333333337</v>
      </c>
      <c r="G472" s="40">
        <v>929.26666666666677</v>
      </c>
      <c r="H472" s="40">
        <v>1058.2666666666669</v>
      </c>
      <c r="I472" s="40">
        <v>1089.8333333333335</v>
      </c>
      <c r="J472" s="40">
        <v>1122.7666666666671</v>
      </c>
      <c r="K472" s="31">
        <v>1056.9000000000001</v>
      </c>
      <c r="L472" s="31">
        <v>992.4</v>
      </c>
      <c r="M472" s="31">
        <v>8.5028699999999997</v>
      </c>
      <c r="N472" s="1"/>
      <c r="O472" s="1"/>
    </row>
    <row r="473" spans="1:15" ht="12.75" customHeight="1">
      <c r="A473" s="31">
        <v>463</v>
      </c>
      <c r="B473" s="31" t="s">
        <v>542</v>
      </c>
      <c r="C473" s="31">
        <v>54.7</v>
      </c>
      <c r="D473" s="40">
        <v>56.433333333333337</v>
      </c>
      <c r="E473" s="40">
        <v>52.966666666666676</v>
      </c>
      <c r="F473" s="40">
        <v>51.233333333333341</v>
      </c>
      <c r="G473" s="40">
        <v>47.76666666666668</v>
      </c>
      <c r="H473" s="40">
        <v>58.166666666666671</v>
      </c>
      <c r="I473" s="40">
        <v>61.63333333333334</v>
      </c>
      <c r="J473" s="40">
        <v>63.366666666666667</v>
      </c>
      <c r="K473" s="31">
        <v>59.9</v>
      </c>
      <c r="L473" s="31">
        <v>54.7</v>
      </c>
      <c r="M473" s="31">
        <v>192.94568000000001</v>
      </c>
      <c r="N473" s="1"/>
      <c r="O473" s="1"/>
    </row>
    <row r="474" spans="1:15" ht="12.75" customHeight="1">
      <c r="A474" s="31">
        <v>464</v>
      </c>
      <c r="B474" s="31" t="s">
        <v>543</v>
      </c>
      <c r="C474" s="31">
        <v>181.4</v>
      </c>
      <c r="D474" s="40">
        <v>174.38333333333335</v>
      </c>
      <c r="E474" s="40">
        <v>164.2166666666667</v>
      </c>
      <c r="F474" s="40">
        <v>147.03333333333333</v>
      </c>
      <c r="G474" s="40">
        <v>136.86666666666667</v>
      </c>
      <c r="H474" s="40">
        <v>191.56666666666672</v>
      </c>
      <c r="I474" s="40">
        <v>201.73333333333341</v>
      </c>
      <c r="J474" s="40">
        <v>218.91666666666674</v>
      </c>
      <c r="K474" s="31">
        <v>184.55</v>
      </c>
      <c r="L474" s="31">
        <v>157.19999999999999</v>
      </c>
      <c r="M474" s="31">
        <v>14.76121</v>
      </c>
      <c r="N474" s="1"/>
      <c r="O474" s="1"/>
    </row>
    <row r="475" spans="1:15" ht="12.75" customHeight="1">
      <c r="A475" s="31">
        <v>465</v>
      </c>
      <c r="B475" s="31" t="s">
        <v>530</v>
      </c>
      <c r="C475" s="31">
        <v>9803.15</v>
      </c>
      <c r="D475" s="40">
        <v>9747.5666666666675</v>
      </c>
      <c r="E475" s="40">
        <v>9585.133333333335</v>
      </c>
      <c r="F475" s="40">
        <v>9367.1166666666668</v>
      </c>
      <c r="G475" s="40">
        <v>9204.6833333333343</v>
      </c>
      <c r="H475" s="40">
        <v>9965.5833333333358</v>
      </c>
      <c r="I475" s="40">
        <v>10128.016666666666</v>
      </c>
      <c r="J475" s="40">
        <v>10346.033333333336</v>
      </c>
      <c r="K475" s="31">
        <v>9910</v>
      </c>
      <c r="L475" s="31">
        <v>9529.5499999999993</v>
      </c>
      <c r="M475" s="31">
        <v>0.16843</v>
      </c>
      <c r="N475" s="1"/>
      <c r="O475" s="1"/>
    </row>
    <row r="476" spans="1:15" ht="12.75" customHeight="1">
      <c r="A476" s="31">
        <v>466</v>
      </c>
      <c r="B476" s="31" t="s">
        <v>872</v>
      </c>
      <c r="C476" s="31">
        <v>107.2</v>
      </c>
      <c r="D476" s="40">
        <v>103.8</v>
      </c>
      <c r="E476" s="40">
        <v>100.39999999999999</v>
      </c>
      <c r="F476" s="40">
        <v>93.6</v>
      </c>
      <c r="G476" s="40">
        <v>90.199999999999989</v>
      </c>
      <c r="H476" s="40">
        <v>110.6</v>
      </c>
      <c r="I476" s="40">
        <v>114</v>
      </c>
      <c r="J476" s="40">
        <v>120.8</v>
      </c>
      <c r="K476" s="31">
        <v>107.2</v>
      </c>
      <c r="L476" s="31">
        <v>97</v>
      </c>
      <c r="M476" s="31">
        <v>367.24207000000001</v>
      </c>
      <c r="N476" s="1"/>
      <c r="O476" s="1"/>
    </row>
    <row r="477" spans="1:15" ht="12.75" customHeight="1">
      <c r="A477" s="31">
        <v>467</v>
      </c>
      <c r="B477" s="31" t="s">
        <v>531</v>
      </c>
      <c r="C477" s="31">
        <v>41.05</v>
      </c>
      <c r="D477" s="40">
        <v>41.066666666666663</v>
      </c>
      <c r="E477" s="40">
        <v>39.983333333333327</v>
      </c>
      <c r="F477" s="40">
        <v>38.916666666666664</v>
      </c>
      <c r="G477" s="40">
        <v>37.833333333333329</v>
      </c>
      <c r="H477" s="40">
        <v>42.133333333333326</v>
      </c>
      <c r="I477" s="40">
        <v>43.216666666666669</v>
      </c>
      <c r="J477" s="40">
        <v>44.283333333333324</v>
      </c>
      <c r="K477" s="31">
        <v>42.15</v>
      </c>
      <c r="L477" s="31">
        <v>40</v>
      </c>
      <c r="M477" s="31">
        <v>58.870930000000001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684.3</v>
      </c>
      <c r="D478" s="40">
        <v>677.61666666666667</v>
      </c>
      <c r="E478" s="40">
        <v>660.68333333333339</v>
      </c>
      <c r="F478" s="40">
        <v>637.06666666666672</v>
      </c>
      <c r="G478" s="40">
        <v>620.13333333333344</v>
      </c>
      <c r="H478" s="40">
        <v>701.23333333333335</v>
      </c>
      <c r="I478" s="40">
        <v>718.16666666666652</v>
      </c>
      <c r="J478" s="40">
        <v>741.7833333333333</v>
      </c>
      <c r="K478" s="31">
        <v>694.55</v>
      </c>
      <c r="L478" s="31">
        <v>654</v>
      </c>
      <c r="M478" s="31">
        <v>16.876750000000001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1503.9</v>
      </c>
      <c r="D479" s="40">
        <v>1486.6000000000001</v>
      </c>
      <c r="E479" s="40">
        <v>1460.3000000000002</v>
      </c>
      <c r="F479" s="40">
        <v>1416.7</v>
      </c>
      <c r="G479" s="40">
        <v>1390.4</v>
      </c>
      <c r="H479" s="40">
        <v>1530.2000000000003</v>
      </c>
      <c r="I479" s="40">
        <v>1556.5</v>
      </c>
      <c r="J479" s="40">
        <v>1600.1000000000004</v>
      </c>
      <c r="K479" s="31">
        <v>1512.9</v>
      </c>
      <c r="L479" s="31">
        <v>1443</v>
      </c>
      <c r="M479" s="31">
        <v>7.4249999999999998</v>
      </c>
      <c r="N479" s="1"/>
      <c r="O479" s="1"/>
    </row>
    <row r="480" spans="1:15" ht="12.75" customHeight="1">
      <c r="A480" s="31">
        <v>470</v>
      </c>
      <c r="B480" s="31" t="s">
        <v>545</v>
      </c>
      <c r="C480" s="31">
        <v>12.9</v>
      </c>
      <c r="D480" s="40">
        <v>12.966666666666669</v>
      </c>
      <c r="E480" s="40">
        <v>12.733333333333338</v>
      </c>
      <c r="F480" s="40">
        <v>12.56666666666667</v>
      </c>
      <c r="G480" s="40">
        <v>12.333333333333339</v>
      </c>
      <c r="H480" s="40">
        <v>13.133333333333336</v>
      </c>
      <c r="I480" s="40">
        <v>13.366666666666667</v>
      </c>
      <c r="J480" s="40">
        <v>13.533333333333335</v>
      </c>
      <c r="K480" s="31">
        <v>13.2</v>
      </c>
      <c r="L480" s="31">
        <v>12.8</v>
      </c>
      <c r="M480" s="31">
        <v>34.106439999999999</v>
      </c>
      <c r="N480" s="1"/>
      <c r="O480" s="1"/>
    </row>
    <row r="481" spans="1:15" ht="12.75" customHeight="1">
      <c r="A481" s="31">
        <v>471</v>
      </c>
      <c r="B481" s="31" t="s">
        <v>546</v>
      </c>
      <c r="C481" s="31">
        <v>492.35</v>
      </c>
      <c r="D481" s="40">
        <v>484.41666666666669</v>
      </c>
      <c r="E481" s="40">
        <v>472.93333333333339</v>
      </c>
      <c r="F481" s="40">
        <v>453.51666666666671</v>
      </c>
      <c r="G481" s="40">
        <v>442.03333333333342</v>
      </c>
      <c r="H481" s="40">
        <v>503.83333333333337</v>
      </c>
      <c r="I481" s="40">
        <v>515.31666666666661</v>
      </c>
      <c r="J481" s="40">
        <v>534.73333333333335</v>
      </c>
      <c r="K481" s="31">
        <v>495.9</v>
      </c>
      <c r="L481" s="31">
        <v>465</v>
      </c>
      <c r="M481" s="31">
        <v>1.7897799999999999</v>
      </c>
      <c r="N481" s="1"/>
      <c r="O481" s="1"/>
    </row>
    <row r="482" spans="1:15" ht="12.75" customHeight="1">
      <c r="A482" s="31">
        <v>472</v>
      </c>
      <c r="B482" s="31" t="s">
        <v>548</v>
      </c>
      <c r="C482" s="31">
        <v>133.4</v>
      </c>
      <c r="D482" s="40">
        <v>136.13333333333333</v>
      </c>
      <c r="E482" s="40">
        <v>129.26666666666665</v>
      </c>
      <c r="F482" s="40">
        <v>125.13333333333333</v>
      </c>
      <c r="G482" s="40">
        <v>118.26666666666665</v>
      </c>
      <c r="H482" s="40">
        <v>140.26666666666665</v>
      </c>
      <c r="I482" s="40">
        <v>147.13333333333333</v>
      </c>
      <c r="J482" s="40">
        <v>151.26666666666665</v>
      </c>
      <c r="K482" s="31">
        <v>143</v>
      </c>
      <c r="L482" s="31">
        <v>132</v>
      </c>
      <c r="M482" s="31">
        <v>9.0248100000000004</v>
      </c>
      <c r="N482" s="1"/>
      <c r="O482" s="1"/>
    </row>
    <row r="483" spans="1:15" ht="12.75" customHeight="1">
      <c r="A483" s="31">
        <v>473</v>
      </c>
      <c r="B483" s="31" t="s">
        <v>549</v>
      </c>
      <c r="C483" s="31">
        <v>17.8</v>
      </c>
      <c r="D483" s="40">
        <v>17.766666666666666</v>
      </c>
      <c r="E483" s="40">
        <v>17.033333333333331</v>
      </c>
      <c r="F483" s="40">
        <v>16.266666666666666</v>
      </c>
      <c r="G483" s="40">
        <v>15.533333333333331</v>
      </c>
      <c r="H483" s="40">
        <v>18.533333333333331</v>
      </c>
      <c r="I483" s="40">
        <v>19.266666666666666</v>
      </c>
      <c r="J483" s="40">
        <v>20.033333333333331</v>
      </c>
      <c r="K483" s="31">
        <v>18.5</v>
      </c>
      <c r="L483" s="31">
        <v>17</v>
      </c>
      <c r="M483" s="31">
        <v>43.432470000000002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7388.25</v>
      </c>
      <c r="D484" s="40">
        <v>7341.5333333333328</v>
      </c>
      <c r="E484" s="40">
        <v>7248.1166666666659</v>
      </c>
      <c r="F484" s="40">
        <v>7107.9833333333327</v>
      </c>
      <c r="G484" s="40">
        <v>7014.5666666666657</v>
      </c>
      <c r="H484" s="40">
        <v>7481.6666666666661</v>
      </c>
      <c r="I484" s="40">
        <v>7575.0833333333339</v>
      </c>
      <c r="J484" s="40">
        <v>7715.2166666666662</v>
      </c>
      <c r="K484" s="31">
        <v>7434.95</v>
      </c>
      <c r="L484" s="31">
        <v>7201.4</v>
      </c>
      <c r="M484" s="31">
        <v>3.8241299999999998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43.25</v>
      </c>
      <c r="D485" s="40">
        <v>43.04999999999999</v>
      </c>
      <c r="E485" s="40">
        <v>41.749999999999979</v>
      </c>
      <c r="F485" s="40">
        <v>40.249999999999986</v>
      </c>
      <c r="G485" s="40">
        <v>38.949999999999974</v>
      </c>
      <c r="H485" s="40">
        <v>44.549999999999983</v>
      </c>
      <c r="I485" s="40">
        <v>45.849999999999994</v>
      </c>
      <c r="J485" s="40">
        <v>47.349999999999987</v>
      </c>
      <c r="K485" s="31">
        <v>44.35</v>
      </c>
      <c r="L485" s="31">
        <v>41.55</v>
      </c>
      <c r="M485" s="31">
        <v>177.59267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689.35</v>
      </c>
      <c r="D486" s="40">
        <v>692.94999999999993</v>
      </c>
      <c r="E486" s="40">
        <v>675.64999999999986</v>
      </c>
      <c r="F486" s="40">
        <v>661.94999999999993</v>
      </c>
      <c r="G486" s="40">
        <v>644.64999999999986</v>
      </c>
      <c r="H486" s="40">
        <v>706.64999999999986</v>
      </c>
      <c r="I486" s="40">
        <v>723.94999999999982</v>
      </c>
      <c r="J486" s="40">
        <v>737.64999999999986</v>
      </c>
      <c r="K486" s="31">
        <v>710.25</v>
      </c>
      <c r="L486" s="31">
        <v>679.25</v>
      </c>
      <c r="M486" s="31">
        <v>29.97007</v>
      </c>
      <c r="N486" s="1"/>
      <c r="O486" s="1"/>
    </row>
    <row r="487" spans="1:15" ht="12.75" customHeight="1">
      <c r="A487" s="31">
        <v>477</v>
      </c>
      <c r="B487" s="31" t="s">
        <v>547</v>
      </c>
      <c r="C487" s="31">
        <v>1008.95</v>
      </c>
      <c r="D487" s="40">
        <v>1018.4500000000002</v>
      </c>
      <c r="E487" s="40">
        <v>991.50000000000023</v>
      </c>
      <c r="F487" s="40">
        <v>974.05000000000007</v>
      </c>
      <c r="G487" s="40">
        <v>947.10000000000014</v>
      </c>
      <c r="H487" s="40">
        <v>1035.9000000000003</v>
      </c>
      <c r="I487" s="40">
        <v>1062.8500000000004</v>
      </c>
      <c r="J487" s="40">
        <v>1080.3000000000004</v>
      </c>
      <c r="K487" s="31">
        <v>1045.4000000000001</v>
      </c>
      <c r="L487" s="31">
        <v>1001</v>
      </c>
      <c r="M487" s="31">
        <v>2.0815199999999998</v>
      </c>
      <c r="N487" s="1"/>
      <c r="O487" s="1"/>
    </row>
    <row r="488" spans="1:15" ht="12.75" customHeight="1">
      <c r="A488" s="31">
        <v>478</v>
      </c>
      <c r="B488" s="31" t="s">
        <v>552</v>
      </c>
      <c r="C488" s="31">
        <v>503.2</v>
      </c>
      <c r="D488" s="40">
        <v>501.81666666666661</v>
      </c>
      <c r="E488" s="40">
        <v>481.48333333333323</v>
      </c>
      <c r="F488" s="40">
        <v>459.76666666666665</v>
      </c>
      <c r="G488" s="40">
        <v>439.43333333333328</v>
      </c>
      <c r="H488" s="40">
        <v>523.53333333333319</v>
      </c>
      <c r="I488" s="40">
        <v>543.86666666666656</v>
      </c>
      <c r="J488" s="40">
        <v>565.58333333333314</v>
      </c>
      <c r="K488" s="31">
        <v>522.15</v>
      </c>
      <c r="L488" s="31">
        <v>480.1</v>
      </c>
      <c r="M488" s="31">
        <v>2.33941</v>
      </c>
      <c r="N488" s="1"/>
      <c r="O488" s="1"/>
    </row>
    <row r="489" spans="1:15" ht="12.75" customHeight="1">
      <c r="A489" s="31">
        <v>479</v>
      </c>
      <c r="B489" s="31" t="s">
        <v>553</v>
      </c>
      <c r="C489" s="31">
        <v>33.9</v>
      </c>
      <c r="D489" s="40">
        <v>34.016666666666673</v>
      </c>
      <c r="E489" s="40">
        <v>33.033333333333346</v>
      </c>
      <c r="F489" s="40">
        <v>32.166666666666671</v>
      </c>
      <c r="G489" s="40">
        <v>31.183333333333344</v>
      </c>
      <c r="H489" s="40">
        <v>34.883333333333347</v>
      </c>
      <c r="I489" s="40">
        <v>35.866666666666681</v>
      </c>
      <c r="J489" s="40">
        <v>36.733333333333348</v>
      </c>
      <c r="K489" s="31">
        <v>35</v>
      </c>
      <c r="L489" s="31">
        <v>33.15</v>
      </c>
      <c r="M489" s="31">
        <v>22.49165</v>
      </c>
      <c r="N489" s="1"/>
      <c r="O489" s="1"/>
    </row>
    <row r="490" spans="1:15" ht="12.75" customHeight="1">
      <c r="A490" s="31">
        <v>480</v>
      </c>
      <c r="B490" s="31" t="s">
        <v>554</v>
      </c>
      <c r="C490" s="31">
        <v>1039.9000000000001</v>
      </c>
      <c r="D490" s="40">
        <v>1035.9833333333333</v>
      </c>
      <c r="E490" s="40">
        <v>1014.9166666666667</v>
      </c>
      <c r="F490" s="40">
        <v>989.93333333333339</v>
      </c>
      <c r="G490" s="40">
        <v>968.86666666666679</v>
      </c>
      <c r="H490" s="40">
        <v>1060.9666666666667</v>
      </c>
      <c r="I490" s="40">
        <v>1082.0333333333333</v>
      </c>
      <c r="J490" s="40">
        <v>1107.0166666666667</v>
      </c>
      <c r="K490" s="31">
        <v>1057.05</v>
      </c>
      <c r="L490" s="31">
        <v>1011</v>
      </c>
      <c r="M490" s="31">
        <v>0.40894999999999998</v>
      </c>
      <c r="N490" s="1"/>
      <c r="O490" s="1"/>
    </row>
    <row r="491" spans="1:15" ht="12.75" customHeight="1">
      <c r="A491" s="31">
        <v>481</v>
      </c>
      <c r="B491" s="31" t="s">
        <v>556</v>
      </c>
      <c r="C491" s="31">
        <v>290.14999999999998</v>
      </c>
      <c r="D491" s="40">
        <v>288.63333333333333</v>
      </c>
      <c r="E491" s="40">
        <v>282.51666666666665</v>
      </c>
      <c r="F491" s="40">
        <v>274.88333333333333</v>
      </c>
      <c r="G491" s="40">
        <v>268.76666666666665</v>
      </c>
      <c r="H491" s="40">
        <v>296.26666666666665</v>
      </c>
      <c r="I491" s="40">
        <v>302.38333333333333</v>
      </c>
      <c r="J491" s="40">
        <v>310.01666666666665</v>
      </c>
      <c r="K491" s="31">
        <v>294.75</v>
      </c>
      <c r="L491" s="31">
        <v>281</v>
      </c>
      <c r="M491" s="31">
        <v>1.5626199999999999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872.45</v>
      </c>
      <c r="D492" s="40">
        <v>866.94999999999993</v>
      </c>
      <c r="E492" s="40">
        <v>848.89999999999986</v>
      </c>
      <c r="F492" s="40">
        <v>825.34999999999991</v>
      </c>
      <c r="G492" s="40">
        <v>807.29999999999984</v>
      </c>
      <c r="H492" s="40">
        <v>890.49999999999989</v>
      </c>
      <c r="I492" s="40">
        <v>908.54999999999984</v>
      </c>
      <c r="J492" s="40">
        <v>932.09999999999991</v>
      </c>
      <c r="K492" s="31">
        <v>885</v>
      </c>
      <c r="L492" s="31">
        <v>843.4</v>
      </c>
      <c r="M492" s="31">
        <v>4.03965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346.8</v>
      </c>
      <c r="D493" s="40">
        <v>348.60000000000008</v>
      </c>
      <c r="E493" s="40">
        <v>341.30000000000018</v>
      </c>
      <c r="F493" s="40">
        <v>335.80000000000013</v>
      </c>
      <c r="G493" s="40">
        <v>328.50000000000023</v>
      </c>
      <c r="H493" s="40">
        <v>354.10000000000014</v>
      </c>
      <c r="I493" s="40">
        <v>361.4</v>
      </c>
      <c r="J493" s="40">
        <v>366.90000000000009</v>
      </c>
      <c r="K493" s="31">
        <v>355.9</v>
      </c>
      <c r="L493" s="31">
        <v>343.1</v>
      </c>
      <c r="M493" s="31">
        <v>118.84679</v>
      </c>
      <c r="N493" s="1"/>
      <c r="O493" s="1"/>
    </row>
    <row r="494" spans="1:15" ht="12.75" customHeight="1">
      <c r="A494" s="31">
        <v>484</v>
      </c>
      <c r="B494" s="31" t="s">
        <v>557</v>
      </c>
      <c r="C494" s="31">
        <v>2402.4</v>
      </c>
      <c r="D494" s="40">
        <v>2372.15</v>
      </c>
      <c r="E494" s="40">
        <v>2218.3500000000004</v>
      </c>
      <c r="F494" s="40">
        <v>2034.3000000000002</v>
      </c>
      <c r="G494" s="40">
        <v>1880.5000000000005</v>
      </c>
      <c r="H494" s="40">
        <v>2556.2000000000003</v>
      </c>
      <c r="I494" s="40">
        <v>2710.0000000000005</v>
      </c>
      <c r="J494" s="40">
        <v>2894.05</v>
      </c>
      <c r="K494" s="31">
        <v>2525.9499999999998</v>
      </c>
      <c r="L494" s="31">
        <v>2188.1</v>
      </c>
      <c r="M494" s="31">
        <v>0.44019000000000003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232.15</v>
      </c>
      <c r="D495" s="40">
        <v>230.85</v>
      </c>
      <c r="E495" s="40">
        <v>225.29999999999998</v>
      </c>
      <c r="F495" s="40">
        <v>218.45</v>
      </c>
      <c r="G495" s="40">
        <v>212.89999999999998</v>
      </c>
      <c r="H495" s="40">
        <v>237.7</v>
      </c>
      <c r="I495" s="40">
        <v>243.25</v>
      </c>
      <c r="J495" s="40">
        <v>250.1</v>
      </c>
      <c r="K495" s="31">
        <v>236.4</v>
      </c>
      <c r="L495" s="31">
        <v>224</v>
      </c>
      <c r="M495" s="31">
        <v>4.6273299999999997</v>
      </c>
      <c r="N495" s="1"/>
      <c r="O495" s="1"/>
    </row>
    <row r="496" spans="1:15" ht="12.75" customHeight="1">
      <c r="A496" s="31">
        <v>486</v>
      </c>
      <c r="B496" s="31" t="s">
        <v>558</v>
      </c>
      <c r="C496" s="31">
        <v>1947.05</v>
      </c>
      <c r="D496" s="40">
        <v>1914.6666666666667</v>
      </c>
      <c r="E496" s="40">
        <v>1862.3833333333334</v>
      </c>
      <c r="F496" s="40">
        <v>1777.7166666666667</v>
      </c>
      <c r="G496" s="40">
        <v>1725.4333333333334</v>
      </c>
      <c r="H496" s="40">
        <v>1999.3333333333335</v>
      </c>
      <c r="I496" s="40">
        <v>2051.6166666666668</v>
      </c>
      <c r="J496" s="40">
        <v>2136.2833333333338</v>
      </c>
      <c r="K496" s="31">
        <v>1966.95</v>
      </c>
      <c r="L496" s="31">
        <v>1830</v>
      </c>
      <c r="M496" s="31">
        <v>0.53641000000000005</v>
      </c>
      <c r="N496" s="1"/>
      <c r="O496" s="1"/>
    </row>
    <row r="497" spans="1:15" ht="12.75" customHeight="1">
      <c r="A497" s="31">
        <v>487</v>
      </c>
      <c r="B497" s="31" t="s">
        <v>551</v>
      </c>
      <c r="C497" s="31">
        <v>536.95000000000005</v>
      </c>
      <c r="D497" s="40">
        <v>527</v>
      </c>
      <c r="E497" s="40">
        <v>502</v>
      </c>
      <c r="F497" s="40">
        <v>467.05</v>
      </c>
      <c r="G497" s="40">
        <v>442.05</v>
      </c>
      <c r="H497" s="40">
        <v>561.95000000000005</v>
      </c>
      <c r="I497" s="40">
        <v>586.95000000000005</v>
      </c>
      <c r="J497" s="40">
        <v>621.9</v>
      </c>
      <c r="K497" s="31">
        <v>552</v>
      </c>
      <c r="L497" s="31">
        <v>492.05</v>
      </c>
      <c r="M497" s="31">
        <v>7.3103999999999996</v>
      </c>
      <c r="N497" s="1"/>
      <c r="O497" s="1"/>
    </row>
    <row r="498" spans="1:15" ht="12.75" customHeight="1">
      <c r="A498" s="31">
        <v>488</v>
      </c>
      <c r="B498" s="31" t="s">
        <v>550</v>
      </c>
      <c r="C498" s="31">
        <v>3695.95</v>
      </c>
      <c r="D498" s="40">
        <v>3717.6833333333329</v>
      </c>
      <c r="E498" s="40">
        <v>3603.3666666666659</v>
      </c>
      <c r="F498" s="40">
        <v>3510.7833333333328</v>
      </c>
      <c r="G498" s="40">
        <v>3396.4666666666658</v>
      </c>
      <c r="H498" s="40">
        <v>3810.266666666666</v>
      </c>
      <c r="I498" s="40">
        <v>3924.5833333333326</v>
      </c>
      <c r="J498" s="40">
        <v>4017.1666666666661</v>
      </c>
      <c r="K498" s="31">
        <v>3832</v>
      </c>
      <c r="L498" s="31">
        <v>3625.1</v>
      </c>
      <c r="M498" s="31">
        <v>0.21340999999999999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1177</v>
      </c>
      <c r="D499" s="40">
        <v>1166.0833333333333</v>
      </c>
      <c r="E499" s="40">
        <v>1142.1666666666665</v>
      </c>
      <c r="F499" s="40">
        <v>1107.3333333333333</v>
      </c>
      <c r="G499" s="40">
        <v>1083.4166666666665</v>
      </c>
      <c r="H499" s="40">
        <v>1200.9166666666665</v>
      </c>
      <c r="I499" s="40">
        <v>1224.833333333333</v>
      </c>
      <c r="J499" s="40">
        <v>1259.6666666666665</v>
      </c>
      <c r="K499" s="31">
        <v>1190</v>
      </c>
      <c r="L499" s="31">
        <v>1131.25</v>
      </c>
      <c r="M499" s="31">
        <v>7.4572399999999996</v>
      </c>
      <c r="N499" s="1"/>
      <c r="O499" s="1"/>
    </row>
    <row r="500" spans="1:15" ht="12.75" customHeight="1">
      <c r="A500" s="31">
        <v>490</v>
      </c>
      <c r="B500" s="31" t="s">
        <v>555</v>
      </c>
      <c r="C500" s="31">
        <v>1980.55</v>
      </c>
      <c r="D500" s="40">
        <v>1937.8833333333332</v>
      </c>
      <c r="E500" s="40">
        <v>1888.7666666666664</v>
      </c>
      <c r="F500" s="40">
        <v>1796.9833333333331</v>
      </c>
      <c r="G500" s="40">
        <v>1747.8666666666663</v>
      </c>
      <c r="H500" s="40">
        <v>2029.6666666666665</v>
      </c>
      <c r="I500" s="40">
        <v>2078.7833333333333</v>
      </c>
      <c r="J500" s="40">
        <v>2170.5666666666666</v>
      </c>
      <c r="K500" s="31">
        <v>1987</v>
      </c>
      <c r="L500" s="31">
        <v>1846.1</v>
      </c>
      <c r="M500" s="31">
        <v>1.6426799999999999</v>
      </c>
      <c r="N500" s="1"/>
      <c r="O500" s="1"/>
    </row>
    <row r="501" spans="1:15" ht="12.75" customHeight="1">
      <c r="A501" s="31">
        <v>491</v>
      </c>
      <c r="B501" s="31" t="s">
        <v>559</v>
      </c>
      <c r="C501" s="31">
        <v>8226.85</v>
      </c>
      <c r="D501" s="40">
        <v>8185.6166666666659</v>
      </c>
      <c r="E501" s="40">
        <v>7971.2333333333318</v>
      </c>
      <c r="F501" s="40">
        <v>7715.6166666666659</v>
      </c>
      <c r="G501" s="40">
        <v>7501.2333333333318</v>
      </c>
      <c r="H501" s="40">
        <v>8441.2333333333318</v>
      </c>
      <c r="I501" s="40">
        <v>8655.616666666665</v>
      </c>
      <c r="J501" s="40">
        <v>8911.2333333333318</v>
      </c>
      <c r="K501" s="31">
        <v>8400</v>
      </c>
      <c r="L501" s="31">
        <v>7930</v>
      </c>
      <c r="M501" s="31">
        <v>0.15451999999999999</v>
      </c>
      <c r="N501" s="1"/>
      <c r="O501" s="1"/>
    </row>
    <row r="502" spans="1:15" ht="12.75" customHeight="1">
      <c r="A502" s="31">
        <v>492</v>
      </c>
      <c r="B502" s="31" t="s">
        <v>560</v>
      </c>
      <c r="C502" s="31">
        <v>170.95</v>
      </c>
      <c r="D502" s="40">
        <v>170.21666666666667</v>
      </c>
      <c r="E502" s="40">
        <v>165.03333333333333</v>
      </c>
      <c r="F502" s="40">
        <v>159.11666666666667</v>
      </c>
      <c r="G502" s="40">
        <v>153.93333333333334</v>
      </c>
      <c r="H502" s="40">
        <v>176.13333333333333</v>
      </c>
      <c r="I502" s="40">
        <v>181.31666666666666</v>
      </c>
      <c r="J502" s="40">
        <v>187.23333333333332</v>
      </c>
      <c r="K502" s="31">
        <v>175.4</v>
      </c>
      <c r="L502" s="31">
        <v>164.3</v>
      </c>
      <c r="M502" s="31">
        <v>95.942660000000004</v>
      </c>
      <c r="N502" s="1"/>
      <c r="O502" s="1"/>
    </row>
    <row r="503" spans="1:15" ht="12.75" customHeight="1">
      <c r="A503" s="31">
        <v>493</v>
      </c>
      <c r="B503" s="31" t="s">
        <v>561</v>
      </c>
      <c r="C503" s="31">
        <v>138.5</v>
      </c>
      <c r="D503" s="40">
        <v>138.79999999999998</v>
      </c>
      <c r="E503" s="40">
        <v>134.79999999999995</v>
      </c>
      <c r="F503" s="40">
        <v>131.09999999999997</v>
      </c>
      <c r="G503" s="40">
        <v>127.09999999999994</v>
      </c>
      <c r="H503" s="40">
        <v>142.49999999999997</v>
      </c>
      <c r="I503" s="40">
        <v>146.50000000000003</v>
      </c>
      <c r="J503" s="40">
        <v>150.19999999999999</v>
      </c>
      <c r="K503" s="31">
        <v>142.80000000000001</v>
      </c>
      <c r="L503" s="31">
        <v>135.1</v>
      </c>
      <c r="M503" s="31">
        <v>43.521700000000003</v>
      </c>
      <c r="N503" s="1"/>
      <c r="O503" s="1"/>
    </row>
    <row r="504" spans="1:15" ht="12.75" customHeight="1">
      <c r="A504" s="31">
        <v>494</v>
      </c>
      <c r="B504" s="31" t="s">
        <v>562</v>
      </c>
      <c r="C504" s="31">
        <v>549.75</v>
      </c>
      <c r="D504" s="40">
        <v>557.41666666666663</v>
      </c>
      <c r="E504" s="40">
        <v>533.33333333333326</v>
      </c>
      <c r="F504" s="40">
        <v>516.91666666666663</v>
      </c>
      <c r="G504" s="40">
        <v>492.83333333333326</v>
      </c>
      <c r="H504" s="40">
        <v>573.83333333333326</v>
      </c>
      <c r="I504" s="40">
        <v>597.91666666666652</v>
      </c>
      <c r="J504" s="40">
        <v>614.33333333333326</v>
      </c>
      <c r="K504" s="31">
        <v>581.5</v>
      </c>
      <c r="L504" s="31">
        <v>541</v>
      </c>
      <c r="M504" s="31">
        <v>1.06724</v>
      </c>
      <c r="N504" s="1"/>
      <c r="O504" s="1"/>
    </row>
    <row r="505" spans="1:15" ht="12.75" customHeight="1">
      <c r="A505" s="31">
        <v>495</v>
      </c>
      <c r="B505" s="363" t="s">
        <v>282</v>
      </c>
      <c r="C505" s="363">
        <v>2034.1</v>
      </c>
      <c r="D505" s="364">
        <v>2049.4666666666667</v>
      </c>
      <c r="E505" s="364">
        <v>2007.1833333333334</v>
      </c>
      <c r="F505" s="364">
        <v>1980.2666666666667</v>
      </c>
      <c r="G505" s="364">
        <v>1937.9833333333333</v>
      </c>
      <c r="H505" s="364">
        <v>2076.3833333333332</v>
      </c>
      <c r="I505" s="364">
        <v>2118.666666666667</v>
      </c>
      <c r="J505" s="364">
        <v>2145.5833333333335</v>
      </c>
      <c r="K505" s="363">
        <v>2091.75</v>
      </c>
      <c r="L505" s="363">
        <v>2022.55</v>
      </c>
      <c r="M505" s="363">
        <v>2.2290700000000001</v>
      </c>
      <c r="N505" s="1"/>
      <c r="O505" s="1"/>
    </row>
    <row r="506" spans="1:15" ht="12.75" customHeight="1">
      <c r="A506" s="31">
        <v>496</v>
      </c>
      <c r="B506" s="365" t="s">
        <v>214</v>
      </c>
      <c r="C506" s="351">
        <v>630.6</v>
      </c>
      <c r="D506" s="366">
        <v>622.4666666666667</v>
      </c>
      <c r="E506" s="366">
        <v>612.08333333333337</v>
      </c>
      <c r="F506" s="366">
        <v>593.56666666666672</v>
      </c>
      <c r="G506" s="366">
        <v>583.18333333333339</v>
      </c>
      <c r="H506" s="366">
        <v>640.98333333333335</v>
      </c>
      <c r="I506" s="366">
        <v>651.36666666666656</v>
      </c>
      <c r="J506" s="366">
        <v>669.88333333333333</v>
      </c>
      <c r="K506" s="351">
        <v>632.85</v>
      </c>
      <c r="L506" s="351">
        <v>603.95000000000005</v>
      </c>
      <c r="M506" s="351">
        <v>51.880299999999998</v>
      </c>
      <c r="N506" s="1"/>
      <c r="O506" s="1"/>
    </row>
    <row r="507" spans="1:15" ht="12.75" customHeight="1">
      <c r="A507" s="31">
        <v>497</v>
      </c>
      <c r="B507" s="365" t="s">
        <v>563</v>
      </c>
      <c r="C507" s="351">
        <v>421</v>
      </c>
      <c r="D507" s="366">
        <v>425.65000000000003</v>
      </c>
      <c r="E507" s="366">
        <v>414.60000000000008</v>
      </c>
      <c r="F507" s="366">
        <v>408.20000000000005</v>
      </c>
      <c r="G507" s="366">
        <v>397.15000000000009</v>
      </c>
      <c r="H507" s="366">
        <v>432.05000000000007</v>
      </c>
      <c r="I507" s="366">
        <v>443.1</v>
      </c>
      <c r="J507" s="366">
        <v>449.50000000000006</v>
      </c>
      <c r="K507" s="351">
        <v>436.7</v>
      </c>
      <c r="L507" s="351">
        <v>419.25</v>
      </c>
      <c r="M507" s="351">
        <v>5.1921900000000001</v>
      </c>
      <c r="N507" s="1"/>
      <c r="O507" s="1"/>
    </row>
    <row r="508" spans="1:15" ht="12.75" customHeight="1">
      <c r="A508" s="31">
        <v>498</v>
      </c>
      <c r="B508" s="365" t="s">
        <v>283</v>
      </c>
      <c r="C508" s="351">
        <v>12.15</v>
      </c>
      <c r="D508" s="366">
        <v>12.25</v>
      </c>
      <c r="E508" s="366">
        <v>12.05</v>
      </c>
      <c r="F508" s="366">
        <v>11.950000000000001</v>
      </c>
      <c r="G508" s="366">
        <v>11.750000000000002</v>
      </c>
      <c r="H508" s="366">
        <v>12.35</v>
      </c>
      <c r="I508" s="366">
        <v>12.549999999999999</v>
      </c>
      <c r="J508" s="366">
        <v>12.649999999999999</v>
      </c>
      <c r="K508" s="351">
        <v>12.45</v>
      </c>
      <c r="L508" s="351">
        <v>12.15</v>
      </c>
      <c r="M508" s="351">
        <v>687.76074000000006</v>
      </c>
      <c r="N508" s="1"/>
      <c r="O508" s="1"/>
    </row>
    <row r="509" spans="1:15" ht="12.75" customHeight="1">
      <c r="A509" s="31">
        <v>499</v>
      </c>
      <c r="B509" s="350" t="s">
        <v>215</v>
      </c>
      <c r="C509" s="351">
        <v>329.9</v>
      </c>
      <c r="D509" s="366">
        <v>334.7833333333333</v>
      </c>
      <c r="E509" s="366">
        <v>323.61666666666662</v>
      </c>
      <c r="F509" s="366">
        <v>317.33333333333331</v>
      </c>
      <c r="G509" s="366">
        <v>306.16666666666663</v>
      </c>
      <c r="H509" s="366">
        <v>341.06666666666661</v>
      </c>
      <c r="I509" s="366">
        <v>352.23333333333335</v>
      </c>
      <c r="J509" s="366">
        <v>358.51666666666659</v>
      </c>
      <c r="K509" s="351">
        <v>345.95</v>
      </c>
      <c r="L509" s="351">
        <v>328.5</v>
      </c>
      <c r="M509" s="351">
        <v>187.14952</v>
      </c>
      <c r="N509" s="1"/>
      <c r="O509" s="1"/>
    </row>
    <row r="510" spans="1:15" ht="12.75" customHeight="1">
      <c r="A510" s="31">
        <v>500</v>
      </c>
      <c r="B510" s="351" t="s">
        <v>564</v>
      </c>
      <c r="C510" s="366">
        <v>416.25</v>
      </c>
      <c r="D510" s="366">
        <v>409.51666666666671</v>
      </c>
      <c r="E510" s="366">
        <v>387.33333333333343</v>
      </c>
      <c r="F510" s="366">
        <v>358.41666666666674</v>
      </c>
      <c r="G510" s="366">
        <v>336.23333333333346</v>
      </c>
      <c r="H510" s="366">
        <v>438.43333333333339</v>
      </c>
      <c r="I510" s="366">
        <v>460.61666666666667</v>
      </c>
      <c r="J510" s="351">
        <v>489.53333333333336</v>
      </c>
      <c r="K510" s="351">
        <v>431.7</v>
      </c>
      <c r="L510" s="351">
        <v>380.6</v>
      </c>
      <c r="M510" s="350">
        <v>13.59834</v>
      </c>
      <c r="N510" s="1"/>
      <c r="O510" s="1"/>
    </row>
    <row r="511" spans="1:15" ht="12.75" customHeight="1">
      <c r="A511" s="31">
        <v>501</v>
      </c>
      <c r="B511" s="351" t="s">
        <v>565</v>
      </c>
      <c r="C511" s="366">
        <v>1995.4</v>
      </c>
      <c r="D511" s="366">
        <v>1993.1166666666668</v>
      </c>
      <c r="E511" s="366">
        <v>1967.9333333333336</v>
      </c>
      <c r="F511" s="366">
        <v>1940.4666666666669</v>
      </c>
      <c r="G511" s="366">
        <v>1915.2833333333338</v>
      </c>
      <c r="H511" s="366">
        <v>2020.5833333333335</v>
      </c>
      <c r="I511" s="366">
        <v>2045.7666666666669</v>
      </c>
      <c r="J511" s="351">
        <v>2073.2333333333336</v>
      </c>
      <c r="K511" s="351">
        <v>2018.3</v>
      </c>
      <c r="L511" s="351">
        <v>1965.65</v>
      </c>
      <c r="M511" s="350">
        <v>0.13950000000000001</v>
      </c>
      <c r="N511" s="1"/>
      <c r="O511" s="1"/>
    </row>
    <row r="512" spans="1:15" ht="12.75" customHeight="1">
      <c r="A512" s="506"/>
      <c r="B512" s="506"/>
      <c r="C512" s="507"/>
      <c r="D512" s="507"/>
      <c r="E512" s="507"/>
      <c r="F512" s="507"/>
      <c r="G512" s="507"/>
      <c r="H512" s="507"/>
      <c r="I512" s="507"/>
      <c r="J512" s="506"/>
      <c r="K512" s="506"/>
      <c r="L512" s="506"/>
      <c r="M512" s="508"/>
      <c r="N512" s="1"/>
      <c r="O512" s="1"/>
    </row>
    <row r="513" spans="1:15" ht="12.75" customHeight="1">
      <c r="A513" s="506"/>
      <c r="B513" s="506"/>
      <c r="C513" s="507"/>
      <c r="D513" s="507"/>
      <c r="E513" s="507"/>
      <c r="F513" s="507"/>
      <c r="G513" s="507"/>
      <c r="H513" s="507"/>
      <c r="I513" s="507"/>
      <c r="J513" s="506"/>
      <c r="K513" s="506"/>
      <c r="L513" s="506"/>
      <c r="M513" s="508"/>
      <c r="N513" s="1"/>
      <c r="O513" s="1"/>
    </row>
    <row r="514" spans="1:15" ht="12.75" customHeight="1">
      <c r="A514" s="506"/>
      <c r="B514" s="506"/>
      <c r="C514" s="507"/>
      <c r="D514" s="507"/>
      <c r="E514" s="507"/>
      <c r="F514" s="507"/>
      <c r="G514" s="507"/>
      <c r="H514" s="507"/>
      <c r="I514" s="507"/>
      <c r="J514" s="506"/>
      <c r="K514" s="506"/>
      <c r="L514" s="506"/>
      <c r="M514" s="508"/>
      <c r="N514" s="1"/>
      <c r="O514" s="1"/>
    </row>
    <row r="515" spans="1:15" ht="12.75" customHeight="1">
      <c r="A515" s="506"/>
      <c r="B515" s="506"/>
      <c r="C515" s="507"/>
      <c r="D515" s="507"/>
      <c r="E515" s="507"/>
      <c r="F515" s="507"/>
      <c r="G515" s="507"/>
      <c r="H515" s="507"/>
      <c r="I515" s="507"/>
      <c r="J515" s="506"/>
      <c r="K515" s="506"/>
      <c r="L515" s="506"/>
      <c r="M515" s="508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59"/>
      <c r="B5" s="560"/>
      <c r="C5" s="559"/>
      <c r="D5" s="560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567</v>
      </c>
      <c r="B7" s="561" t="s">
        <v>568</v>
      </c>
      <c r="C7" s="560"/>
      <c r="D7" s="7">
        <f>Main!B10</f>
        <v>44530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569</v>
      </c>
      <c r="B9" s="88" t="s">
        <v>570</v>
      </c>
      <c r="C9" s="88" t="s">
        <v>571</v>
      </c>
      <c r="D9" s="88" t="s">
        <v>572</v>
      </c>
      <c r="E9" s="88" t="s">
        <v>573</v>
      </c>
      <c r="F9" s="88" t="s">
        <v>574</v>
      </c>
      <c r="G9" s="88" t="s">
        <v>575</v>
      </c>
      <c r="H9" s="88" t="s">
        <v>576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44529</v>
      </c>
      <c r="B10" s="32">
        <v>530027</v>
      </c>
      <c r="C10" s="31" t="s">
        <v>1108</v>
      </c>
      <c r="D10" s="31" t="s">
        <v>919</v>
      </c>
      <c r="E10" s="31" t="s">
        <v>577</v>
      </c>
      <c r="F10" s="90">
        <v>35013</v>
      </c>
      <c r="G10" s="32">
        <v>15.06</v>
      </c>
      <c r="H10" s="32" t="s">
        <v>313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44529</v>
      </c>
      <c r="B11" s="32">
        <v>530027</v>
      </c>
      <c r="C11" s="31" t="s">
        <v>1108</v>
      </c>
      <c r="D11" s="31" t="s">
        <v>919</v>
      </c>
      <c r="E11" s="31" t="s">
        <v>578</v>
      </c>
      <c r="F11" s="90">
        <v>54000</v>
      </c>
      <c r="G11" s="32">
        <v>16.64</v>
      </c>
      <c r="H11" s="32" t="s">
        <v>313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44529</v>
      </c>
      <c r="B12" s="32">
        <v>530889</v>
      </c>
      <c r="C12" s="31" t="s">
        <v>1109</v>
      </c>
      <c r="D12" s="31" t="s">
        <v>919</v>
      </c>
      <c r="E12" s="31" t="s">
        <v>577</v>
      </c>
      <c r="F12" s="90">
        <v>638722</v>
      </c>
      <c r="G12" s="32">
        <v>1.65</v>
      </c>
      <c r="H12" s="32" t="s">
        <v>313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44529</v>
      </c>
      <c r="B13" s="32">
        <v>530889</v>
      </c>
      <c r="C13" s="31" t="s">
        <v>1109</v>
      </c>
      <c r="D13" s="31" t="s">
        <v>919</v>
      </c>
      <c r="E13" s="31" t="s">
        <v>578</v>
      </c>
      <c r="F13" s="90">
        <v>2055008</v>
      </c>
      <c r="G13" s="32">
        <v>1.65</v>
      </c>
      <c r="H13" s="32" t="s">
        <v>313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44529</v>
      </c>
      <c r="B14" s="32">
        <v>531991</v>
      </c>
      <c r="C14" s="31" t="s">
        <v>1075</v>
      </c>
      <c r="D14" s="31" t="s">
        <v>919</v>
      </c>
      <c r="E14" s="31" t="s">
        <v>577</v>
      </c>
      <c r="F14" s="90">
        <v>1300006</v>
      </c>
      <c r="G14" s="32">
        <v>0.61</v>
      </c>
      <c r="H14" s="32" t="s">
        <v>313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44529</v>
      </c>
      <c r="B15" s="32">
        <v>531991</v>
      </c>
      <c r="C15" s="31" t="s">
        <v>1075</v>
      </c>
      <c r="D15" s="31" t="s">
        <v>919</v>
      </c>
      <c r="E15" s="31" t="s">
        <v>578</v>
      </c>
      <c r="F15" s="90">
        <v>1520006</v>
      </c>
      <c r="G15" s="32">
        <v>0.61</v>
      </c>
      <c r="H15" s="32" t="s">
        <v>313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44529</v>
      </c>
      <c r="B16" s="32">
        <v>531991</v>
      </c>
      <c r="C16" s="31" t="s">
        <v>1075</v>
      </c>
      <c r="D16" s="31" t="s">
        <v>1110</v>
      </c>
      <c r="E16" s="31" t="s">
        <v>578</v>
      </c>
      <c r="F16" s="90">
        <v>700000</v>
      </c>
      <c r="G16" s="32">
        <v>0.61</v>
      </c>
      <c r="H16" s="32" t="s">
        <v>313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44529</v>
      </c>
      <c r="B17" s="32">
        <v>531991</v>
      </c>
      <c r="C17" s="31" t="s">
        <v>1075</v>
      </c>
      <c r="D17" s="31" t="s">
        <v>1111</v>
      </c>
      <c r="E17" s="31" t="s">
        <v>578</v>
      </c>
      <c r="F17" s="90">
        <v>999999</v>
      </c>
      <c r="G17" s="32">
        <v>0.61</v>
      </c>
      <c r="H17" s="32" t="s">
        <v>313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44529</v>
      </c>
      <c r="B18" s="32">
        <v>538833</v>
      </c>
      <c r="C18" s="31" t="s">
        <v>1112</v>
      </c>
      <c r="D18" s="31" t="s">
        <v>1113</v>
      </c>
      <c r="E18" s="31" t="s">
        <v>577</v>
      </c>
      <c r="F18" s="90">
        <v>119153</v>
      </c>
      <c r="G18" s="32">
        <v>3.79</v>
      </c>
      <c r="H18" s="32" t="s">
        <v>313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44529</v>
      </c>
      <c r="B19" s="32">
        <v>541401</v>
      </c>
      <c r="C19" s="31" t="s">
        <v>1114</v>
      </c>
      <c r="D19" s="31" t="s">
        <v>1115</v>
      </c>
      <c r="E19" s="31" t="s">
        <v>578</v>
      </c>
      <c r="F19" s="90">
        <v>48000</v>
      </c>
      <c r="G19" s="32">
        <v>1.43</v>
      </c>
      <c r="H19" s="32" t="s">
        <v>313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44529</v>
      </c>
      <c r="B20" s="32">
        <v>539288</v>
      </c>
      <c r="C20" s="31" t="s">
        <v>1076</v>
      </c>
      <c r="D20" s="31" t="s">
        <v>1116</v>
      </c>
      <c r="E20" s="31" t="s">
        <v>578</v>
      </c>
      <c r="F20" s="90">
        <v>22500</v>
      </c>
      <c r="G20" s="32">
        <v>56.7</v>
      </c>
      <c r="H20" s="32" t="s">
        <v>313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44529</v>
      </c>
      <c r="B21" s="32">
        <v>539288</v>
      </c>
      <c r="C21" s="31" t="s">
        <v>1076</v>
      </c>
      <c r="D21" s="31" t="s">
        <v>1078</v>
      </c>
      <c r="E21" s="31" t="s">
        <v>578</v>
      </c>
      <c r="F21" s="90">
        <v>37500</v>
      </c>
      <c r="G21" s="32">
        <v>56.7</v>
      </c>
      <c r="H21" s="32" t="s">
        <v>313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44529</v>
      </c>
      <c r="B22" s="32">
        <v>539288</v>
      </c>
      <c r="C22" s="31" t="s">
        <v>1076</v>
      </c>
      <c r="D22" s="31" t="s">
        <v>1117</v>
      </c>
      <c r="E22" s="31" t="s">
        <v>578</v>
      </c>
      <c r="F22" s="90">
        <v>38362</v>
      </c>
      <c r="G22" s="32">
        <v>56.7</v>
      </c>
      <c r="H22" s="32" t="s">
        <v>313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44529</v>
      </c>
      <c r="B23" s="32">
        <v>539288</v>
      </c>
      <c r="C23" s="31" t="s">
        <v>1076</v>
      </c>
      <c r="D23" s="31" t="s">
        <v>1118</v>
      </c>
      <c r="E23" s="31" t="s">
        <v>578</v>
      </c>
      <c r="F23" s="90">
        <v>40000</v>
      </c>
      <c r="G23" s="32">
        <v>56.7</v>
      </c>
      <c r="H23" s="32" t="s">
        <v>313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44529</v>
      </c>
      <c r="B24" s="32">
        <v>539288</v>
      </c>
      <c r="C24" s="31" t="s">
        <v>1076</v>
      </c>
      <c r="D24" s="31" t="s">
        <v>1077</v>
      </c>
      <c r="E24" s="31" t="s">
        <v>578</v>
      </c>
      <c r="F24" s="90">
        <v>50000</v>
      </c>
      <c r="G24" s="32">
        <v>56.7</v>
      </c>
      <c r="H24" s="32" t="s">
        <v>313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44529</v>
      </c>
      <c r="B25" s="32">
        <v>539288</v>
      </c>
      <c r="C25" s="31" t="s">
        <v>1076</v>
      </c>
      <c r="D25" s="31" t="s">
        <v>1119</v>
      </c>
      <c r="E25" s="31" t="s">
        <v>578</v>
      </c>
      <c r="F25" s="90">
        <v>21750</v>
      </c>
      <c r="G25" s="32">
        <v>56.7</v>
      </c>
      <c r="H25" s="32" t="s">
        <v>313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44529</v>
      </c>
      <c r="B26" s="32">
        <v>539288</v>
      </c>
      <c r="C26" s="31" t="s">
        <v>1076</v>
      </c>
      <c r="D26" s="31" t="s">
        <v>1120</v>
      </c>
      <c r="E26" s="31" t="s">
        <v>578</v>
      </c>
      <c r="F26" s="90">
        <v>40000</v>
      </c>
      <c r="G26" s="32">
        <v>56.68</v>
      </c>
      <c r="H26" s="32" t="s">
        <v>313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44529</v>
      </c>
      <c r="B27" s="32">
        <v>539288</v>
      </c>
      <c r="C27" s="31" t="s">
        <v>1076</v>
      </c>
      <c r="D27" s="31" t="s">
        <v>1121</v>
      </c>
      <c r="E27" s="31" t="s">
        <v>578</v>
      </c>
      <c r="F27" s="90">
        <v>42523</v>
      </c>
      <c r="G27" s="32">
        <v>56.7</v>
      </c>
      <c r="H27" s="32" t="s">
        <v>313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44529</v>
      </c>
      <c r="B28" s="32">
        <v>539288</v>
      </c>
      <c r="C28" s="31" t="s">
        <v>1076</v>
      </c>
      <c r="D28" s="31" t="s">
        <v>1122</v>
      </c>
      <c r="E28" s="31" t="s">
        <v>578</v>
      </c>
      <c r="F28" s="90">
        <v>42750</v>
      </c>
      <c r="G28" s="32">
        <v>56.7</v>
      </c>
      <c r="H28" s="32" t="s">
        <v>313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44529</v>
      </c>
      <c r="B29" s="32">
        <v>539288</v>
      </c>
      <c r="C29" s="31" t="s">
        <v>1076</v>
      </c>
      <c r="D29" s="31" t="s">
        <v>1079</v>
      </c>
      <c r="E29" s="31" t="s">
        <v>578</v>
      </c>
      <c r="F29" s="90">
        <v>56741</v>
      </c>
      <c r="G29" s="32">
        <v>56.7</v>
      </c>
      <c r="H29" s="32" t="s">
        <v>313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44529</v>
      </c>
      <c r="B30" s="32">
        <v>539621</v>
      </c>
      <c r="C30" s="31" t="s">
        <v>1123</v>
      </c>
      <c r="D30" s="31" t="s">
        <v>1124</v>
      </c>
      <c r="E30" s="31" t="s">
        <v>577</v>
      </c>
      <c r="F30" s="90">
        <v>31209</v>
      </c>
      <c r="G30" s="32">
        <v>10</v>
      </c>
      <c r="H30" s="32" t="s">
        <v>313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44529</v>
      </c>
      <c r="B31" s="32">
        <v>530249</v>
      </c>
      <c r="C31" s="31" t="s">
        <v>1013</v>
      </c>
      <c r="D31" s="31" t="s">
        <v>1080</v>
      </c>
      <c r="E31" s="31" t="s">
        <v>578</v>
      </c>
      <c r="F31" s="90">
        <v>231600</v>
      </c>
      <c r="G31" s="32">
        <v>65.84</v>
      </c>
      <c r="H31" s="32" t="s">
        <v>313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44529</v>
      </c>
      <c r="B32" s="32">
        <v>530249</v>
      </c>
      <c r="C32" s="31" t="s">
        <v>1013</v>
      </c>
      <c r="D32" s="31" t="s">
        <v>1014</v>
      </c>
      <c r="E32" s="31" t="s">
        <v>578</v>
      </c>
      <c r="F32" s="90">
        <v>46700</v>
      </c>
      <c r="G32" s="32">
        <v>65.510000000000005</v>
      </c>
      <c r="H32" s="32" t="s">
        <v>313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44529</v>
      </c>
      <c r="B33" s="32">
        <v>524440</v>
      </c>
      <c r="C33" s="31" t="s">
        <v>1125</v>
      </c>
      <c r="D33" s="31" t="s">
        <v>1126</v>
      </c>
      <c r="E33" s="31" t="s">
        <v>578</v>
      </c>
      <c r="F33" s="90">
        <v>65319</v>
      </c>
      <c r="G33" s="32">
        <v>30.78</v>
      </c>
      <c r="H33" s="32" t="s">
        <v>313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44529</v>
      </c>
      <c r="B34" s="32">
        <v>542727</v>
      </c>
      <c r="C34" s="31" t="s">
        <v>1127</v>
      </c>
      <c r="D34" s="31" t="s">
        <v>1128</v>
      </c>
      <c r="E34" s="31" t="s">
        <v>578</v>
      </c>
      <c r="F34" s="90">
        <v>20000</v>
      </c>
      <c r="G34" s="32">
        <v>39.479999999999997</v>
      </c>
      <c r="H34" s="32" t="s">
        <v>313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44529</v>
      </c>
      <c r="B35" s="32">
        <v>542727</v>
      </c>
      <c r="C35" s="31" t="s">
        <v>1127</v>
      </c>
      <c r="D35" s="31" t="s">
        <v>1129</v>
      </c>
      <c r="E35" s="31" t="s">
        <v>577</v>
      </c>
      <c r="F35" s="90">
        <v>12000</v>
      </c>
      <c r="G35" s="32">
        <v>37.729999999999997</v>
      </c>
      <c r="H35" s="32" t="s">
        <v>313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44529</v>
      </c>
      <c r="B36" s="32">
        <v>542727</v>
      </c>
      <c r="C36" s="31" t="s">
        <v>1127</v>
      </c>
      <c r="D36" s="31" t="s">
        <v>1129</v>
      </c>
      <c r="E36" s="31" t="s">
        <v>578</v>
      </c>
      <c r="F36" s="90">
        <v>20000</v>
      </c>
      <c r="G36" s="32">
        <v>39.19</v>
      </c>
      <c r="H36" s="32" t="s">
        <v>313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44529</v>
      </c>
      <c r="B37" s="32">
        <v>539559</v>
      </c>
      <c r="C37" s="31" t="s">
        <v>1081</v>
      </c>
      <c r="D37" s="31" t="s">
        <v>1130</v>
      </c>
      <c r="E37" s="31" t="s">
        <v>577</v>
      </c>
      <c r="F37" s="90">
        <v>19393</v>
      </c>
      <c r="G37" s="32">
        <v>13.71</v>
      </c>
      <c r="H37" s="32" t="s">
        <v>313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44529</v>
      </c>
      <c r="B38" s="32">
        <v>542155</v>
      </c>
      <c r="C38" s="31" t="s">
        <v>1131</v>
      </c>
      <c r="D38" s="31" t="s">
        <v>1044</v>
      </c>
      <c r="E38" s="31" t="s">
        <v>577</v>
      </c>
      <c r="F38" s="90">
        <v>58000</v>
      </c>
      <c r="G38" s="32">
        <v>3.19</v>
      </c>
      <c r="H38" s="32" t="s">
        <v>313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44529</v>
      </c>
      <c r="B39" s="32">
        <v>542155</v>
      </c>
      <c r="C39" s="31" t="s">
        <v>1131</v>
      </c>
      <c r="D39" s="31" t="s">
        <v>1044</v>
      </c>
      <c r="E39" s="31" t="s">
        <v>578</v>
      </c>
      <c r="F39" s="90">
        <v>58000</v>
      </c>
      <c r="G39" s="32">
        <v>3.44</v>
      </c>
      <c r="H39" s="32" t="s">
        <v>313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44529</v>
      </c>
      <c r="B40" s="32">
        <v>540936</v>
      </c>
      <c r="C40" s="31" t="s">
        <v>1132</v>
      </c>
      <c r="D40" s="31" t="s">
        <v>1133</v>
      </c>
      <c r="E40" s="31" t="s">
        <v>577</v>
      </c>
      <c r="F40" s="90">
        <v>67643</v>
      </c>
      <c r="G40" s="32">
        <v>13.81</v>
      </c>
      <c r="H40" s="32" t="s">
        <v>313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44529</v>
      </c>
      <c r="B41" s="32">
        <v>540936</v>
      </c>
      <c r="C41" s="31" t="s">
        <v>1132</v>
      </c>
      <c r="D41" s="31" t="s">
        <v>1133</v>
      </c>
      <c r="E41" s="31" t="s">
        <v>578</v>
      </c>
      <c r="F41" s="90">
        <v>67219</v>
      </c>
      <c r="G41" s="32">
        <v>13.89</v>
      </c>
      <c r="H41" s="32" t="s">
        <v>313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44529</v>
      </c>
      <c r="B42" s="32">
        <v>532467</v>
      </c>
      <c r="C42" s="31" t="s">
        <v>1134</v>
      </c>
      <c r="D42" s="31" t="s">
        <v>1135</v>
      </c>
      <c r="E42" s="31" t="s">
        <v>577</v>
      </c>
      <c r="F42" s="90">
        <v>55000</v>
      </c>
      <c r="G42" s="32">
        <v>19.98</v>
      </c>
      <c r="H42" s="32" t="s">
        <v>313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44529</v>
      </c>
      <c r="B43" s="32">
        <v>532467</v>
      </c>
      <c r="C43" s="31" t="s">
        <v>1134</v>
      </c>
      <c r="D43" s="31" t="s">
        <v>1136</v>
      </c>
      <c r="E43" s="31" t="s">
        <v>577</v>
      </c>
      <c r="F43" s="90">
        <v>2000</v>
      </c>
      <c r="G43" s="32">
        <v>18.600000000000001</v>
      </c>
      <c r="H43" s="32" t="s">
        <v>313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44529</v>
      </c>
      <c r="B44" s="32">
        <v>532467</v>
      </c>
      <c r="C44" s="31" t="s">
        <v>1134</v>
      </c>
      <c r="D44" s="31" t="s">
        <v>1136</v>
      </c>
      <c r="E44" s="31" t="s">
        <v>578</v>
      </c>
      <c r="F44" s="90">
        <v>52898</v>
      </c>
      <c r="G44" s="32">
        <v>20</v>
      </c>
      <c r="H44" s="32" t="s">
        <v>313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44529</v>
      </c>
      <c r="B45" s="32">
        <v>509051</v>
      </c>
      <c r="C45" s="31" t="s">
        <v>1137</v>
      </c>
      <c r="D45" s="31" t="s">
        <v>919</v>
      </c>
      <c r="E45" s="31" t="s">
        <v>577</v>
      </c>
      <c r="F45" s="90">
        <v>5111933</v>
      </c>
      <c r="G45" s="32">
        <v>3.32</v>
      </c>
      <c r="H45" s="32" t="s">
        <v>313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44529</v>
      </c>
      <c r="B46" s="32">
        <v>509051</v>
      </c>
      <c r="C46" s="31" t="s">
        <v>1137</v>
      </c>
      <c r="D46" s="31" t="s">
        <v>919</v>
      </c>
      <c r="E46" s="31" t="s">
        <v>578</v>
      </c>
      <c r="F46" s="90">
        <v>7707533</v>
      </c>
      <c r="G46" s="32">
        <v>3.59</v>
      </c>
      <c r="H46" s="32" t="s">
        <v>313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44529</v>
      </c>
      <c r="B47" s="32">
        <v>539814</v>
      </c>
      <c r="C47" s="31" t="s">
        <v>1138</v>
      </c>
      <c r="D47" s="31" t="s">
        <v>1139</v>
      </c>
      <c r="E47" s="31" t="s">
        <v>578</v>
      </c>
      <c r="F47" s="90">
        <v>20800</v>
      </c>
      <c r="G47" s="32">
        <v>35.58</v>
      </c>
      <c r="H47" s="32" t="s">
        <v>313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44529</v>
      </c>
      <c r="B48" s="32">
        <v>539814</v>
      </c>
      <c r="C48" s="31" t="s">
        <v>1138</v>
      </c>
      <c r="D48" s="31" t="s">
        <v>1140</v>
      </c>
      <c r="E48" s="31" t="s">
        <v>578</v>
      </c>
      <c r="F48" s="90">
        <v>32800</v>
      </c>
      <c r="G48" s="32">
        <v>35.6</v>
      </c>
      <c r="H48" s="32" t="s">
        <v>313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44529</v>
      </c>
      <c r="B49" s="32">
        <v>539814</v>
      </c>
      <c r="C49" s="31" t="s">
        <v>1138</v>
      </c>
      <c r="D49" s="31" t="s">
        <v>1141</v>
      </c>
      <c r="E49" s="31" t="s">
        <v>578</v>
      </c>
      <c r="F49" s="90">
        <v>32800</v>
      </c>
      <c r="G49" s="32">
        <v>35.409999999999997</v>
      </c>
      <c r="H49" s="32" t="s">
        <v>313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44529</v>
      </c>
      <c r="B50" s="32">
        <v>524654</v>
      </c>
      <c r="C50" s="31" t="s">
        <v>1142</v>
      </c>
      <c r="D50" s="31" t="s">
        <v>1143</v>
      </c>
      <c r="E50" s="31" t="s">
        <v>577</v>
      </c>
      <c r="F50" s="90">
        <v>45000</v>
      </c>
      <c r="G50" s="32">
        <v>198.99</v>
      </c>
      <c r="H50" s="32" t="s">
        <v>313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44529</v>
      </c>
      <c r="B51" s="32">
        <v>524654</v>
      </c>
      <c r="C51" s="31" t="s">
        <v>1142</v>
      </c>
      <c r="D51" s="31" t="s">
        <v>1144</v>
      </c>
      <c r="E51" s="31" t="s">
        <v>578</v>
      </c>
      <c r="F51" s="90">
        <v>37571</v>
      </c>
      <c r="G51" s="32">
        <v>200.23</v>
      </c>
      <c r="H51" s="32" t="s">
        <v>313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44529</v>
      </c>
      <c r="B52" s="32">
        <v>539525</v>
      </c>
      <c r="C52" s="31" t="s">
        <v>1145</v>
      </c>
      <c r="D52" s="31" t="s">
        <v>1146</v>
      </c>
      <c r="E52" s="31" t="s">
        <v>578</v>
      </c>
      <c r="F52" s="90">
        <v>255105</v>
      </c>
      <c r="G52" s="32">
        <v>1.56</v>
      </c>
      <c r="H52" s="32" t="s">
        <v>313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44529</v>
      </c>
      <c r="B53" s="32">
        <v>543282</v>
      </c>
      <c r="C53" s="31" t="s">
        <v>1147</v>
      </c>
      <c r="D53" s="31" t="s">
        <v>1148</v>
      </c>
      <c r="E53" s="31" t="s">
        <v>577</v>
      </c>
      <c r="F53" s="90">
        <v>600</v>
      </c>
      <c r="G53" s="32">
        <v>190.5</v>
      </c>
      <c r="H53" s="32" t="s">
        <v>313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44529</v>
      </c>
      <c r="B54" s="32">
        <v>543282</v>
      </c>
      <c r="C54" s="31" t="s">
        <v>1147</v>
      </c>
      <c r="D54" s="31" t="s">
        <v>1148</v>
      </c>
      <c r="E54" s="31" t="s">
        <v>578</v>
      </c>
      <c r="F54" s="90">
        <v>5400</v>
      </c>
      <c r="G54" s="32">
        <v>190.06</v>
      </c>
      <c r="H54" s="32" t="s">
        <v>313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44529</v>
      </c>
      <c r="B55" s="32">
        <v>541206</v>
      </c>
      <c r="C55" s="31" t="s">
        <v>1149</v>
      </c>
      <c r="D55" s="31" t="s">
        <v>1046</v>
      </c>
      <c r="E55" s="31" t="s">
        <v>577</v>
      </c>
      <c r="F55" s="90">
        <v>128000</v>
      </c>
      <c r="G55" s="32">
        <v>171.16</v>
      </c>
      <c r="H55" s="32" t="s">
        <v>313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44529</v>
      </c>
      <c r="B56" s="32">
        <v>541206</v>
      </c>
      <c r="C56" s="31" t="s">
        <v>1149</v>
      </c>
      <c r="D56" s="31" t="s">
        <v>1046</v>
      </c>
      <c r="E56" s="31" t="s">
        <v>578</v>
      </c>
      <c r="F56" s="90">
        <v>80000</v>
      </c>
      <c r="G56" s="32">
        <v>171.21</v>
      </c>
      <c r="H56" s="32" t="s">
        <v>313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44529</v>
      </c>
      <c r="B57" s="32">
        <v>538537</v>
      </c>
      <c r="C57" s="31" t="s">
        <v>1150</v>
      </c>
      <c r="D57" s="31" t="s">
        <v>1151</v>
      </c>
      <c r="E57" s="31" t="s">
        <v>577</v>
      </c>
      <c r="F57" s="90">
        <v>100000</v>
      </c>
      <c r="G57" s="32">
        <v>0.97</v>
      </c>
      <c r="H57" s="32" t="s">
        <v>313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44529</v>
      </c>
      <c r="B58" s="32">
        <v>538537</v>
      </c>
      <c r="C58" s="31" t="s">
        <v>1150</v>
      </c>
      <c r="D58" s="31" t="s">
        <v>1152</v>
      </c>
      <c r="E58" s="31" t="s">
        <v>578</v>
      </c>
      <c r="F58" s="90">
        <v>148859</v>
      </c>
      <c r="G58" s="32">
        <v>0.97</v>
      </c>
      <c r="H58" s="32" t="s">
        <v>313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44529</v>
      </c>
      <c r="B59" s="32">
        <v>532340</v>
      </c>
      <c r="C59" s="31" t="s">
        <v>1153</v>
      </c>
      <c r="D59" s="31" t="s">
        <v>1154</v>
      </c>
      <c r="E59" s="31" t="s">
        <v>578</v>
      </c>
      <c r="F59" s="90">
        <v>58008</v>
      </c>
      <c r="G59" s="32">
        <v>1.93</v>
      </c>
      <c r="H59" s="32" t="s">
        <v>313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44529</v>
      </c>
      <c r="B60" s="32">
        <v>540198</v>
      </c>
      <c r="C60" s="31" t="s">
        <v>1155</v>
      </c>
      <c r="D60" s="31" t="s">
        <v>1156</v>
      </c>
      <c r="E60" s="31" t="s">
        <v>578</v>
      </c>
      <c r="F60" s="90">
        <v>27200</v>
      </c>
      <c r="G60" s="32">
        <v>41.54</v>
      </c>
      <c r="H60" s="32" t="s">
        <v>313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44529</v>
      </c>
      <c r="B61" s="32">
        <v>538860</v>
      </c>
      <c r="C61" s="31" t="s">
        <v>1157</v>
      </c>
      <c r="D61" s="31" t="s">
        <v>919</v>
      </c>
      <c r="E61" s="31" t="s">
        <v>577</v>
      </c>
      <c r="F61" s="90">
        <v>500000</v>
      </c>
      <c r="G61" s="32">
        <v>0.89</v>
      </c>
      <c r="H61" s="32" t="s">
        <v>313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44529</v>
      </c>
      <c r="B62" s="32">
        <v>504335</v>
      </c>
      <c r="C62" s="20" t="s">
        <v>1158</v>
      </c>
      <c r="D62" s="20" t="s">
        <v>1159</v>
      </c>
      <c r="E62" s="31" t="s">
        <v>578</v>
      </c>
      <c r="F62" s="90">
        <v>1323053</v>
      </c>
      <c r="G62" s="32">
        <v>0.38</v>
      </c>
      <c r="H62" s="32" t="s">
        <v>313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44529</v>
      </c>
      <c r="B63" s="32">
        <v>511557</v>
      </c>
      <c r="C63" s="31" t="s">
        <v>1160</v>
      </c>
      <c r="D63" s="31" t="s">
        <v>1161</v>
      </c>
      <c r="E63" s="31" t="s">
        <v>577</v>
      </c>
      <c r="F63" s="90">
        <v>2095</v>
      </c>
      <c r="G63" s="32">
        <v>34</v>
      </c>
      <c r="H63" s="32" t="s">
        <v>313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44529</v>
      </c>
      <c r="B64" s="32">
        <v>511557</v>
      </c>
      <c r="C64" s="31" t="s">
        <v>1160</v>
      </c>
      <c r="D64" s="31" t="s">
        <v>1161</v>
      </c>
      <c r="E64" s="31" t="s">
        <v>578</v>
      </c>
      <c r="F64" s="90">
        <v>50000</v>
      </c>
      <c r="G64" s="32">
        <v>34.11</v>
      </c>
      <c r="H64" s="32" t="s">
        <v>313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44529</v>
      </c>
      <c r="B65" s="32">
        <v>539673</v>
      </c>
      <c r="C65" s="31" t="s">
        <v>1162</v>
      </c>
      <c r="D65" s="31" t="s">
        <v>1163</v>
      </c>
      <c r="E65" s="31" t="s">
        <v>577</v>
      </c>
      <c r="F65" s="90">
        <v>7752</v>
      </c>
      <c r="G65" s="32">
        <v>12.9</v>
      </c>
      <c r="H65" s="32" t="s">
        <v>313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44529</v>
      </c>
      <c r="B66" s="32">
        <v>539526</v>
      </c>
      <c r="C66" s="31" t="s">
        <v>1047</v>
      </c>
      <c r="D66" s="31" t="s">
        <v>1164</v>
      </c>
      <c r="E66" s="31" t="s">
        <v>577</v>
      </c>
      <c r="F66" s="90">
        <v>420232</v>
      </c>
      <c r="G66" s="32">
        <v>1.28</v>
      </c>
      <c r="H66" s="32" t="s">
        <v>313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44529</v>
      </c>
      <c r="B67" s="32">
        <v>539526</v>
      </c>
      <c r="C67" s="31" t="s">
        <v>1047</v>
      </c>
      <c r="D67" s="31" t="s">
        <v>1164</v>
      </c>
      <c r="E67" s="31" t="s">
        <v>578</v>
      </c>
      <c r="F67" s="90">
        <v>920230</v>
      </c>
      <c r="G67" s="32">
        <v>1.28</v>
      </c>
      <c r="H67" s="32" t="s">
        <v>313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44529</v>
      </c>
      <c r="B68" s="32">
        <v>539526</v>
      </c>
      <c r="C68" s="31" t="s">
        <v>1047</v>
      </c>
      <c r="D68" s="31" t="s">
        <v>1165</v>
      </c>
      <c r="E68" s="31" t="s">
        <v>578</v>
      </c>
      <c r="F68" s="90">
        <v>940000</v>
      </c>
      <c r="G68" s="32">
        <v>1.17</v>
      </c>
      <c r="H68" s="32" t="s">
        <v>313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44529</v>
      </c>
      <c r="B69" s="32">
        <v>539526</v>
      </c>
      <c r="C69" s="31" t="s">
        <v>1047</v>
      </c>
      <c r="D69" s="31" t="s">
        <v>1166</v>
      </c>
      <c r="E69" s="31" t="s">
        <v>577</v>
      </c>
      <c r="F69" s="90">
        <v>300000</v>
      </c>
      <c r="G69" s="32">
        <v>1.17</v>
      </c>
      <c r="H69" s="32" t="s">
        <v>313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44529</v>
      </c>
      <c r="B70" s="32">
        <v>539526</v>
      </c>
      <c r="C70" s="31" t="s">
        <v>1047</v>
      </c>
      <c r="D70" s="31" t="s">
        <v>1166</v>
      </c>
      <c r="E70" s="31" t="s">
        <v>578</v>
      </c>
      <c r="F70" s="90">
        <v>1418281</v>
      </c>
      <c r="G70" s="32">
        <v>1.17</v>
      </c>
      <c r="H70" s="32" t="s">
        <v>313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44529</v>
      </c>
      <c r="B71" s="32">
        <v>539526</v>
      </c>
      <c r="C71" s="31" t="s">
        <v>1047</v>
      </c>
      <c r="D71" s="31" t="s">
        <v>919</v>
      </c>
      <c r="E71" s="31" t="s">
        <v>577</v>
      </c>
      <c r="F71" s="90">
        <v>3500009</v>
      </c>
      <c r="G71" s="32">
        <v>1.19</v>
      </c>
      <c r="H71" s="32" t="s">
        <v>313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44529</v>
      </c>
      <c r="B72" s="32">
        <v>539526</v>
      </c>
      <c r="C72" s="31" t="s">
        <v>1047</v>
      </c>
      <c r="D72" s="31" t="s">
        <v>919</v>
      </c>
      <c r="E72" s="31" t="s">
        <v>578</v>
      </c>
      <c r="F72" s="90">
        <v>4250003</v>
      </c>
      <c r="G72" s="32">
        <v>1.28</v>
      </c>
      <c r="H72" s="32" t="s">
        <v>313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44529</v>
      </c>
      <c r="B73" s="32">
        <v>538875</v>
      </c>
      <c r="C73" s="31" t="s">
        <v>1167</v>
      </c>
      <c r="D73" s="31" t="s">
        <v>1168</v>
      </c>
      <c r="E73" s="31" t="s">
        <v>578</v>
      </c>
      <c r="F73" s="90">
        <v>200000</v>
      </c>
      <c r="G73" s="32">
        <v>15.5</v>
      </c>
      <c r="H73" s="32" t="s">
        <v>313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44529</v>
      </c>
      <c r="B74" s="32">
        <v>539833</v>
      </c>
      <c r="C74" s="31" t="s">
        <v>1169</v>
      </c>
      <c r="D74" s="31" t="s">
        <v>1170</v>
      </c>
      <c r="E74" s="31" t="s">
        <v>578</v>
      </c>
      <c r="F74" s="90">
        <v>357915</v>
      </c>
      <c r="G74" s="32">
        <v>0.54</v>
      </c>
      <c r="H74" s="32" t="s">
        <v>313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44529</v>
      </c>
      <c r="B75" s="32">
        <v>519566</v>
      </c>
      <c r="C75" s="31" t="s">
        <v>1171</v>
      </c>
      <c r="D75" s="31" t="s">
        <v>1172</v>
      </c>
      <c r="E75" s="31" t="s">
        <v>578</v>
      </c>
      <c r="F75" s="90">
        <v>27649</v>
      </c>
      <c r="G75" s="32">
        <v>157.03</v>
      </c>
      <c r="H75" s="32" t="s">
        <v>313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44529</v>
      </c>
      <c r="B76" s="32">
        <v>519566</v>
      </c>
      <c r="C76" s="31" t="s">
        <v>1171</v>
      </c>
      <c r="D76" s="31" t="s">
        <v>1173</v>
      </c>
      <c r="E76" s="31" t="s">
        <v>577</v>
      </c>
      <c r="F76" s="90">
        <v>20000</v>
      </c>
      <c r="G76" s="32">
        <v>156.94999999999999</v>
      </c>
      <c r="H76" s="32" t="s">
        <v>313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44529</v>
      </c>
      <c r="B77" s="32">
        <v>519566</v>
      </c>
      <c r="C77" s="31" t="s">
        <v>1171</v>
      </c>
      <c r="D77" s="31" t="s">
        <v>1173</v>
      </c>
      <c r="E77" s="31" t="s">
        <v>578</v>
      </c>
      <c r="F77" s="90">
        <v>10000</v>
      </c>
      <c r="G77" s="32">
        <v>173.45</v>
      </c>
      <c r="H77" s="32" t="s">
        <v>313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44529</v>
      </c>
      <c r="B78" s="32">
        <v>519566</v>
      </c>
      <c r="C78" s="31" t="s">
        <v>1171</v>
      </c>
      <c r="D78" s="31" t="s">
        <v>1174</v>
      </c>
      <c r="E78" s="31" t="s">
        <v>577</v>
      </c>
      <c r="F78" s="90">
        <v>20180</v>
      </c>
      <c r="G78" s="32">
        <v>172.06</v>
      </c>
      <c r="H78" s="32" t="s">
        <v>313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44529</v>
      </c>
      <c r="B79" s="32">
        <v>519566</v>
      </c>
      <c r="C79" s="31" t="s">
        <v>1171</v>
      </c>
      <c r="D79" s="31" t="s">
        <v>1175</v>
      </c>
      <c r="E79" s="31" t="s">
        <v>577</v>
      </c>
      <c r="F79" s="90">
        <v>19642</v>
      </c>
      <c r="G79" s="32">
        <v>167.96</v>
      </c>
      <c r="H79" s="32" t="s">
        <v>313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44529</v>
      </c>
      <c r="B80" s="32">
        <v>539584</v>
      </c>
      <c r="C80" s="31" t="s">
        <v>1083</v>
      </c>
      <c r="D80" s="31" t="s">
        <v>1176</v>
      </c>
      <c r="E80" s="31" t="s">
        <v>577</v>
      </c>
      <c r="F80" s="90">
        <v>610846</v>
      </c>
      <c r="G80" s="32">
        <v>0.74</v>
      </c>
      <c r="H80" s="32" t="s">
        <v>313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44529</v>
      </c>
      <c r="B81" s="32">
        <v>543399</v>
      </c>
      <c r="C81" s="31" t="s">
        <v>1087</v>
      </c>
      <c r="D81" s="31" t="s">
        <v>1177</v>
      </c>
      <c r="E81" s="31" t="s">
        <v>577</v>
      </c>
      <c r="F81" s="90">
        <v>321164</v>
      </c>
      <c r="G81" s="32">
        <v>777.6</v>
      </c>
      <c r="H81" s="32" t="s">
        <v>313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44529</v>
      </c>
      <c r="B82" s="32">
        <v>543399</v>
      </c>
      <c r="C82" s="31" t="s">
        <v>1087</v>
      </c>
      <c r="D82" s="31" t="s">
        <v>1177</v>
      </c>
      <c r="E82" s="31" t="s">
        <v>578</v>
      </c>
      <c r="F82" s="90">
        <v>239825</v>
      </c>
      <c r="G82" s="32">
        <v>766.96</v>
      </c>
      <c r="H82" s="32" t="s">
        <v>313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44529</v>
      </c>
      <c r="B83" s="32">
        <v>513305</v>
      </c>
      <c r="C83" s="31" t="s">
        <v>1178</v>
      </c>
      <c r="D83" s="31" t="s">
        <v>1179</v>
      </c>
      <c r="E83" s="31" t="s">
        <v>577</v>
      </c>
      <c r="F83" s="90">
        <v>99274</v>
      </c>
      <c r="G83" s="32">
        <v>2.1800000000000002</v>
      </c>
      <c r="H83" s="32" t="s">
        <v>313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44529</v>
      </c>
      <c r="B84" s="32">
        <v>534741</v>
      </c>
      <c r="C84" s="31" t="s">
        <v>1084</v>
      </c>
      <c r="D84" s="31" t="s">
        <v>919</v>
      </c>
      <c r="E84" s="31" t="s">
        <v>577</v>
      </c>
      <c r="F84" s="90">
        <v>7</v>
      </c>
      <c r="G84" s="32">
        <v>1.01</v>
      </c>
      <c r="H84" s="32" t="s">
        <v>313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44529</v>
      </c>
      <c r="B85" s="32">
        <v>534741</v>
      </c>
      <c r="C85" s="31" t="s">
        <v>1084</v>
      </c>
      <c r="D85" s="31" t="s">
        <v>919</v>
      </c>
      <c r="E85" s="31" t="s">
        <v>578</v>
      </c>
      <c r="F85" s="90">
        <v>3000007</v>
      </c>
      <c r="G85" s="32">
        <v>1.01</v>
      </c>
      <c r="H85" s="32" t="s">
        <v>313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44529</v>
      </c>
      <c r="B86" s="32">
        <v>531025</v>
      </c>
      <c r="C86" s="31" t="s">
        <v>1180</v>
      </c>
      <c r="D86" s="31" t="s">
        <v>1181</v>
      </c>
      <c r="E86" s="31" t="s">
        <v>577</v>
      </c>
      <c r="F86" s="90">
        <v>600000</v>
      </c>
      <c r="G86" s="32">
        <v>2.67</v>
      </c>
      <c r="H86" s="32" t="s">
        <v>313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44529</v>
      </c>
      <c r="B87" s="32">
        <v>531025</v>
      </c>
      <c r="C87" s="31" t="s">
        <v>1180</v>
      </c>
      <c r="D87" s="31" t="s">
        <v>1182</v>
      </c>
      <c r="E87" s="31" t="s">
        <v>578</v>
      </c>
      <c r="F87" s="90">
        <v>2895500</v>
      </c>
      <c r="G87" s="32">
        <v>2.67</v>
      </c>
      <c r="H87" s="32" t="s">
        <v>313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44529</v>
      </c>
      <c r="B88" s="32">
        <v>531025</v>
      </c>
      <c r="C88" s="31" t="s">
        <v>1180</v>
      </c>
      <c r="D88" s="31" t="s">
        <v>1183</v>
      </c>
      <c r="E88" s="31" t="s">
        <v>577</v>
      </c>
      <c r="F88" s="90">
        <v>46218</v>
      </c>
      <c r="G88" s="32">
        <v>2.67</v>
      </c>
      <c r="H88" s="32" t="s">
        <v>313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44529</v>
      </c>
      <c r="B89" s="32">
        <v>531025</v>
      </c>
      <c r="C89" s="31" t="s">
        <v>1180</v>
      </c>
      <c r="D89" s="31" t="s">
        <v>1183</v>
      </c>
      <c r="E89" s="31" t="s">
        <v>578</v>
      </c>
      <c r="F89" s="90">
        <v>200000</v>
      </c>
      <c r="G89" s="32">
        <v>2.67</v>
      </c>
      <c r="H89" s="32" t="s">
        <v>313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44529</v>
      </c>
      <c r="B90" s="32">
        <v>540823</v>
      </c>
      <c r="C90" s="31" t="s">
        <v>1085</v>
      </c>
      <c r="D90" s="31" t="s">
        <v>1184</v>
      </c>
      <c r="E90" s="31" t="s">
        <v>578</v>
      </c>
      <c r="F90" s="90">
        <v>26010</v>
      </c>
      <c r="G90" s="32">
        <v>39.57</v>
      </c>
      <c r="H90" s="32" t="s">
        <v>313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44529</v>
      </c>
      <c r="B91" s="32">
        <v>511074</v>
      </c>
      <c r="C91" s="31" t="s">
        <v>1185</v>
      </c>
      <c r="D91" s="31" t="s">
        <v>1186</v>
      </c>
      <c r="E91" s="31" t="s">
        <v>578</v>
      </c>
      <c r="F91" s="90">
        <v>11999</v>
      </c>
      <c r="G91" s="32">
        <v>293.05</v>
      </c>
      <c r="H91" s="32" t="s">
        <v>313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44529</v>
      </c>
      <c r="B92" s="32">
        <v>511074</v>
      </c>
      <c r="C92" s="31" t="s">
        <v>1185</v>
      </c>
      <c r="D92" s="31" t="s">
        <v>1187</v>
      </c>
      <c r="E92" s="31" t="s">
        <v>577</v>
      </c>
      <c r="F92" s="90">
        <v>11999</v>
      </c>
      <c r="G92" s="32">
        <v>293.05</v>
      </c>
      <c r="H92" s="32" t="s">
        <v>313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44529</v>
      </c>
      <c r="B93" s="32">
        <v>513713</v>
      </c>
      <c r="C93" s="31" t="s">
        <v>1188</v>
      </c>
      <c r="D93" s="31" t="s">
        <v>1045</v>
      </c>
      <c r="E93" s="31" t="s">
        <v>577</v>
      </c>
      <c r="F93" s="90">
        <v>540256</v>
      </c>
      <c r="G93" s="32">
        <v>12</v>
      </c>
      <c r="H93" s="32" t="s">
        <v>313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44529</v>
      </c>
      <c r="B94" s="32">
        <v>513713</v>
      </c>
      <c r="C94" s="31" t="s">
        <v>1188</v>
      </c>
      <c r="D94" s="31" t="s">
        <v>1045</v>
      </c>
      <c r="E94" s="31" t="s">
        <v>578</v>
      </c>
      <c r="F94" s="90">
        <v>25286</v>
      </c>
      <c r="G94" s="32">
        <v>12.05</v>
      </c>
      <c r="H94" s="32" t="s">
        <v>313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44529</v>
      </c>
      <c r="B95" s="32" t="s">
        <v>1189</v>
      </c>
      <c r="C95" s="31" t="s">
        <v>1190</v>
      </c>
      <c r="D95" s="31" t="s">
        <v>919</v>
      </c>
      <c r="E95" s="31" t="s">
        <v>577</v>
      </c>
      <c r="F95" s="90">
        <v>871678</v>
      </c>
      <c r="G95" s="32">
        <v>104.65</v>
      </c>
      <c r="H95" s="32" t="s">
        <v>957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44529</v>
      </c>
      <c r="B96" s="32" t="s">
        <v>1191</v>
      </c>
      <c r="C96" s="31" t="s">
        <v>1192</v>
      </c>
      <c r="D96" s="31" t="s">
        <v>919</v>
      </c>
      <c r="E96" s="31" t="s">
        <v>577</v>
      </c>
      <c r="F96" s="90">
        <v>196082</v>
      </c>
      <c r="G96" s="32">
        <v>203.52</v>
      </c>
      <c r="H96" s="32" t="s">
        <v>957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44529</v>
      </c>
      <c r="B97" s="32" t="s">
        <v>312</v>
      </c>
      <c r="C97" s="31" t="s">
        <v>1193</v>
      </c>
      <c r="D97" s="31" t="s">
        <v>1030</v>
      </c>
      <c r="E97" s="31" t="s">
        <v>577</v>
      </c>
      <c r="F97" s="90">
        <v>273172</v>
      </c>
      <c r="G97" s="32">
        <v>1830.36</v>
      </c>
      <c r="H97" s="32" t="s">
        <v>957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44529</v>
      </c>
      <c r="B98" s="32" t="s">
        <v>1194</v>
      </c>
      <c r="C98" s="31" t="s">
        <v>1195</v>
      </c>
      <c r="D98" s="31" t="s">
        <v>1196</v>
      </c>
      <c r="E98" s="31" t="s">
        <v>577</v>
      </c>
      <c r="F98" s="90">
        <v>10800</v>
      </c>
      <c r="G98" s="32">
        <v>151.09</v>
      </c>
      <c r="H98" s="32" t="s">
        <v>957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44529</v>
      </c>
      <c r="B99" s="32" t="s">
        <v>1197</v>
      </c>
      <c r="C99" s="31" t="s">
        <v>1198</v>
      </c>
      <c r="D99" s="31" t="s">
        <v>1199</v>
      </c>
      <c r="E99" s="31" t="s">
        <v>577</v>
      </c>
      <c r="F99" s="90">
        <v>102000</v>
      </c>
      <c r="G99" s="32">
        <v>11.31</v>
      </c>
      <c r="H99" s="32" t="s">
        <v>957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44529</v>
      </c>
      <c r="B100" s="32" t="s">
        <v>1200</v>
      </c>
      <c r="C100" s="31" t="s">
        <v>1201</v>
      </c>
      <c r="D100" s="31" t="s">
        <v>1202</v>
      </c>
      <c r="E100" s="31" t="s">
        <v>577</v>
      </c>
      <c r="F100" s="90">
        <v>42000</v>
      </c>
      <c r="G100" s="32">
        <v>89.45</v>
      </c>
      <c r="H100" s="32" t="s">
        <v>957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44529</v>
      </c>
      <c r="B101" s="32" t="s">
        <v>1203</v>
      </c>
      <c r="C101" s="31" t="s">
        <v>1204</v>
      </c>
      <c r="D101" s="31" t="s">
        <v>1205</v>
      </c>
      <c r="E101" s="31" t="s">
        <v>577</v>
      </c>
      <c r="F101" s="90">
        <v>70000</v>
      </c>
      <c r="G101" s="32">
        <v>91.83</v>
      </c>
      <c r="H101" s="32" t="s">
        <v>957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44529</v>
      </c>
      <c r="B102" s="32" t="s">
        <v>1206</v>
      </c>
      <c r="C102" s="31" t="s">
        <v>1207</v>
      </c>
      <c r="D102" s="31" t="s">
        <v>1208</v>
      </c>
      <c r="E102" s="31" t="s">
        <v>577</v>
      </c>
      <c r="F102" s="90">
        <v>60658</v>
      </c>
      <c r="G102" s="32">
        <v>32</v>
      </c>
      <c r="H102" s="32" t="s">
        <v>957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44529</v>
      </c>
      <c r="B103" s="32" t="s">
        <v>1209</v>
      </c>
      <c r="C103" s="31" t="s">
        <v>1210</v>
      </c>
      <c r="D103" s="31" t="s">
        <v>1211</v>
      </c>
      <c r="E103" s="31" t="s">
        <v>577</v>
      </c>
      <c r="F103" s="90">
        <v>100000</v>
      </c>
      <c r="G103" s="32">
        <v>110.33</v>
      </c>
      <c r="H103" s="32" t="s">
        <v>957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44529</v>
      </c>
      <c r="B104" s="32" t="s">
        <v>1212</v>
      </c>
      <c r="C104" s="31" t="s">
        <v>1213</v>
      </c>
      <c r="D104" s="31" t="s">
        <v>1086</v>
      </c>
      <c r="E104" s="31" t="s">
        <v>577</v>
      </c>
      <c r="F104" s="90">
        <v>442496</v>
      </c>
      <c r="G104" s="32">
        <v>650.02</v>
      </c>
      <c r="H104" s="32" t="s">
        <v>957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44529</v>
      </c>
      <c r="B105" s="32" t="s">
        <v>1212</v>
      </c>
      <c r="C105" s="31" t="s">
        <v>1213</v>
      </c>
      <c r="D105" s="31" t="s">
        <v>1214</v>
      </c>
      <c r="E105" s="31" t="s">
        <v>577</v>
      </c>
      <c r="F105" s="90">
        <v>473193</v>
      </c>
      <c r="G105" s="32">
        <v>651.47</v>
      </c>
      <c r="H105" s="32" t="s">
        <v>957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44529</v>
      </c>
      <c r="B106" s="32" t="s">
        <v>1212</v>
      </c>
      <c r="C106" s="31" t="s">
        <v>1213</v>
      </c>
      <c r="D106" s="31" t="s">
        <v>1030</v>
      </c>
      <c r="E106" s="31" t="s">
        <v>577</v>
      </c>
      <c r="F106" s="90">
        <v>749055</v>
      </c>
      <c r="G106" s="32">
        <v>649.45000000000005</v>
      </c>
      <c r="H106" s="32" t="s">
        <v>957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44529</v>
      </c>
      <c r="B107" s="32" t="s">
        <v>1048</v>
      </c>
      <c r="C107" s="31" t="s">
        <v>1049</v>
      </c>
      <c r="D107" s="31" t="s">
        <v>1030</v>
      </c>
      <c r="E107" s="31" t="s">
        <v>577</v>
      </c>
      <c r="F107" s="90">
        <v>116481</v>
      </c>
      <c r="G107" s="32">
        <v>693</v>
      </c>
      <c r="H107" s="32" t="s">
        <v>957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44529</v>
      </c>
      <c r="B108" s="32" t="s">
        <v>1087</v>
      </c>
      <c r="C108" s="31" t="s">
        <v>1088</v>
      </c>
      <c r="D108" s="31" t="s">
        <v>1086</v>
      </c>
      <c r="E108" s="31" t="s">
        <v>577</v>
      </c>
      <c r="F108" s="90">
        <v>485369</v>
      </c>
      <c r="G108" s="32">
        <v>793.71</v>
      </c>
      <c r="H108" s="32" t="s">
        <v>957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44529</v>
      </c>
      <c r="B109" s="32" t="s">
        <v>1087</v>
      </c>
      <c r="C109" s="31" t="s">
        <v>1088</v>
      </c>
      <c r="D109" s="31" t="s">
        <v>1089</v>
      </c>
      <c r="E109" s="31" t="s">
        <v>577</v>
      </c>
      <c r="F109" s="90">
        <v>460300</v>
      </c>
      <c r="G109" s="32">
        <v>801.81</v>
      </c>
      <c r="H109" s="32" t="s">
        <v>957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44529</v>
      </c>
      <c r="B110" s="32" t="s">
        <v>1087</v>
      </c>
      <c r="C110" s="31" t="s">
        <v>1088</v>
      </c>
      <c r="D110" s="31" t="s">
        <v>1091</v>
      </c>
      <c r="E110" s="31" t="s">
        <v>577</v>
      </c>
      <c r="F110" s="90">
        <v>337381</v>
      </c>
      <c r="G110" s="32">
        <v>789.53</v>
      </c>
      <c r="H110" s="32" t="s">
        <v>957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44529</v>
      </c>
      <c r="B111" s="32" t="s">
        <v>1050</v>
      </c>
      <c r="C111" s="31" t="s">
        <v>1051</v>
      </c>
      <c r="D111" s="31" t="s">
        <v>1090</v>
      </c>
      <c r="E111" s="31" t="s">
        <v>577</v>
      </c>
      <c r="F111" s="90">
        <v>68043</v>
      </c>
      <c r="G111" s="32">
        <v>81.37</v>
      </c>
      <c r="H111" s="32" t="s">
        <v>957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44529</v>
      </c>
      <c r="B112" s="32" t="s">
        <v>1050</v>
      </c>
      <c r="C112" s="31" t="s">
        <v>1051</v>
      </c>
      <c r="D112" s="31" t="s">
        <v>1082</v>
      </c>
      <c r="E112" s="31" t="s">
        <v>577</v>
      </c>
      <c r="F112" s="90">
        <v>78500</v>
      </c>
      <c r="G112" s="32">
        <v>75.47</v>
      </c>
      <c r="H112" s="32" t="s">
        <v>957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44529</v>
      </c>
      <c r="B113" s="32" t="s">
        <v>1215</v>
      </c>
      <c r="C113" s="31" t="s">
        <v>1216</v>
      </c>
      <c r="D113" s="31" t="s">
        <v>1217</v>
      </c>
      <c r="E113" s="31" t="s">
        <v>577</v>
      </c>
      <c r="F113" s="90">
        <v>3910083</v>
      </c>
      <c r="G113" s="32">
        <v>1.1599999999999999</v>
      </c>
      <c r="H113" s="32" t="s">
        <v>957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44529</v>
      </c>
      <c r="B114" s="32" t="s">
        <v>1215</v>
      </c>
      <c r="C114" s="31" t="s">
        <v>1216</v>
      </c>
      <c r="D114" s="31" t="s">
        <v>919</v>
      </c>
      <c r="E114" s="31" t="s">
        <v>577</v>
      </c>
      <c r="F114" s="90">
        <v>4000000</v>
      </c>
      <c r="G114" s="32">
        <v>1.18</v>
      </c>
      <c r="H114" s="32" t="s">
        <v>957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44529</v>
      </c>
      <c r="B115" s="32" t="s">
        <v>1189</v>
      </c>
      <c r="C115" s="31" t="s">
        <v>1190</v>
      </c>
      <c r="D115" s="31" t="s">
        <v>919</v>
      </c>
      <c r="E115" s="31" t="s">
        <v>578</v>
      </c>
      <c r="F115" s="90">
        <v>860628</v>
      </c>
      <c r="G115" s="32">
        <v>106.52</v>
      </c>
      <c r="H115" s="32" t="s">
        <v>957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44529</v>
      </c>
      <c r="B116" s="32" t="s">
        <v>1191</v>
      </c>
      <c r="C116" s="31" t="s">
        <v>1192</v>
      </c>
      <c r="D116" s="31" t="s">
        <v>919</v>
      </c>
      <c r="E116" s="31" t="s">
        <v>578</v>
      </c>
      <c r="F116" s="90">
        <v>111497</v>
      </c>
      <c r="G116" s="32">
        <v>207.13</v>
      </c>
      <c r="H116" s="32" t="s">
        <v>957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44529</v>
      </c>
      <c r="B117" s="32" t="s">
        <v>1191</v>
      </c>
      <c r="C117" s="31" t="s">
        <v>1192</v>
      </c>
      <c r="D117" s="31" t="s">
        <v>1218</v>
      </c>
      <c r="E117" s="31" t="s">
        <v>578</v>
      </c>
      <c r="F117" s="90">
        <v>153190</v>
      </c>
      <c r="G117" s="32">
        <v>202.12</v>
      </c>
      <c r="H117" s="32" t="s">
        <v>957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44529</v>
      </c>
      <c r="B118" s="32" t="s">
        <v>312</v>
      </c>
      <c r="C118" s="31" t="s">
        <v>1193</v>
      </c>
      <c r="D118" s="31" t="s">
        <v>1030</v>
      </c>
      <c r="E118" s="31" t="s">
        <v>578</v>
      </c>
      <c r="F118" s="90">
        <v>274585</v>
      </c>
      <c r="G118" s="32">
        <v>1833.52</v>
      </c>
      <c r="H118" s="32" t="s">
        <v>957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44529</v>
      </c>
      <c r="B119" s="32" t="s">
        <v>1094</v>
      </c>
      <c r="C119" s="31" t="s">
        <v>1095</v>
      </c>
      <c r="D119" s="31" t="s">
        <v>1219</v>
      </c>
      <c r="E119" s="31" t="s">
        <v>578</v>
      </c>
      <c r="F119" s="90">
        <v>8824</v>
      </c>
      <c r="G119" s="32">
        <v>80.95</v>
      </c>
      <c r="H119" s="32" t="s">
        <v>957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44529</v>
      </c>
      <c r="B120" s="32" t="s">
        <v>1197</v>
      </c>
      <c r="C120" s="31" t="s">
        <v>1198</v>
      </c>
      <c r="D120" s="31" t="s">
        <v>1199</v>
      </c>
      <c r="E120" s="31" t="s">
        <v>578</v>
      </c>
      <c r="F120" s="90">
        <v>24000</v>
      </c>
      <c r="G120" s="32">
        <v>11.95</v>
      </c>
      <c r="H120" s="32" t="s">
        <v>957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44529</v>
      </c>
      <c r="B121" s="32" t="s">
        <v>1212</v>
      </c>
      <c r="C121" s="31" t="s">
        <v>1213</v>
      </c>
      <c r="D121" s="31" t="s">
        <v>1030</v>
      </c>
      <c r="E121" s="31" t="s">
        <v>578</v>
      </c>
      <c r="F121" s="90">
        <v>750837</v>
      </c>
      <c r="G121" s="32">
        <v>650.04</v>
      </c>
      <c r="H121" s="32" t="s">
        <v>957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44529</v>
      </c>
      <c r="B122" s="32" t="s">
        <v>1212</v>
      </c>
      <c r="C122" s="31" t="s">
        <v>1213</v>
      </c>
      <c r="D122" s="31" t="s">
        <v>1214</v>
      </c>
      <c r="E122" s="31" t="s">
        <v>578</v>
      </c>
      <c r="F122" s="90">
        <v>477117</v>
      </c>
      <c r="G122" s="32">
        <v>651.12</v>
      </c>
      <c r="H122" s="32" t="s">
        <v>957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44529</v>
      </c>
      <c r="B123" s="32" t="s">
        <v>1212</v>
      </c>
      <c r="C123" s="31" t="s">
        <v>1213</v>
      </c>
      <c r="D123" s="31" t="s">
        <v>1086</v>
      </c>
      <c r="E123" s="31" t="s">
        <v>578</v>
      </c>
      <c r="F123" s="90">
        <v>442496</v>
      </c>
      <c r="G123" s="32">
        <v>650.28</v>
      </c>
      <c r="H123" s="32" t="s">
        <v>957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44529</v>
      </c>
      <c r="B124" s="32" t="s">
        <v>1048</v>
      </c>
      <c r="C124" s="31" t="s">
        <v>1049</v>
      </c>
      <c r="D124" s="31" t="s">
        <v>1030</v>
      </c>
      <c r="E124" s="31" t="s">
        <v>578</v>
      </c>
      <c r="F124" s="90">
        <v>112725</v>
      </c>
      <c r="G124" s="32">
        <v>695.05</v>
      </c>
      <c r="H124" s="32" t="s">
        <v>957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44529</v>
      </c>
      <c r="B125" s="32" t="s">
        <v>1087</v>
      </c>
      <c r="C125" s="31" t="s">
        <v>1088</v>
      </c>
      <c r="D125" s="31" t="s">
        <v>1089</v>
      </c>
      <c r="E125" s="31" t="s">
        <v>578</v>
      </c>
      <c r="F125" s="90">
        <v>460300</v>
      </c>
      <c r="G125" s="32">
        <v>802.34</v>
      </c>
      <c r="H125" s="32" t="s">
        <v>957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44529</v>
      </c>
      <c r="B126" s="32" t="s">
        <v>1087</v>
      </c>
      <c r="C126" s="31" t="s">
        <v>1088</v>
      </c>
      <c r="D126" s="31" t="s">
        <v>1091</v>
      </c>
      <c r="E126" s="31" t="s">
        <v>578</v>
      </c>
      <c r="F126" s="90">
        <v>338186</v>
      </c>
      <c r="G126" s="32">
        <v>789</v>
      </c>
      <c r="H126" s="32" t="s">
        <v>957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44529</v>
      </c>
      <c r="B127" s="32" t="s">
        <v>1087</v>
      </c>
      <c r="C127" s="31" t="s">
        <v>1088</v>
      </c>
      <c r="D127" s="31" t="s">
        <v>1086</v>
      </c>
      <c r="E127" s="31" t="s">
        <v>578</v>
      </c>
      <c r="F127" s="90">
        <v>485369</v>
      </c>
      <c r="G127" s="32">
        <v>793.79</v>
      </c>
      <c r="H127" s="32" t="s">
        <v>957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44529</v>
      </c>
      <c r="B128" s="32" t="s">
        <v>1050</v>
      </c>
      <c r="C128" s="31" t="s">
        <v>1051</v>
      </c>
      <c r="D128" s="31" t="s">
        <v>1082</v>
      </c>
      <c r="E128" s="31" t="s">
        <v>578</v>
      </c>
      <c r="F128" s="90">
        <v>10000</v>
      </c>
      <c r="G128" s="32">
        <v>84.22</v>
      </c>
      <c r="H128" s="32" t="s">
        <v>957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44529</v>
      </c>
      <c r="B129" s="32" t="s">
        <v>1050</v>
      </c>
      <c r="C129" s="31" t="s">
        <v>1051</v>
      </c>
      <c r="D129" s="31" t="s">
        <v>1090</v>
      </c>
      <c r="E129" s="31" t="s">
        <v>578</v>
      </c>
      <c r="F129" s="90">
        <v>68043</v>
      </c>
      <c r="G129" s="32">
        <v>81.290000000000006</v>
      </c>
      <c r="H129" s="32" t="s">
        <v>957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44529</v>
      </c>
      <c r="B130" s="32" t="s">
        <v>1092</v>
      </c>
      <c r="C130" s="31" t="s">
        <v>1093</v>
      </c>
      <c r="D130" s="31" t="s">
        <v>1220</v>
      </c>
      <c r="E130" s="31" t="s">
        <v>578</v>
      </c>
      <c r="F130" s="90">
        <v>128900</v>
      </c>
      <c r="G130" s="32">
        <v>5.2</v>
      </c>
      <c r="H130" s="32" t="s">
        <v>957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44529</v>
      </c>
      <c r="B131" s="32" t="s">
        <v>1215</v>
      </c>
      <c r="C131" s="31" t="s">
        <v>1216</v>
      </c>
      <c r="D131" s="31" t="s">
        <v>1217</v>
      </c>
      <c r="E131" s="31" t="s">
        <v>578</v>
      </c>
      <c r="F131" s="90">
        <v>5110082</v>
      </c>
      <c r="G131" s="32">
        <v>1.18</v>
      </c>
      <c r="H131" s="32" t="s">
        <v>957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44529</v>
      </c>
      <c r="B132" s="32" t="s">
        <v>1215</v>
      </c>
      <c r="C132" s="31" t="s">
        <v>1216</v>
      </c>
      <c r="D132" s="31" t="s">
        <v>919</v>
      </c>
      <c r="E132" s="31" t="s">
        <v>578</v>
      </c>
      <c r="F132" s="90">
        <v>4000000</v>
      </c>
      <c r="G132" s="32">
        <v>1.19</v>
      </c>
      <c r="H132" s="32" t="s">
        <v>957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7"/>
  <sheetViews>
    <sheetView zoomScale="85" zoomScaleNormal="85" workbookViewId="0">
      <selection activeCell="F23" sqref="F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44530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579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569</v>
      </c>
      <c r="C9" s="100"/>
      <c r="D9" s="101" t="s">
        <v>580</v>
      </c>
      <c r="E9" s="100" t="s">
        <v>581</v>
      </c>
      <c r="F9" s="100" t="s">
        <v>582</v>
      </c>
      <c r="G9" s="100" t="s">
        <v>583</v>
      </c>
      <c r="H9" s="100" t="s">
        <v>584</v>
      </c>
      <c r="I9" s="100" t="s">
        <v>585</v>
      </c>
      <c r="J9" s="99" t="s">
        <v>586</v>
      </c>
      <c r="K9" s="100" t="s">
        <v>587</v>
      </c>
      <c r="L9" s="102" t="s">
        <v>588</v>
      </c>
      <c r="M9" s="102" t="s">
        <v>589</v>
      </c>
      <c r="N9" s="100" t="s">
        <v>590</v>
      </c>
      <c r="O9" s="101" t="s">
        <v>591</v>
      </c>
      <c r="P9" s="100" t="s">
        <v>832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294">
        <v>1</v>
      </c>
      <c r="B10" s="295">
        <v>44454</v>
      </c>
      <c r="C10" s="296"/>
      <c r="D10" s="297" t="s">
        <v>299</v>
      </c>
      <c r="E10" s="298" t="s">
        <v>594</v>
      </c>
      <c r="F10" s="299">
        <v>2195</v>
      </c>
      <c r="G10" s="299">
        <v>2080</v>
      </c>
      <c r="H10" s="298">
        <v>2295</v>
      </c>
      <c r="I10" s="300" t="s">
        <v>827</v>
      </c>
      <c r="J10" s="103" t="s">
        <v>998</v>
      </c>
      <c r="K10" s="103">
        <v>50</v>
      </c>
      <c r="L10" s="104">
        <f t="shared" ref="L10:L11" si="0">(F10*-0.7)/100</f>
        <v>-15.365</v>
      </c>
      <c r="M10" s="105">
        <f t="shared" ref="M10:M11" si="1">(K10+L10)/F10</f>
        <v>1.5779043280182231E-2</v>
      </c>
      <c r="N10" s="103" t="s">
        <v>592</v>
      </c>
      <c r="O10" s="106">
        <v>44522</v>
      </c>
      <c r="P10" s="299"/>
      <c r="Q10" s="1"/>
      <c r="R10" s="1" t="s">
        <v>593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594</v>
      </c>
      <c r="F11" s="299">
        <v>1510</v>
      </c>
      <c r="G11" s="299">
        <v>1395</v>
      </c>
      <c r="H11" s="298">
        <v>1585</v>
      </c>
      <c r="I11" s="300" t="s">
        <v>829</v>
      </c>
      <c r="J11" s="103" t="s">
        <v>874</v>
      </c>
      <c r="K11" s="103">
        <f t="shared" ref="K11" si="2">H11-F11</f>
        <v>75</v>
      </c>
      <c r="L11" s="104">
        <f t="shared" si="0"/>
        <v>-10.57</v>
      </c>
      <c r="M11" s="105">
        <f t="shared" si="1"/>
        <v>4.2668874172185435E-2</v>
      </c>
      <c r="N11" s="103" t="s">
        <v>592</v>
      </c>
      <c r="O11" s="106">
        <v>44501</v>
      </c>
      <c r="P11" s="299"/>
      <c r="Q11" s="1"/>
      <c r="R11" s="1" t="s">
        <v>593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594</v>
      </c>
      <c r="F12" s="107" t="s">
        <v>833</v>
      </c>
      <c r="G12" s="107">
        <v>660</v>
      </c>
      <c r="H12" s="110"/>
      <c r="I12" s="111" t="s">
        <v>834</v>
      </c>
      <c r="J12" s="112" t="s">
        <v>595</v>
      </c>
      <c r="K12" s="113"/>
      <c r="L12" s="108"/>
      <c r="M12" s="114"/>
      <c r="N12" s="109"/>
      <c r="O12" s="110"/>
      <c r="P12" s="107">
        <f>VLOOKUP(D12,'MidCap Intra'!B22:C524,2,0)</f>
        <v>683.65</v>
      </c>
      <c r="Q12" s="1"/>
      <c r="R12" s="1" t="s">
        <v>593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3">
        <v>4</v>
      </c>
      <c r="B13" s="414">
        <v>44477</v>
      </c>
      <c r="C13" s="415"/>
      <c r="D13" s="416" t="s">
        <v>81</v>
      </c>
      <c r="E13" s="417" t="s">
        <v>594</v>
      </c>
      <c r="F13" s="412">
        <v>3870</v>
      </c>
      <c r="G13" s="412">
        <v>3670</v>
      </c>
      <c r="H13" s="417">
        <v>3670</v>
      </c>
      <c r="I13" s="418" t="s">
        <v>835</v>
      </c>
      <c r="J13" s="408" t="s">
        <v>921</v>
      </c>
      <c r="K13" s="408">
        <f t="shared" ref="K13" si="3">H13-F13</f>
        <v>-200</v>
      </c>
      <c r="L13" s="409">
        <f t="shared" ref="L13" si="4">(F13*-0.7)/100</f>
        <v>-27.09</v>
      </c>
      <c r="M13" s="410">
        <f t="shared" ref="M13" si="5">(K13+L13)/F13</f>
        <v>-5.8679586563307497E-2</v>
      </c>
      <c r="N13" s="408" t="s">
        <v>605</v>
      </c>
      <c r="O13" s="411">
        <v>44503</v>
      </c>
      <c r="P13" s="412"/>
      <c r="Q13" s="1"/>
      <c r="R13" s="1" t="s">
        <v>593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594</v>
      </c>
      <c r="F14" s="299">
        <v>7330</v>
      </c>
      <c r="G14" s="299">
        <v>6980</v>
      </c>
      <c r="H14" s="298">
        <v>7760</v>
      </c>
      <c r="I14" s="300" t="s">
        <v>837</v>
      </c>
      <c r="J14" s="103" t="s">
        <v>920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592</v>
      </c>
      <c r="O14" s="106">
        <v>44501</v>
      </c>
      <c r="P14" s="299"/>
      <c r="Q14" s="1"/>
      <c r="R14" s="1" t="s">
        <v>593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79" customFormat="1" ht="12.75" customHeight="1">
      <c r="A15" s="367">
        <v>6</v>
      </c>
      <c r="B15" s="368">
        <v>44495</v>
      </c>
      <c r="C15" s="369"/>
      <c r="D15" s="370" t="s">
        <v>126</v>
      </c>
      <c r="E15" s="371" t="s">
        <v>594</v>
      </c>
      <c r="F15" s="372" t="s">
        <v>850</v>
      </c>
      <c r="G15" s="372">
        <v>1395</v>
      </c>
      <c r="H15" s="371"/>
      <c r="I15" s="373" t="s">
        <v>851</v>
      </c>
      <c r="J15" s="374" t="s">
        <v>595</v>
      </c>
      <c r="K15" s="374"/>
      <c r="L15" s="375"/>
      <c r="M15" s="376"/>
      <c r="N15" s="374"/>
      <c r="O15" s="377"/>
      <c r="P15" s="107">
        <f>VLOOKUP(D15,'MidCap Intra'!B29:C522,2,0)</f>
        <v>1434.25</v>
      </c>
      <c r="Q15" s="378"/>
      <c r="R15" s="378" t="s">
        <v>593</v>
      </c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</row>
    <row r="16" spans="1:38" s="379" customFormat="1" ht="12.75" customHeight="1">
      <c r="A16" s="401">
        <v>7</v>
      </c>
      <c r="B16" s="402">
        <v>44496</v>
      </c>
      <c r="C16" s="403"/>
      <c r="D16" s="404" t="s">
        <v>282</v>
      </c>
      <c r="E16" s="405" t="s">
        <v>594</v>
      </c>
      <c r="F16" s="406">
        <v>2245</v>
      </c>
      <c r="G16" s="406">
        <v>2080</v>
      </c>
      <c r="H16" s="405">
        <v>2080</v>
      </c>
      <c r="I16" s="407" t="s">
        <v>827</v>
      </c>
      <c r="J16" s="408" t="s">
        <v>898</v>
      </c>
      <c r="K16" s="408">
        <f t="shared" ref="K16:K17" si="9">H16-F16</f>
        <v>-165</v>
      </c>
      <c r="L16" s="409">
        <f t="shared" ref="L16:L17" si="10">(F16*-0.7)/100</f>
        <v>-15.715</v>
      </c>
      <c r="M16" s="410">
        <f t="shared" ref="M16:M17" si="11">(K16+L16)/F16</f>
        <v>-8.0496659242761698E-2</v>
      </c>
      <c r="N16" s="408" t="s">
        <v>605</v>
      </c>
      <c r="O16" s="411">
        <v>44503</v>
      </c>
      <c r="P16" s="412"/>
      <c r="Q16" s="378"/>
      <c r="R16" s="378" t="s">
        <v>593</v>
      </c>
      <c r="S16" s="378"/>
      <c r="T16" s="378"/>
      <c r="U16" s="378"/>
      <c r="V16" s="378"/>
      <c r="W16" s="378"/>
      <c r="X16" s="378"/>
      <c r="Y16" s="378"/>
      <c r="Z16" s="378"/>
      <c r="AA16" s="378"/>
      <c r="AB16" s="378"/>
      <c r="AC16" s="378"/>
      <c r="AD16" s="378"/>
      <c r="AE16" s="378"/>
      <c r="AF16" s="378"/>
      <c r="AG16" s="378"/>
      <c r="AH16" s="378"/>
      <c r="AI16" s="378"/>
      <c r="AJ16" s="378"/>
      <c r="AK16" s="378"/>
      <c r="AL16" s="378"/>
    </row>
    <row r="17" spans="1:38" s="379" customFormat="1" ht="12.75" customHeight="1">
      <c r="A17" s="480">
        <v>8</v>
      </c>
      <c r="B17" s="266">
        <v>44501</v>
      </c>
      <c r="C17" s="481"/>
      <c r="D17" s="482" t="s">
        <v>130</v>
      </c>
      <c r="E17" s="483" t="s">
        <v>594</v>
      </c>
      <c r="F17" s="484">
        <v>474</v>
      </c>
      <c r="G17" s="484">
        <v>447</v>
      </c>
      <c r="H17" s="483">
        <v>501</v>
      </c>
      <c r="I17" s="485" t="s">
        <v>876</v>
      </c>
      <c r="J17" s="103" t="s">
        <v>923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592</v>
      </c>
      <c r="O17" s="106">
        <v>44511</v>
      </c>
      <c r="P17" s="299"/>
      <c r="Q17" s="378"/>
      <c r="R17" s="378" t="s">
        <v>593</v>
      </c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</row>
    <row r="18" spans="1:38" s="379" customFormat="1" ht="12.75" customHeight="1">
      <c r="A18" s="401">
        <v>9</v>
      </c>
      <c r="B18" s="402">
        <v>44501</v>
      </c>
      <c r="C18" s="403"/>
      <c r="D18" s="404" t="s">
        <v>158</v>
      </c>
      <c r="E18" s="405" t="s">
        <v>594</v>
      </c>
      <c r="F18" s="406">
        <v>1010</v>
      </c>
      <c r="G18" s="406">
        <v>955</v>
      </c>
      <c r="H18" s="405">
        <v>955</v>
      </c>
      <c r="I18" s="407" t="s">
        <v>877</v>
      </c>
      <c r="J18" s="408" t="s">
        <v>996</v>
      </c>
      <c r="K18" s="408">
        <f t="shared" ref="K18" si="12">H18-F18</f>
        <v>-55</v>
      </c>
      <c r="L18" s="409">
        <f t="shared" ref="L18" si="13">(F18*-0.7)/100</f>
        <v>-7.07</v>
      </c>
      <c r="M18" s="410">
        <f t="shared" ref="M18" si="14">(K18+L18)/F18</f>
        <v>-6.1455445544554455E-2</v>
      </c>
      <c r="N18" s="408" t="s">
        <v>605</v>
      </c>
      <c r="O18" s="411">
        <v>44522</v>
      </c>
      <c r="P18" s="412"/>
      <c r="Q18" s="378"/>
      <c r="R18" s="378" t="s">
        <v>596</v>
      </c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594</v>
      </c>
      <c r="F19" s="299">
        <v>201</v>
      </c>
      <c r="G19" s="299">
        <v>188</v>
      </c>
      <c r="H19" s="298">
        <v>214.5</v>
      </c>
      <c r="I19" s="300" t="s">
        <v>882</v>
      </c>
      <c r="J19" s="103" t="s">
        <v>922</v>
      </c>
      <c r="K19" s="103">
        <f t="shared" ref="K19" si="15">H19-F19</f>
        <v>13.5</v>
      </c>
      <c r="L19" s="104">
        <f t="shared" ref="L19" si="16">(F19*-0.7)/100</f>
        <v>-1.4069999999999998</v>
      </c>
      <c r="M19" s="105">
        <f t="shared" ref="M19" si="17">(K19+L19)/F19</f>
        <v>6.0164179104477612E-2</v>
      </c>
      <c r="N19" s="103" t="s">
        <v>592</v>
      </c>
      <c r="O19" s="106">
        <v>44509</v>
      </c>
      <c r="P19" s="299"/>
      <c r="Q19" s="1"/>
      <c r="R19" s="1" t="s">
        <v>593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594</v>
      </c>
      <c r="F20" s="299">
        <v>1660</v>
      </c>
      <c r="G20" s="299">
        <v>1578</v>
      </c>
      <c r="H20" s="298">
        <v>1745</v>
      </c>
      <c r="I20" s="300" t="s">
        <v>925</v>
      </c>
      <c r="J20" s="103" t="s">
        <v>934</v>
      </c>
      <c r="K20" s="103">
        <f t="shared" ref="K20:K21" si="18">H20-F20</f>
        <v>85</v>
      </c>
      <c r="L20" s="104">
        <f t="shared" ref="L20:L21" si="19">(F20*-0.7)/100</f>
        <v>-11.62</v>
      </c>
      <c r="M20" s="105">
        <f t="shared" ref="M20:M21" si="20">(K20+L20)/F20</f>
        <v>4.4204819277108433E-2</v>
      </c>
      <c r="N20" s="103" t="s">
        <v>592</v>
      </c>
      <c r="O20" s="106">
        <v>44510</v>
      </c>
      <c r="P20" s="299"/>
      <c r="Q20" s="267"/>
      <c r="R20" s="267" t="s">
        <v>593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01">
        <v>12</v>
      </c>
      <c r="B21" s="402">
        <v>44511</v>
      </c>
      <c r="C21" s="403"/>
      <c r="D21" s="404" t="s">
        <v>555</v>
      </c>
      <c r="E21" s="405" t="s">
        <v>594</v>
      </c>
      <c r="F21" s="406">
        <v>2030</v>
      </c>
      <c r="G21" s="406">
        <v>1940</v>
      </c>
      <c r="H21" s="405">
        <v>1940</v>
      </c>
      <c r="I21" s="407" t="s">
        <v>944</v>
      </c>
      <c r="J21" s="408" t="s">
        <v>997</v>
      </c>
      <c r="K21" s="408">
        <f t="shared" si="18"/>
        <v>-90</v>
      </c>
      <c r="L21" s="409">
        <f t="shared" si="19"/>
        <v>-14.21</v>
      </c>
      <c r="M21" s="410">
        <f t="shared" si="20"/>
        <v>-5.1334975369458129E-2</v>
      </c>
      <c r="N21" s="408" t="s">
        <v>605</v>
      </c>
      <c r="O21" s="411">
        <v>44522</v>
      </c>
      <c r="P21" s="412"/>
      <c r="Q21" s="267"/>
      <c r="R21" s="267" t="s">
        <v>593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s="268" customFormat="1" ht="12.75" customHeight="1">
      <c r="A22" s="523">
        <v>13</v>
      </c>
      <c r="B22" s="524">
        <v>44525</v>
      </c>
      <c r="C22" s="525"/>
      <c r="D22" s="526" t="s">
        <v>408</v>
      </c>
      <c r="E22" s="527" t="s">
        <v>594</v>
      </c>
      <c r="F22" s="528" t="s">
        <v>1052</v>
      </c>
      <c r="G22" s="528">
        <v>730</v>
      </c>
      <c r="H22" s="527"/>
      <c r="I22" s="529" t="s">
        <v>1053</v>
      </c>
      <c r="J22" s="359" t="s">
        <v>595</v>
      </c>
      <c r="K22" s="359"/>
      <c r="L22" s="360"/>
      <c r="M22" s="361"/>
      <c r="N22" s="359"/>
      <c r="O22" s="362"/>
      <c r="P22" s="107">
        <f>VLOOKUP(D22,'MidCap Intra'!B36:C529,2,0)</f>
        <v>731</v>
      </c>
      <c r="Q22" s="267"/>
      <c r="R22" s="267" t="s">
        <v>593</v>
      </c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</row>
    <row r="23" spans="1:38" s="268" customFormat="1" ht="12.75" customHeight="1">
      <c r="A23" s="294">
        <v>14</v>
      </c>
      <c r="B23" s="295">
        <v>44525</v>
      </c>
      <c r="C23" s="296"/>
      <c r="D23" s="297" t="s">
        <v>452</v>
      </c>
      <c r="E23" s="298" t="s">
        <v>594</v>
      </c>
      <c r="F23" s="299">
        <v>356</v>
      </c>
      <c r="G23" s="299">
        <v>334</v>
      </c>
      <c r="H23" s="298">
        <v>381</v>
      </c>
      <c r="I23" s="300" t="s">
        <v>1054</v>
      </c>
      <c r="J23" s="103" t="s">
        <v>614</v>
      </c>
      <c r="K23" s="103">
        <f t="shared" ref="K23" si="21">H23-F23</f>
        <v>25</v>
      </c>
      <c r="L23" s="104">
        <f>(F23*-0.35)/100</f>
        <v>-1.246</v>
      </c>
      <c r="M23" s="105">
        <f t="shared" ref="M23" si="22">(K23+L23)/F23</f>
        <v>6.6724719101123597E-2</v>
      </c>
      <c r="N23" s="103" t="s">
        <v>592</v>
      </c>
      <c r="O23" s="106">
        <v>44529</v>
      </c>
      <c r="P23" s="299"/>
      <c r="Q23" s="267"/>
      <c r="R23" s="267" t="s">
        <v>596</v>
      </c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</row>
    <row r="24" spans="1:38" s="268" customFormat="1" ht="12.75" customHeight="1">
      <c r="A24" s="523">
        <v>15</v>
      </c>
      <c r="B24" s="524">
        <v>44525</v>
      </c>
      <c r="C24" s="525"/>
      <c r="D24" s="526" t="s">
        <v>266</v>
      </c>
      <c r="E24" s="527" t="s">
        <v>594</v>
      </c>
      <c r="F24" s="528" t="s">
        <v>1055</v>
      </c>
      <c r="G24" s="528">
        <v>1950</v>
      </c>
      <c r="H24" s="527"/>
      <c r="I24" s="529" t="s">
        <v>1056</v>
      </c>
      <c r="J24" s="359" t="s">
        <v>595</v>
      </c>
      <c r="K24" s="359"/>
      <c r="L24" s="360"/>
      <c r="M24" s="361"/>
      <c r="N24" s="359"/>
      <c r="O24" s="362"/>
      <c r="P24" s="107">
        <f>VLOOKUP(D24,'MidCap Intra'!B38:C531,2,0)</f>
        <v>2120.35</v>
      </c>
      <c r="Q24" s="267"/>
      <c r="R24" s="267" t="s">
        <v>593</v>
      </c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</row>
    <row r="25" spans="1:38" s="268" customFormat="1" ht="12.75" customHeight="1">
      <c r="A25" s="523">
        <v>16</v>
      </c>
      <c r="B25" s="524">
        <v>44526</v>
      </c>
      <c r="C25" s="525"/>
      <c r="D25" s="526" t="s">
        <v>523</v>
      </c>
      <c r="E25" s="527" t="s">
        <v>594</v>
      </c>
      <c r="F25" s="528" t="s">
        <v>1069</v>
      </c>
      <c r="G25" s="528">
        <v>2030</v>
      </c>
      <c r="H25" s="527"/>
      <c r="I25" s="529" t="s">
        <v>827</v>
      </c>
      <c r="J25" s="359" t="s">
        <v>595</v>
      </c>
      <c r="K25" s="359"/>
      <c r="L25" s="360"/>
      <c r="M25" s="361"/>
      <c r="N25" s="359"/>
      <c r="O25" s="362"/>
      <c r="P25" s="107">
        <f>VLOOKUP(D25,'MidCap Intra'!B39:C532,2,0)</f>
        <v>2158</v>
      </c>
      <c r="Q25" s="267"/>
      <c r="R25" s="267" t="s">
        <v>593</v>
      </c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</row>
    <row r="26" spans="1:38" s="268" customFormat="1" ht="12.75" customHeight="1">
      <c r="A26" s="523">
        <v>17</v>
      </c>
      <c r="B26" s="524">
        <v>44526</v>
      </c>
      <c r="C26" s="525"/>
      <c r="D26" s="526" t="s">
        <v>71</v>
      </c>
      <c r="E26" s="527" t="s">
        <v>594</v>
      </c>
      <c r="F26" s="528" t="s">
        <v>1070</v>
      </c>
      <c r="G26" s="528">
        <v>189</v>
      </c>
      <c r="H26" s="527"/>
      <c r="I26" s="529" t="s">
        <v>1071</v>
      </c>
      <c r="J26" s="359" t="s">
        <v>595</v>
      </c>
      <c r="K26" s="359"/>
      <c r="L26" s="360"/>
      <c r="M26" s="361"/>
      <c r="N26" s="359"/>
      <c r="O26" s="362"/>
      <c r="P26" s="107">
        <f>VLOOKUP(D26,'MidCap Intra'!B40:C533,2,0)</f>
        <v>197.25</v>
      </c>
      <c r="Q26" s="267"/>
      <c r="R26" s="267" t="s">
        <v>593</v>
      </c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</row>
    <row r="27" spans="1:38" s="268" customFormat="1" ht="12.75" customHeight="1">
      <c r="A27" s="523">
        <v>18</v>
      </c>
      <c r="B27" s="524">
        <v>44529</v>
      </c>
      <c r="C27" s="525"/>
      <c r="D27" s="526" t="s">
        <v>838</v>
      </c>
      <c r="E27" s="527" t="s">
        <v>594</v>
      </c>
      <c r="F27" s="528" t="s">
        <v>1100</v>
      </c>
      <c r="G27" s="528">
        <v>460</v>
      </c>
      <c r="H27" s="527"/>
      <c r="I27" s="529" t="s">
        <v>1101</v>
      </c>
      <c r="J27" s="359" t="s">
        <v>595</v>
      </c>
      <c r="K27" s="359"/>
      <c r="L27" s="360"/>
      <c r="M27" s="361"/>
      <c r="N27" s="359"/>
      <c r="O27" s="362"/>
      <c r="P27" s="107">
        <f>VLOOKUP(D27,'MidCap Intra'!B41:C534,2,0)</f>
        <v>494.35</v>
      </c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</row>
    <row r="28" spans="1:38" s="268" customFormat="1" ht="12.75" customHeight="1">
      <c r="A28" s="523"/>
      <c r="B28" s="524"/>
      <c r="C28" s="525"/>
      <c r="D28" s="526"/>
      <c r="E28" s="527"/>
      <c r="F28" s="528"/>
      <c r="G28" s="528"/>
      <c r="H28" s="527"/>
      <c r="I28" s="529"/>
      <c r="J28" s="359"/>
      <c r="K28" s="359"/>
      <c r="L28" s="360"/>
      <c r="M28" s="361"/>
      <c r="N28" s="359"/>
      <c r="O28" s="362"/>
      <c r="P28" s="35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</row>
    <row r="29" spans="1:38" ht="13.9" customHeight="1">
      <c r="A29" s="113"/>
      <c r="B29" s="108"/>
      <c r="C29" s="114"/>
      <c r="D29" s="109"/>
      <c r="E29" s="110"/>
      <c r="F29" s="107"/>
      <c r="G29" s="107"/>
      <c r="H29" s="110"/>
      <c r="I29" s="111"/>
      <c r="J29" s="112"/>
      <c r="K29" s="113"/>
      <c r="L29" s="108"/>
      <c r="M29" s="114"/>
      <c r="N29" s="109"/>
      <c r="O29" s="110"/>
      <c r="P29" s="11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4.25" customHeight="1">
      <c r="A30" s="120"/>
      <c r="B30" s="121"/>
      <c r="C30" s="122"/>
      <c r="D30" s="123"/>
      <c r="E30" s="124"/>
      <c r="F30" s="124"/>
      <c r="H30" s="124"/>
      <c r="I30" s="125"/>
      <c r="J30" s="126"/>
      <c r="K30" s="126"/>
      <c r="L30" s="127"/>
      <c r="M30" s="128"/>
      <c r="N30" s="129"/>
      <c r="O30" s="130"/>
      <c r="P30" s="131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4.25" customHeight="1">
      <c r="A31" s="120"/>
      <c r="B31" s="121"/>
      <c r="C31" s="122"/>
      <c r="D31" s="123"/>
      <c r="E31" s="124"/>
      <c r="F31" s="124"/>
      <c r="G31" s="120"/>
      <c r="H31" s="124"/>
      <c r="I31" s="125"/>
      <c r="J31" s="126"/>
      <c r="K31" s="126"/>
      <c r="L31" s="127"/>
      <c r="M31" s="128"/>
      <c r="N31" s="129"/>
      <c r="O31" s="130"/>
      <c r="P31" s="131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597</v>
      </c>
      <c r="B32" s="133"/>
      <c r="C32" s="134"/>
      <c r="D32" s="135"/>
      <c r="E32" s="136"/>
      <c r="F32" s="136"/>
      <c r="G32" s="136"/>
      <c r="H32" s="136"/>
      <c r="I32" s="136"/>
      <c r="J32" s="137"/>
      <c r="K32" s="136"/>
      <c r="L32" s="138"/>
      <c r="M32" s="59"/>
      <c r="N32" s="137"/>
      <c r="O32" s="13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9" t="s">
        <v>598</v>
      </c>
      <c r="B33" s="132"/>
      <c r="C33" s="132"/>
      <c r="D33" s="132"/>
      <c r="E33" s="44"/>
      <c r="F33" s="140" t="s">
        <v>599</v>
      </c>
      <c r="G33" s="6"/>
      <c r="H33" s="6"/>
      <c r="I33" s="6"/>
      <c r="J33" s="141"/>
      <c r="K33" s="142"/>
      <c r="L33" s="142"/>
      <c r="M33" s="143"/>
      <c r="N33" s="1"/>
      <c r="O33" s="1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32" t="s">
        <v>600</v>
      </c>
      <c r="B34" s="132"/>
      <c r="C34" s="132"/>
      <c r="D34" s="132"/>
      <c r="E34" s="6"/>
      <c r="F34" s="140" t="s">
        <v>601</v>
      </c>
      <c r="G34" s="6"/>
      <c r="H34" s="6"/>
      <c r="I34" s="6"/>
      <c r="J34" s="141"/>
      <c r="K34" s="142"/>
      <c r="L34" s="142"/>
      <c r="M34" s="143"/>
      <c r="N34" s="1"/>
      <c r="O34" s="1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32"/>
      <c r="B35" s="132"/>
      <c r="C35" s="132"/>
      <c r="D35" s="132"/>
      <c r="E35" s="6"/>
      <c r="F35" s="6"/>
      <c r="G35" s="6"/>
      <c r="H35" s="6"/>
      <c r="I35" s="6"/>
      <c r="J35" s="145"/>
      <c r="K35" s="142"/>
      <c r="L35" s="142"/>
      <c r="M35" s="6"/>
      <c r="N35" s="146"/>
      <c r="O35" s="1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.75" customHeight="1">
      <c r="A36" s="1"/>
      <c r="B36" s="147" t="s">
        <v>602</v>
      </c>
      <c r="C36" s="147"/>
      <c r="D36" s="147"/>
      <c r="E36" s="147"/>
      <c r="F36" s="148"/>
      <c r="G36" s="6"/>
      <c r="H36" s="6"/>
      <c r="I36" s="149"/>
      <c r="J36" s="150"/>
      <c r="K36" s="151"/>
      <c r="L36" s="150"/>
      <c r="M36" s="6"/>
      <c r="N36" s="1"/>
      <c r="O36" s="1"/>
      <c r="P36" s="1"/>
      <c r="R36" s="59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99" t="s">
        <v>16</v>
      </c>
      <c r="B37" s="100" t="s">
        <v>569</v>
      </c>
      <c r="C37" s="102"/>
      <c r="D37" s="101" t="s">
        <v>580</v>
      </c>
      <c r="E37" s="100" t="s">
        <v>581</v>
      </c>
      <c r="F37" s="100" t="s">
        <v>582</v>
      </c>
      <c r="G37" s="100" t="s">
        <v>603</v>
      </c>
      <c r="H37" s="100" t="s">
        <v>584</v>
      </c>
      <c r="I37" s="100" t="s">
        <v>585</v>
      </c>
      <c r="J37" s="100" t="s">
        <v>586</v>
      </c>
      <c r="K37" s="100" t="s">
        <v>604</v>
      </c>
      <c r="L37" s="153" t="s">
        <v>588</v>
      </c>
      <c r="M37" s="102" t="s">
        <v>589</v>
      </c>
      <c r="N37" s="100" t="s">
        <v>590</v>
      </c>
      <c r="O37" s="101" t="s">
        <v>591</v>
      </c>
      <c r="P37" s="1"/>
      <c r="Q37" s="1"/>
      <c r="R37" s="59"/>
      <c r="S37" s="59"/>
      <c r="T37" s="59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s="268" customFormat="1" ht="15" customHeight="1">
      <c r="A38" s="331">
        <v>1</v>
      </c>
      <c r="B38" s="323">
        <v>44491</v>
      </c>
      <c r="C38" s="332"/>
      <c r="D38" s="333" t="s">
        <v>115</v>
      </c>
      <c r="E38" s="334" t="s">
        <v>594</v>
      </c>
      <c r="F38" s="334">
        <v>2925</v>
      </c>
      <c r="G38" s="334">
        <v>2850</v>
      </c>
      <c r="H38" s="334">
        <v>2940</v>
      </c>
      <c r="I38" s="334" t="s">
        <v>844</v>
      </c>
      <c r="J38" s="324" t="s">
        <v>878</v>
      </c>
      <c r="K38" s="324">
        <f t="shared" ref="K38:K39" si="23">H38-F38</f>
        <v>15</v>
      </c>
      <c r="L38" s="335">
        <f t="shared" ref="L38:L39" si="24">(F38*-0.7)/100</f>
        <v>-20.474999999999998</v>
      </c>
      <c r="M38" s="336">
        <f t="shared" ref="M38:M39" si="25">(K38+L38)/F38</f>
        <v>-1.8717948717948711E-3</v>
      </c>
      <c r="N38" s="324" t="s">
        <v>715</v>
      </c>
      <c r="O38" s="337">
        <v>44501</v>
      </c>
      <c r="R38" s="286" t="s">
        <v>593</v>
      </c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5" customHeight="1">
      <c r="A39" s="288">
        <v>2</v>
      </c>
      <c r="B39" s="266">
        <v>44495</v>
      </c>
      <c r="C39" s="289"/>
      <c r="D39" s="302" t="s">
        <v>202</v>
      </c>
      <c r="E39" s="301" t="s">
        <v>594</v>
      </c>
      <c r="F39" s="301">
        <v>3487.5</v>
      </c>
      <c r="G39" s="301">
        <v>3390</v>
      </c>
      <c r="H39" s="301">
        <v>3565</v>
      </c>
      <c r="I39" s="301" t="s">
        <v>846</v>
      </c>
      <c r="J39" s="103" t="s">
        <v>967</v>
      </c>
      <c r="K39" s="103">
        <f t="shared" si="23"/>
        <v>77.5</v>
      </c>
      <c r="L39" s="104">
        <f t="shared" si="24"/>
        <v>-24.412500000000001</v>
      </c>
      <c r="M39" s="105">
        <f t="shared" si="25"/>
        <v>1.5222222222222222E-2</v>
      </c>
      <c r="N39" s="103" t="s">
        <v>592</v>
      </c>
      <c r="O39" s="106">
        <v>44515</v>
      </c>
      <c r="R39" s="286" t="s">
        <v>593</v>
      </c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5" customHeight="1">
      <c r="A40" s="288">
        <v>3</v>
      </c>
      <c r="B40" s="266">
        <v>44497</v>
      </c>
      <c r="C40" s="289"/>
      <c r="D40" s="302" t="s">
        <v>323</v>
      </c>
      <c r="E40" s="301" t="s">
        <v>594</v>
      </c>
      <c r="F40" s="301">
        <v>416</v>
      </c>
      <c r="G40" s="301">
        <v>403</v>
      </c>
      <c r="H40" s="301">
        <v>424</v>
      </c>
      <c r="I40" s="301" t="s">
        <v>873</v>
      </c>
      <c r="J40" s="103" t="s">
        <v>933</v>
      </c>
      <c r="K40" s="103">
        <f t="shared" ref="K40" si="26">H40-F40</f>
        <v>8</v>
      </c>
      <c r="L40" s="104">
        <f t="shared" ref="L40" si="27">(F40*-0.7)/100</f>
        <v>-2.9119999999999999</v>
      </c>
      <c r="M40" s="105">
        <f t="shared" ref="M40" si="28">(K40+L40)/F40</f>
        <v>1.2230769230769231E-2</v>
      </c>
      <c r="N40" s="103" t="s">
        <v>592</v>
      </c>
      <c r="O40" s="106">
        <v>44509</v>
      </c>
      <c r="R40" s="286" t="s">
        <v>596</v>
      </c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5" customHeight="1">
      <c r="A41" s="288">
        <v>4</v>
      </c>
      <c r="B41" s="266">
        <v>44501</v>
      </c>
      <c r="C41" s="289"/>
      <c r="D41" s="302" t="s">
        <v>190</v>
      </c>
      <c r="E41" s="301" t="s">
        <v>594</v>
      </c>
      <c r="F41" s="301">
        <v>502</v>
      </c>
      <c r="G41" s="301">
        <v>487</v>
      </c>
      <c r="H41" s="301">
        <v>511</v>
      </c>
      <c r="I41" s="301" t="s">
        <v>875</v>
      </c>
      <c r="J41" s="103" t="s">
        <v>801</v>
      </c>
      <c r="K41" s="103">
        <f t="shared" ref="K41:K43" si="29">H41-F41</f>
        <v>9</v>
      </c>
      <c r="L41" s="104">
        <f>(F41*-0.07)/100</f>
        <v>-0.35139999999999999</v>
      </c>
      <c r="M41" s="105">
        <f t="shared" ref="M41:M43" si="30">(K41+L41)/F41</f>
        <v>1.722828685258964E-2</v>
      </c>
      <c r="N41" s="103" t="s">
        <v>592</v>
      </c>
      <c r="O41" s="325">
        <v>44501</v>
      </c>
      <c r="R41" s="286" t="s">
        <v>593</v>
      </c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5" customHeight="1">
      <c r="A42" s="288">
        <v>5</v>
      </c>
      <c r="B42" s="266">
        <v>44509</v>
      </c>
      <c r="C42" s="289"/>
      <c r="D42" s="302" t="s">
        <v>345</v>
      </c>
      <c r="E42" s="301" t="s">
        <v>594</v>
      </c>
      <c r="F42" s="301">
        <v>2995</v>
      </c>
      <c r="G42" s="301">
        <v>2900</v>
      </c>
      <c r="H42" s="301">
        <v>3120</v>
      </c>
      <c r="I42" s="301" t="s">
        <v>927</v>
      </c>
      <c r="J42" s="103" t="s">
        <v>968</v>
      </c>
      <c r="K42" s="103">
        <f t="shared" si="29"/>
        <v>125</v>
      </c>
      <c r="L42" s="104">
        <f t="shared" ref="L42:L43" si="31">(F42*-0.7)/100</f>
        <v>-20.965</v>
      </c>
      <c r="M42" s="105">
        <f t="shared" si="30"/>
        <v>3.4736227045075126E-2</v>
      </c>
      <c r="N42" s="103" t="s">
        <v>592</v>
      </c>
      <c r="O42" s="106">
        <v>44516</v>
      </c>
      <c r="R42" s="286" t="s">
        <v>593</v>
      </c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5" customHeight="1">
      <c r="A43" s="491">
        <v>6</v>
      </c>
      <c r="B43" s="439">
        <v>44509</v>
      </c>
      <c r="C43" s="492"/>
      <c r="D43" s="493" t="s">
        <v>95</v>
      </c>
      <c r="E43" s="463" t="s">
        <v>594</v>
      </c>
      <c r="F43" s="463">
        <v>2355</v>
      </c>
      <c r="G43" s="463">
        <v>2290</v>
      </c>
      <c r="H43" s="463">
        <v>2280</v>
      </c>
      <c r="I43" s="463" t="s">
        <v>932</v>
      </c>
      <c r="J43" s="408" t="s">
        <v>986</v>
      </c>
      <c r="K43" s="408">
        <f t="shared" si="29"/>
        <v>-75</v>
      </c>
      <c r="L43" s="409">
        <f t="shared" si="31"/>
        <v>-16.484999999999999</v>
      </c>
      <c r="M43" s="410">
        <f t="shared" si="30"/>
        <v>-3.8847133757961783E-2</v>
      </c>
      <c r="N43" s="408" t="s">
        <v>605</v>
      </c>
      <c r="O43" s="411">
        <v>44518</v>
      </c>
      <c r="R43" s="286" t="s">
        <v>593</v>
      </c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s="268" customFormat="1" ht="15" customHeight="1">
      <c r="A44" s="491">
        <v>7</v>
      </c>
      <c r="B44" s="439">
        <v>44516</v>
      </c>
      <c r="C44" s="492"/>
      <c r="D44" s="493" t="s">
        <v>190</v>
      </c>
      <c r="E44" s="463" t="s">
        <v>594</v>
      </c>
      <c r="F44" s="463">
        <v>498.5</v>
      </c>
      <c r="G44" s="463">
        <v>484</v>
      </c>
      <c r="H44" s="463">
        <v>484</v>
      </c>
      <c r="I44" s="463" t="s">
        <v>969</v>
      </c>
      <c r="J44" s="408" t="s">
        <v>999</v>
      </c>
      <c r="K44" s="408">
        <f t="shared" ref="K44:K45" si="32">H44-F44</f>
        <v>-14.5</v>
      </c>
      <c r="L44" s="409">
        <f t="shared" ref="L44:L45" si="33">(F44*-0.7)/100</f>
        <v>-3.4895</v>
      </c>
      <c r="M44" s="410">
        <f t="shared" ref="M44:M45" si="34">(K44+L44)/F44</f>
        <v>-3.6087261785356067E-2</v>
      </c>
      <c r="N44" s="408" t="s">
        <v>605</v>
      </c>
      <c r="O44" s="411">
        <v>44518</v>
      </c>
      <c r="R44" s="286" t="s">
        <v>593</v>
      </c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</row>
    <row r="45" spans="1:38" s="268" customFormat="1" ht="15" customHeight="1">
      <c r="A45" s="491">
        <v>8</v>
      </c>
      <c r="B45" s="439">
        <v>44517</v>
      </c>
      <c r="C45" s="492"/>
      <c r="D45" s="493" t="s">
        <v>61</v>
      </c>
      <c r="E45" s="463" t="s">
        <v>594</v>
      </c>
      <c r="F45" s="463">
        <v>714.5</v>
      </c>
      <c r="G45" s="463">
        <v>696</v>
      </c>
      <c r="H45" s="463">
        <v>696</v>
      </c>
      <c r="I45" s="463" t="s">
        <v>981</v>
      </c>
      <c r="J45" s="408" t="s">
        <v>995</v>
      </c>
      <c r="K45" s="408">
        <f t="shared" si="32"/>
        <v>-18.5</v>
      </c>
      <c r="L45" s="409">
        <f t="shared" si="33"/>
        <v>-5.0015000000000001</v>
      </c>
      <c r="M45" s="410">
        <f t="shared" si="34"/>
        <v>-3.2892232330300912E-2</v>
      </c>
      <c r="N45" s="408" t="s">
        <v>605</v>
      </c>
      <c r="O45" s="411">
        <v>44518</v>
      </c>
      <c r="R45" s="286" t="s">
        <v>593</v>
      </c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</row>
    <row r="46" spans="1:38" s="268" customFormat="1" ht="15" customHeight="1">
      <c r="A46" s="288">
        <v>9</v>
      </c>
      <c r="B46" s="266">
        <v>44517</v>
      </c>
      <c r="C46" s="289"/>
      <c r="D46" s="302" t="s">
        <v>377</v>
      </c>
      <c r="E46" s="301" t="s">
        <v>594</v>
      </c>
      <c r="F46" s="301">
        <v>143.75</v>
      </c>
      <c r="G46" s="301">
        <v>139.5</v>
      </c>
      <c r="H46" s="301">
        <v>147.5</v>
      </c>
      <c r="I46" s="301" t="s">
        <v>982</v>
      </c>
      <c r="J46" s="103" t="s">
        <v>983</v>
      </c>
      <c r="K46" s="103">
        <f t="shared" ref="K46:K47" si="35">H46-F46</f>
        <v>3.75</v>
      </c>
      <c r="L46" s="104">
        <f>(F46*-0.07)/100</f>
        <v>-0.10062500000000002</v>
      </c>
      <c r="M46" s="105">
        <f t="shared" ref="M46:M47" si="36">(K46+L46)/F46</f>
        <v>2.538695652173913E-2</v>
      </c>
      <c r="N46" s="103" t="s">
        <v>592</v>
      </c>
      <c r="O46" s="325">
        <v>44517</v>
      </c>
      <c r="R46" s="286" t="s">
        <v>593</v>
      </c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</row>
    <row r="47" spans="1:38" s="268" customFormat="1" ht="15" customHeight="1">
      <c r="A47" s="491">
        <v>10</v>
      </c>
      <c r="B47" s="468">
        <v>44522</v>
      </c>
      <c r="C47" s="492"/>
      <c r="D47" s="493" t="s">
        <v>125</v>
      </c>
      <c r="E47" s="463" t="s">
        <v>594</v>
      </c>
      <c r="F47" s="463">
        <v>759.5</v>
      </c>
      <c r="G47" s="463">
        <v>738</v>
      </c>
      <c r="H47" s="463">
        <v>738</v>
      </c>
      <c r="I47" s="463" t="s">
        <v>1004</v>
      </c>
      <c r="J47" s="408" t="s">
        <v>1074</v>
      </c>
      <c r="K47" s="408">
        <f t="shared" si="35"/>
        <v>-21.5</v>
      </c>
      <c r="L47" s="409">
        <f t="shared" ref="L47" si="37">(F47*-0.7)/100</f>
        <v>-5.3164999999999996</v>
      </c>
      <c r="M47" s="410">
        <f t="shared" si="36"/>
        <v>-3.530809743252139E-2</v>
      </c>
      <c r="N47" s="408" t="s">
        <v>605</v>
      </c>
      <c r="O47" s="411">
        <v>44526</v>
      </c>
      <c r="R47" s="286" t="s">
        <v>593</v>
      </c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</row>
    <row r="48" spans="1:38" s="268" customFormat="1" ht="15" customHeight="1">
      <c r="A48" s="288">
        <v>11</v>
      </c>
      <c r="B48" s="521">
        <v>44522</v>
      </c>
      <c r="C48" s="289"/>
      <c r="D48" s="302" t="s">
        <v>408</v>
      </c>
      <c r="E48" s="301" t="s">
        <v>594</v>
      </c>
      <c r="F48" s="301">
        <v>767</v>
      </c>
      <c r="G48" s="301">
        <v>745</v>
      </c>
      <c r="H48" s="301">
        <v>789</v>
      </c>
      <c r="I48" s="301" t="s">
        <v>1005</v>
      </c>
      <c r="J48" s="103" t="s">
        <v>1018</v>
      </c>
      <c r="K48" s="103">
        <f t="shared" ref="K48" si="38">H48-F48</f>
        <v>22</v>
      </c>
      <c r="L48" s="104">
        <f t="shared" ref="L48" si="39">(F48*-0.7)/100</f>
        <v>-5.3689999999999998</v>
      </c>
      <c r="M48" s="105">
        <f t="shared" ref="M48" si="40">(K48+L48)/F48</f>
        <v>2.1683181225554106E-2</v>
      </c>
      <c r="N48" s="103" t="s">
        <v>592</v>
      </c>
      <c r="O48" s="106">
        <v>44523</v>
      </c>
      <c r="R48" s="286" t="s">
        <v>593</v>
      </c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</row>
    <row r="49" spans="1:38" s="268" customFormat="1" ht="15" customHeight="1">
      <c r="A49" s="278">
        <v>12</v>
      </c>
      <c r="B49" s="319">
        <v>44524</v>
      </c>
      <c r="C49" s="279"/>
      <c r="D49" s="280" t="s">
        <v>1031</v>
      </c>
      <c r="E49" s="281" t="s">
        <v>594</v>
      </c>
      <c r="F49" s="281" t="s">
        <v>1032</v>
      </c>
      <c r="G49" s="281">
        <v>3080</v>
      </c>
      <c r="H49" s="281"/>
      <c r="I49" s="281" t="s">
        <v>1033</v>
      </c>
      <c r="J49" s="278" t="s">
        <v>595</v>
      </c>
      <c r="K49" s="319"/>
      <c r="L49" s="279"/>
      <c r="M49" s="280"/>
      <c r="N49" s="281"/>
      <c r="O49" s="281"/>
      <c r="R49" s="286" t="s">
        <v>596</v>
      </c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</row>
    <row r="50" spans="1:38" s="268" customFormat="1" ht="15" customHeight="1">
      <c r="A50" s="278">
        <v>13</v>
      </c>
      <c r="B50" s="319">
        <v>44526</v>
      </c>
      <c r="C50" s="279"/>
      <c r="D50" s="280" t="s">
        <v>179</v>
      </c>
      <c r="E50" s="281" t="s">
        <v>594</v>
      </c>
      <c r="F50" s="281" t="s">
        <v>1067</v>
      </c>
      <c r="G50" s="281">
        <v>2890</v>
      </c>
      <c r="H50" s="281"/>
      <c r="I50" s="281" t="s">
        <v>1068</v>
      </c>
      <c r="J50" s="278" t="s">
        <v>595</v>
      </c>
      <c r="K50" s="319"/>
      <c r="L50" s="279"/>
      <c r="M50" s="280"/>
      <c r="N50" s="281"/>
      <c r="O50" s="281"/>
      <c r="R50" s="286" t="s">
        <v>593</v>
      </c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</row>
    <row r="51" spans="1:38" s="268" customFormat="1" ht="15" customHeight="1">
      <c r="A51" s="278">
        <v>14</v>
      </c>
      <c r="B51" s="319">
        <v>44529</v>
      </c>
      <c r="C51" s="279"/>
      <c r="D51" s="280" t="s">
        <v>114</v>
      </c>
      <c r="E51" s="281" t="s">
        <v>594</v>
      </c>
      <c r="F51" s="281" t="s">
        <v>1102</v>
      </c>
      <c r="G51" s="281">
        <v>1095</v>
      </c>
      <c r="H51" s="281"/>
      <c r="I51" s="281" t="s">
        <v>1103</v>
      </c>
      <c r="J51" s="278" t="s">
        <v>595</v>
      </c>
      <c r="K51" s="319"/>
      <c r="L51" s="279"/>
      <c r="M51" s="280"/>
      <c r="N51" s="281"/>
      <c r="O51" s="281"/>
      <c r="R51" s="286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</row>
    <row r="52" spans="1:38" s="268" customFormat="1" ht="15" customHeight="1">
      <c r="A52" s="278"/>
      <c r="B52" s="319"/>
      <c r="C52" s="279"/>
      <c r="D52" s="280"/>
      <c r="E52" s="281"/>
      <c r="F52" s="281"/>
      <c r="G52" s="281"/>
      <c r="H52" s="281"/>
      <c r="I52" s="281"/>
      <c r="J52" s="278"/>
      <c r="K52" s="319"/>
      <c r="L52" s="279"/>
      <c r="M52" s="280"/>
      <c r="N52" s="281"/>
      <c r="O52" s="281"/>
      <c r="R52" s="286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</row>
    <row r="53" spans="1:38" s="268" customFormat="1" ht="15" customHeight="1">
      <c r="A53" s="278"/>
      <c r="B53" s="319"/>
      <c r="C53" s="279"/>
      <c r="D53" s="280"/>
      <c r="E53" s="281"/>
      <c r="F53" s="281"/>
      <c r="G53" s="281"/>
      <c r="H53" s="281"/>
      <c r="I53" s="281"/>
      <c r="J53" s="278"/>
      <c r="K53" s="319"/>
      <c r="L53" s="279"/>
      <c r="M53" s="280"/>
      <c r="N53" s="281"/>
      <c r="O53" s="281"/>
      <c r="R53" s="286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</row>
    <row r="54" spans="1:38" ht="15" customHeight="1">
      <c r="A54" s="270"/>
      <c r="B54" s="271"/>
      <c r="C54" s="272"/>
      <c r="D54" s="273"/>
      <c r="E54" s="274"/>
      <c r="F54" s="274"/>
      <c r="G54" s="274"/>
      <c r="H54" s="274"/>
      <c r="I54" s="274"/>
      <c r="J54" s="282"/>
      <c r="K54" s="282"/>
      <c r="L54" s="275"/>
      <c r="M54" s="283"/>
      <c r="N54" s="282"/>
      <c r="O54" s="284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55"/>
      <c r="B56" s="121"/>
      <c r="C56" s="156"/>
      <c r="D56" s="157"/>
      <c r="E56" s="120"/>
      <c r="F56" s="120"/>
      <c r="G56" s="120"/>
      <c r="H56" s="120"/>
      <c r="I56" s="120"/>
      <c r="J56" s="158"/>
      <c r="K56" s="158"/>
      <c r="L56" s="159"/>
      <c r="M56" s="160"/>
      <c r="N56" s="126"/>
      <c r="O56" s="161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44.25" customHeight="1">
      <c r="A57" s="132" t="s">
        <v>597</v>
      </c>
      <c r="B57" s="156"/>
      <c r="C57" s="156"/>
      <c r="D57" s="1"/>
      <c r="E57" s="6"/>
      <c r="F57" s="6"/>
      <c r="G57" s="6"/>
      <c r="H57" s="6" t="s">
        <v>609</v>
      </c>
      <c r="I57" s="6"/>
      <c r="J57" s="6"/>
      <c r="K57" s="128"/>
      <c r="L57" s="160"/>
      <c r="M57" s="128"/>
      <c r="N57" s="129"/>
      <c r="O57" s="128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39" t="s">
        <v>598</v>
      </c>
      <c r="B58" s="132"/>
      <c r="C58" s="132"/>
      <c r="D58" s="132"/>
      <c r="E58" s="44"/>
      <c r="F58" s="140" t="s">
        <v>599</v>
      </c>
      <c r="G58" s="59"/>
      <c r="H58" s="44"/>
      <c r="I58" s="59"/>
      <c r="J58" s="6"/>
      <c r="K58" s="162"/>
      <c r="L58" s="163"/>
      <c r="M58" s="6"/>
      <c r="N58" s="122"/>
      <c r="O58" s="164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4.25" customHeight="1">
      <c r="A59" s="139"/>
      <c r="B59" s="132"/>
      <c r="C59" s="132"/>
      <c r="D59" s="132"/>
      <c r="E59" s="6"/>
      <c r="F59" s="140" t="s">
        <v>601</v>
      </c>
      <c r="G59" s="59"/>
      <c r="H59" s="44"/>
      <c r="I59" s="59"/>
      <c r="J59" s="6"/>
      <c r="K59" s="162"/>
      <c r="L59" s="163"/>
      <c r="M59" s="6"/>
      <c r="N59" s="122"/>
      <c r="O59" s="164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32"/>
      <c r="B60" s="132"/>
      <c r="C60" s="132"/>
      <c r="D60" s="132"/>
      <c r="E60" s="6"/>
      <c r="F60" s="6"/>
      <c r="G60" s="6"/>
      <c r="H60" s="6"/>
      <c r="I60" s="6"/>
      <c r="J60" s="145"/>
      <c r="K60" s="142"/>
      <c r="L60" s="143"/>
      <c r="M60" s="6"/>
      <c r="N60" s="146"/>
      <c r="O60" s="1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165" t="s">
        <v>610</v>
      </c>
      <c r="B61" s="165"/>
      <c r="C61" s="165"/>
      <c r="D61" s="165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38.25" customHeight="1">
      <c r="A62" s="100" t="s">
        <v>16</v>
      </c>
      <c r="B62" s="100" t="s">
        <v>569</v>
      </c>
      <c r="C62" s="100"/>
      <c r="D62" s="101" t="s">
        <v>580</v>
      </c>
      <c r="E62" s="100" t="s">
        <v>581</v>
      </c>
      <c r="F62" s="100" t="s">
        <v>582</v>
      </c>
      <c r="G62" s="100" t="s">
        <v>603</v>
      </c>
      <c r="H62" s="100" t="s">
        <v>584</v>
      </c>
      <c r="I62" s="100" t="s">
        <v>585</v>
      </c>
      <c r="J62" s="99" t="s">
        <v>586</v>
      </c>
      <c r="K62" s="166" t="s">
        <v>611</v>
      </c>
      <c r="L62" s="102" t="s">
        <v>588</v>
      </c>
      <c r="M62" s="166" t="s">
        <v>612</v>
      </c>
      <c r="N62" s="100" t="s">
        <v>613</v>
      </c>
      <c r="O62" s="99" t="s">
        <v>590</v>
      </c>
      <c r="P62" s="101" t="s">
        <v>591</v>
      </c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s="268" customFormat="1" ht="13.5" customHeight="1">
      <c r="A63" s="384">
        <v>1</v>
      </c>
      <c r="B63" s="266">
        <v>44501</v>
      </c>
      <c r="C63" s="447"/>
      <c r="D63" s="447" t="s">
        <v>879</v>
      </c>
      <c r="E63" s="384" t="s">
        <v>594</v>
      </c>
      <c r="F63" s="384">
        <v>2418</v>
      </c>
      <c r="G63" s="384">
        <v>2380</v>
      </c>
      <c r="H63" s="387">
        <v>2445</v>
      </c>
      <c r="I63" s="387" t="s">
        <v>880</v>
      </c>
      <c r="J63" s="103" t="s">
        <v>923</v>
      </c>
      <c r="K63" s="387">
        <f t="shared" ref="K63" si="41">H63-F63</f>
        <v>27</v>
      </c>
      <c r="L63" s="440">
        <f t="shared" ref="L63" si="42">(H63*N63)*0.07%</f>
        <v>513.45000000000005</v>
      </c>
      <c r="M63" s="441">
        <f t="shared" ref="M63" si="43">(K63*N63)-L63</f>
        <v>7586.55</v>
      </c>
      <c r="N63" s="387">
        <v>300</v>
      </c>
      <c r="O63" s="442" t="s">
        <v>592</v>
      </c>
      <c r="P63" s="443">
        <v>44509</v>
      </c>
      <c r="Q63" s="276"/>
      <c r="R63" s="317" t="s">
        <v>593</v>
      </c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316"/>
      <c r="AG63" s="287"/>
      <c r="AH63" s="315"/>
      <c r="AI63" s="315"/>
      <c r="AJ63" s="316"/>
      <c r="AK63" s="316"/>
      <c r="AL63" s="316"/>
    </row>
    <row r="64" spans="1:38" s="268" customFormat="1" ht="13.5" customHeight="1">
      <c r="A64" s="444">
        <v>2</v>
      </c>
      <c r="B64" s="445">
        <v>44502</v>
      </c>
      <c r="C64" s="446"/>
      <c r="D64" s="446" t="s">
        <v>883</v>
      </c>
      <c r="E64" s="396" t="s">
        <v>594</v>
      </c>
      <c r="F64" s="396">
        <v>2887.5</v>
      </c>
      <c r="G64" s="396">
        <v>2848</v>
      </c>
      <c r="H64" s="397">
        <v>2918</v>
      </c>
      <c r="I64" s="397" t="s">
        <v>884</v>
      </c>
      <c r="J64" s="103" t="s">
        <v>907</v>
      </c>
      <c r="K64" s="387">
        <f t="shared" ref="K64:K65" si="44">H64-F64</f>
        <v>30.5</v>
      </c>
      <c r="L64" s="440">
        <f t="shared" ref="L64:L65" si="45">(H64*N64)*0.07%</f>
        <v>612.78000000000009</v>
      </c>
      <c r="M64" s="441">
        <f t="shared" ref="M64:M65" si="46">(K64*N64)-L64</f>
        <v>8537.2199999999993</v>
      </c>
      <c r="N64" s="387">
        <v>300</v>
      </c>
      <c r="O64" s="442" t="s">
        <v>592</v>
      </c>
      <c r="P64" s="443">
        <v>44503</v>
      </c>
      <c r="Q64" s="276"/>
      <c r="R64" s="317" t="s">
        <v>593</v>
      </c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316"/>
      <c r="AG64" s="287"/>
      <c r="AH64" s="315"/>
      <c r="AI64" s="315"/>
      <c r="AJ64" s="316"/>
      <c r="AK64" s="316"/>
      <c r="AL64" s="316"/>
    </row>
    <row r="65" spans="1:38" s="268" customFormat="1" ht="13.5" customHeight="1">
      <c r="A65" s="384">
        <v>3</v>
      </c>
      <c r="B65" s="428">
        <v>44502</v>
      </c>
      <c r="C65" s="447"/>
      <c r="D65" s="447" t="s">
        <v>885</v>
      </c>
      <c r="E65" s="396" t="s">
        <v>594</v>
      </c>
      <c r="F65" s="396">
        <v>1528</v>
      </c>
      <c r="G65" s="396">
        <v>1490</v>
      </c>
      <c r="H65" s="397">
        <v>1551</v>
      </c>
      <c r="I65" s="397" t="s">
        <v>886</v>
      </c>
      <c r="J65" s="103" t="s">
        <v>924</v>
      </c>
      <c r="K65" s="387">
        <f t="shared" si="44"/>
        <v>23</v>
      </c>
      <c r="L65" s="440">
        <f t="shared" si="45"/>
        <v>434.28000000000009</v>
      </c>
      <c r="M65" s="441">
        <f t="shared" si="46"/>
        <v>8765.7199999999993</v>
      </c>
      <c r="N65" s="387">
        <v>400</v>
      </c>
      <c r="O65" s="442" t="s">
        <v>592</v>
      </c>
      <c r="P65" s="443">
        <v>44509</v>
      </c>
      <c r="Q65" s="276"/>
      <c r="R65" s="317" t="s">
        <v>596</v>
      </c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316"/>
      <c r="AG65" s="287"/>
      <c r="AH65" s="315"/>
      <c r="AI65" s="315"/>
      <c r="AJ65" s="316"/>
      <c r="AK65" s="316"/>
      <c r="AL65" s="316"/>
    </row>
    <row r="66" spans="1:38" s="268" customFormat="1" ht="13.5" customHeight="1">
      <c r="A66" s="384">
        <v>4</v>
      </c>
      <c r="B66" s="428">
        <v>44503</v>
      </c>
      <c r="C66" s="447"/>
      <c r="D66" s="447" t="s">
        <v>883</v>
      </c>
      <c r="E66" s="396" t="s">
        <v>594</v>
      </c>
      <c r="F66" s="396">
        <v>2887.5</v>
      </c>
      <c r="G66" s="396">
        <v>2848</v>
      </c>
      <c r="H66" s="397">
        <v>2907.5</v>
      </c>
      <c r="I66" s="397" t="s">
        <v>884</v>
      </c>
      <c r="J66" s="103" t="s">
        <v>903</v>
      </c>
      <c r="K66" s="387">
        <f t="shared" ref="K66" si="47">H66-F66</f>
        <v>20</v>
      </c>
      <c r="L66" s="440">
        <f t="shared" ref="L66" si="48">(H66*N66)*0.07%</f>
        <v>610.57500000000005</v>
      </c>
      <c r="M66" s="441">
        <f t="shared" ref="M66" si="49">(K66*N66)-L66</f>
        <v>5389.4250000000002</v>
      </c>
      <c r="N66" s="387">
        <v>300</v>
      </c>
      <c r="O66" s="442" t="s">
        <v>592</v>
      </c>
      <c r="P66" s="443">
        <v>44505</v>
      </c>
      <c r="Q66" s="276"/>
      <c r="R66" s="317" t="s">
        <v>593</v>
      </c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316"/>
      <c r="AG66" s="287"/>
      <c r="AH66" s="315"/>
      <c r="AI66" s="315"/>
      <c r="AJ66" s="316"/>
      <c r="AK66" s="316"/>
      <c r="AL66" s="316"/>
    </row>
    <row r="67" spans="1:38" s="268" customFormat="1" ht="13.5" customHeight="1">
      <c r="A67" s="384">
        <v>5</v>
      </c>
      <c r="B67" s="428">
        <v>44508</v>
      </c>
      <c r="C67" s="447"/>
      <c r="D67" s="447" t="s">
        <v>913</v>
      </c>
      <c r="E67" s="396" t="s">
        <v>594</v>
      </c>
      <c r="F67" s="396">
        <v>2330</v>
      </c>
      <c r="G67" s="396">
        <v>2290</v>
      </c>
      <c r="H67" s="397">
        <v>2362.5</v>
      </c>
      <c r="I67" s="397" t="s">
        <v>914</v>
      </c>
      <c r="J67" s="103" t="s">
        <v>759</v>
      </c>
      <c r="K67" s="387">
        <f t="shared" ref="K67" si="50">H67-F67</f>
        <v>32.5</v>
      </c>
      <c r="L67" s="440">
        <f t="shared" ref="L67" si="51">(H67*N67)*0.07%</f>
        <v>454.78125000000006</v>
      </c>
      <c r="M67" s="441">
        <f t="shared" ref="M67" si="52">(K67*N67)-L67</f>
        <v>8482.71875</v>
      </c>
      <c r="N67" s="387">
        <v>275</v>
      </c>
      <c r="O67" s="442" t="s">
        <v>592</v>
      </c>
      <c r="P67" s="443">
        <v>44508</v>
      </c>
      <c r="Q67" s="276"/>
      <c r="R67" s="317" t="s">
        <v>596</v>
      </c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316"/>
      <c r="AG67" s="287"/>
      <c r="AH67" s="315"/>
      <c r="AI67" s="315"/>
      <c r="AJ67" s="316"/>
      <c r="AK67" s="316"/>
      <c r="AL67" s="316"/>
    </row>
    <row r="68" spans="1:38" s="268" customFormat="1" ht="13.5" customHeight="1">
      <c r="A68" s="384">
        <v>6</v>
      </c>
      <c r="B68" s="428">
        <v>44508</v>
      </c>
      <c r="C68" s="447"/>
      <c r="D68" s="447" t="s">
        <v>916</v>
      </c>
      <c r="E68" s="396" t="s">
        <v>917</v>
      </c>
      <c r="F68" s="396">
        <v>18050</v>
      </c>
      <c r="G68" s="396">
        <v>18160</v>
      </c>
      <c r="H68" s="397">
        <v>18005</v>
      </c>
      <c r="I68" s="397" t="s">
        <v>918</v>
      </c>
      <c r="J68" s="103" t="s">
        <v>926</v>
      </c>
      <c r="K68" s="387">
        <f>F68-H68</f>
        <v>45</v>
      </c>
      <c r="L68" s="440">
        <f t="shared" ref="L68:L69" si="53">(H68*N68)*0.07%</f>
        <v>630.17500000000007</v>
      </c>
      <c r="M68" s="441">
        <f t="shared" ref="M68:M69" si="54">(K68*N68)-L68</f>
        <v>1619.8249999999998</v>
      </c>
      <c r="N68" s="387">
        <v>50</v>
      </c>
      <c r="O68" s="442" t="s">
        <v>592</v>
      </c>
      <c r="P68" s="443">
        <v>44509</v>
      </c>
      <c r="Q68" s="276"/>
      <c r="R68" s="317" t="s">
        <v>593</v>
      </c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316"/>
      <c r="AG68" s="287"/>
      <c r="AH68" s="315"/>
      <c r="AI68" s="315"/>
      <c r="AJ68" s="316"/>
      <c r="AK68" s="316"/>
      <c r="AL68" s="316"/>
    </row>
    <row r="69" spans="1:38" s="268" customFormat="1" ht="13.5" customHeight="1">
      <c r="A69" s="434">
        <v>7</v>
      </c>
      <c r="B69" s="430">
        <v>44509</v>
      </c>
      <c r="C69" s="432"/>
      <c r="D69" s="432" t="s">
        <v>879</v>
      </c>
      <c r="E69" s="433" t="s">
        <v>594</v>
      </c>
      <c r="F69" s="433">
        <v>2424</v>
      </c>
      <c r="G69" s="433">
        <v>2385</v>
      </c>
      <c r="H69" s="475">
        <v>2385</v>
      </c>
      <c r="I69" s="475" t="s">
        <v>880</v>
      </c>
      <c r="J69" s="408" t="s">
        <v>959</v>
      </c>
      <c r="K69" s="435">
        <f t="shared" ref="K69" si="55">H69-F69</f>
        <v>-39</v>
      </c>
      <c r="L69" s="476">
        <f t="shared" si="53"/>
        <v>500.85000000000008</v>
      </c>
      <c r="M69" s="477">
        <f t="shared" si="54"/>
        <v>-12200.85</v>
      </c>
      <c r="N69" s="435">
        <v>300</v>
      </c>
      <c r="O69" s="478" t="s">
        <v>605</v>
      </c>
      <c r="P69" s="479">
        <v>44511</v>
      </c>
      <c r="Q69" s="276"/>
      <c r="R69" s="317" t="s">
        <v>593</v>
      </c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316"/>
      <c r="AG69" s="287"/>
      <c r="AH69" s="315"/>
      <c r="AI69" s="315"/>
      <c r="AJ69" s="316"/>
      <c r="AK69" s="316"/>
      <c r="AL69" s="316"/>
    </row>
    <row r="70" spans="1:38" s="268" customFormat="1" ht="13.5" customHeight="1">
      <c r="A70" s="384">
        <v>8</v>
      </c>
      <c r="B70" s="428">
        <v>44509</v>
      </c>
      <c r="C70" s="447"/>
      <c r="D70" s="447" t="s">
        <v>928</v>
      </c>
      <c r="E70" s="396" t="s">
        <v>594</v>
      </c>
      <c r="F70" s="396">
        <v>782</v>
      </c>
      <c r="G70" s="396">
        <v>773</v>
      </c>
      <c r="H70" s="397">
        <v>789</v>
      </c>
      <c r="I70" s="397" t="s">
        <v>929</v>
      </c>
      <c r="J70" s="103" t="s">
        <v>930</v>
      </c>
      <c r="K70" s="387">
        <f t="shared" ref="K70" si="56">H70-F70</f>
        <v>7</v>
      </c>
      <c r="L70" s="440">
        <f t="shared" ref="L70:L71" si="57">(H70*N70)*0.07%</f>
        <v>759.41250000000014</v>
      </c>
      <c r="M70" s="441">
        <f t="shared" ref="M70:M71" si="58">(K70*N70)-L70</f>
        <v>8865.5874999999996</v>
      </c>
      <c r="N70" s="387">
        <v>1375</v>
      </c>
      <c r="O70" s="442" t="s">
        <v>592</v>
      </c>
      <c r="P70" s="443">
        <v>44509</v>
      </c>
      <c r="Q70" s="276"/>
      <c r="R70" s="317" t="s">
        <v>596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316"/>
      <c r="AG70" s="287"/>
      <c r="AH70" s="315"/>
      <c r="AI70" s="315"/>
      <c r="AJ70" s="316"/>
      <c r="AK70" s="316"/>
      <c r="AL70" s="316"/>
    </row>
    <row r="71" spans="1:38" s="268" customFormat="1" ht="13.5" customHeight="1">
      <c r="A71" s="384">
        <v>9</v>
      </c>
      <c r="B71" s="428">
        <v>44510</v>
      </c>
      <c r="C71" s="447"/>
      <c r="D71" s="447" t="s">
        <v>916</v>
      </c>
      <c r="E71" s="396" t="s">
        <v>917</v>
      </c>
      <c r="F71" s="396">
        <v>18000</v>
      </c>
      <c r="G71" s="396">
        <v>18130</v>
      </c>
      <c r="H71" s="397">
        <v>17915</v>
      </c>
      <c r="I71" s="397" t="s">
        <v>941</v>
      </c>
      <c r="J71" s="103" t="s">
        <v>934</v>
      </c>
      <c r="K71" s="387">
        <f>F71-H71</f>
        <v>85</v>
      </c>
      <c r="L71" s="440">
        <f t="shared" si="57"/>
        <v>627.02500000000009</v>
      </c>
      <c r="M71" s="441">
        <f t="shared" si="58"/>
        <v>3622.9749999999999</v>
      </c>
      <c r="N71" s="387">
        <v>50</v>
      </c>
      <c r="O71" s="442" t="s">
        <v>592</v>
      </c>
      <c r="P71" s="443">
        <v>44511</v>
      </c>
      <c r="Q71" s="276"/>
      <c r="R71" s="317" t="s">
        <v>593</v>
      </c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316"/>
      <c r="AG71" s="287"/>
      <c r="AH71" s="315"/>
      <c r="AI71" s="315"/>
      <c r="AJ71" s="316"/>
      <c r="AK71" s="316"/>
      <c r="AL71" s="316"/>
    </row>
    <row r="72" spans="1:38" s="268" customFormat="1" ht="13.5" customHeight="1">
      <c r="A72" s="384">
        <v>10</v>
      </c>
      <c r="B72" s="428">
        <v>44511</v>
      </c>
      <c r="C72" s="447"/>
      <c r="D72" s="447" t="s">
        <v>945</v>
      </c>
      <c r="E72" s="396" t="s">
        <v>594</v>
      </c>
      <c r="F72" s="396">
        <v>1547.5</v>
      </c>
      <c r="G72" s="396">
        <v>1525</v>
      </c>
      <c r="H72" s="397">
        <v>1571</v>
      </c>
      <c r="I72" s="397" t="s">
        <v>946</v>
      </c>
      <c r="J72" s="103" t="s">
        <v>960</v>
      </c>
      <c r="K72" s="387">
        <f t="shared" ref="K72" si="59">H72-F72</f>
        <v>23.5</v>
      </c>
      <c r="L72" s="440">
        <f t="shared" ref="L72" si="60">(H72*N72)*0.07%</f>
        <v>604.83500000000004</v>
      </c>
      <c r="M72" s="441">
        <f t="shared" ref="M72" si="61">(K72*N72)-L72</f>
        <v>12320.165000000001</v>
      </c>
      <c r="N72" s="387">
        <v>550</v>
      </c>
      <c r="O72" s="442" t="s">
        <v>592</v>
      </c>
      <c r="P72" s="443">
        <v>44515</v>
      </c>
      <c r="Q72" s="276"/>
      <c r="R72" s="317" t="s">
        <v>593</v>
      </c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316"/>
      <c r="AG72" s="287"/>
      <c r="AH72" s="315"/>
      <c r="AI72" s="315"/>
      <c r="AJ72" s="316"/>
      <c r="AK72" s="316"/>
      <c r="AL72" s="316"/>
    </row>
    <row r="73" spans="1:38" s="268" customFormat="1" ht="13.5" customHeight="1">
      <c r="A73" s="434">
        <v>11</v>
      </c>
      <c r="B73" s="430">
        <v>44512</v>
      </c>
      <c r="C73" s="432"/>
      <c r="D73" s="432" t="s">
        <v>916</v>
      </c>
      <c r="E73" s="433" t="s">
        <v>917</v>
      </c>
      <c r="F73" s="433">
        <v>18030</v>
      </c>
      <c r="G73" s="433">
        <v>18160</v>
      </c>
      <c r="H73" s="475">
        <v>18180</v>
      </c>
      <c r="I73" s="475" t="s">
        <v>941</v>
      </c>
      <c r="J73" s="408" t="s">
        <v>958</v>
      </c>
      <c r="K73" s="435">
        <f>F73-H73</f>
        <v>-150</v>
      </c>
      <c r="L73" s="476">
        <f t="shared" ref="L73:L74" si="62">(H73*N73)*0.07%</f>
        <v>636.30000000000007</v>
      </c>
      <c r="M73" s="477">
        <f t="shared" ref="M73:M74" si="63">(K73*N73)-L73</f>
        <v>-8136.3</v>
      </c>
      <c r="N73" s="435">
        <v>50</v>
      </c>
      <c r="O73" s="478" t="s">
        <v>605</v>
      </c>
      <c r="P73" s="479">
        <v>44515</v>
      </c>
      <c r="Q73" s="276"/>
      <c r="R73" s="317" t="s">
        <v>593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316"/>
      <c r="AG73" s="287"/>
      <c r="AH73" s="315"/>
      <c r="AI73" s="315"/>
      <c r="AJ73" s="316"/>
      <c r="AK73" s="316"/>
      <c r="AL73" s="316"/>
    </row>
    <row r="74" spans="1:38" s="268" customFormat="1" ht="13.5" customHeight="1">
      <c r="A74" s="434">
        <v>12</v>
      </c>
      <c r="B74" s="430">
        <v>44512</v>
      </c>
      <c r="C74" s="432"/>
      <c r="D74" s="432" t="s">
        <v>913</v>
      </c>
      <c r="E74" s="433" t="s">
        <v>594</v>
      </c>
      <c r="F74" s="433">
        <v>2402</v>
      </c>
      <c r="G74" s="433">
        <v>2355</v>
      </c>
      <c r="H74" s="475">
        <v>2370</v>
      </c>
      <c r="I74" s="475" t="s">
        <v>954</v>
      </c>
      <c r="J74" s="408" t="s">
        <v>984</v>
      </c>
      <c r="K74" s="435">
        <f t="shared" ref="K74" si="64">H74-F74</f>
        <v>-32</v>
      </c>
      <c r="L74" s="476">
        <f t="shared" si="62"/>
        <v>456.22500000000008</v>
      </c>
      <c r="M74" s="477">
        <f t="shared" si="63"/>
        <v>-9256.2250000000004</v>
      </c>
      <c r="N74" s="435">
        <v>275</v>
      </c>
      <c r="O74" s="478" t="s">
        <v>605</v>
      </c>
      <c r="P74" s="479">
        <v>44517</v>
      </c>
      <c r="Q74" s="276"/>
      <c r="R74" s="317" t="s">
        <v>596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316"/>
      <c r="AG74" s="287"/>
      <c r="AH74" s="315"/>
      <c r="AI74" s="315"/>
      <c r="AJ74" s="316"/>
      <c r="AK74" s="316"/>
      <c r="AL74" s="316"/>
    </row>
    <row r="75" spans="1:38" s="268" customFormat="1" ht="13.5" customHeight="1">
      <c r="A75" s="434">
        <v>13</v>
      </c>
      <c r="B75" s="430">
        <v>44515</v>
      </c>
      <c r="C75" s="432"/>
      <c r="D75" s="432" t="s">
        <v>962</v>
      </c>
      <c r="E75" s="433" t="s">
        <v>594</v>
      </c>
      <c r="F75" s="433">
        <v>687.5</v>
      </c>
      <c r="G75" s="433">
        <v>678</v>
      </c>
      <c r="H75" s="475">
        <v>678</v>
      </c>
      <c r="I75" s="475" t="s">
        <v>963</v>
      </c>
      <c r="J75" s="408" t="s">
        <v>976</v>
      </c>
      <c r="K75" s="435">
        <f t="shared" ref="K75" si="65">H75-F75</f>
        <v>-9.5</v>
      </c>
      <c r="L75" s="476">
        <f t="shared" ref="L75" si="66">(H75*N75)*0.07%</f>
        <v>741.79980000000012</v>
      </c>
      <c r="M75" s="477">
        <f t="shared" ref="M75" si="67">(K75*N75)-L75</f>
        <v>-15590.299800000001</v>
      </c>
      <c r="N75" s="435">
        <v>1563</v>
      </c>
      <c r="O75" s="478" t="s">
        <v>605</v>
      </c>
      <c r="P75" s="479">
        <v>44511</v>
      </c>
      <c r="Q75" s="276"/>
      <c r="R75" s="317" t="s">
        <v>596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316"/>
      <c r="AG75" s="287"/>
      <c r="AH75" s="315"/>
      <c r="AI75" s="315"/>
      <c r="AJ75" s="316"/>
      <c r="AK75" s="316"/>
      <c r="AL75" s="316"/>
    </row>
    <row r="76" spans="1:38" s="268" customFormat="1" ht="13.5" customHeight="1">
      <c r="A76" s="434">
        <v>14</v>
      </c>
      <c r="B76" s="439">
        <v>44516</v>
      </c>
      <c r="C76" s="432"/>
      <c r="D76" s="432" t="s">
        <v>972</v>
      </c>
      <c r="E76" s="433" t="s">
        <v>594</v>
      </c>
      <c r="F76" s="433">
        <v>1548</v>
      </c>
      <c r="G76" s="433">
        <v>1525</v>
      </c>
      <c r="H76" s="475">
        <v>1525</v>
      </c>
      <c r="I76" s="475" t="s">
        <v>946</v>
      </c>
      <c r="J76" s="408" t="s">
        <v>1000</v>
      </c>
      <c r="K76" s="435">
        <f t="shared" ref="K76" si="68">H76-F76</f>
        <v>-23</v>
      </c>
      <c r="L76" s="476">
        <f t="shared" ref="L76" si="69">(H76*N76)*0.07%</f>
        <v>587.12500000000011</v>
      </c>
      <c r="M76" s="477">
        <f t="shared" ref="M76" si="70">(K76*N76)-L76</f>
        <v>-13237.125</v>
      </c>
      <c r="N76" s="435">
        <v>550</v>
      </c>
      <c r="O76" s="478" t="s">
        <v>605</v>
      </c>
      <c r="P76" s="479">
        <v>44522</v>
      </c>
      <c r="Q76" s="276"/>
      <c r="R76" s="317" t="s">
        <v>593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316"/>
      <c r="AG76" s="287"/>
      <c r="AH76" s="315"/>
      <c r="AI76" s="315"/>
      <c r="AJ76" s="316"/>
      <c r="AK76" s="316"/>
      <c r="AL76" s="316"/>
    </row>
    <row r="77" spans="1:38" s="268" customFormat="1" ht="13.5" customHeight="1">
      <c r="A77" s="434">
        <v>15</v>
      </c>
      <c r="B77" s="430">
        <v>44522</v>
      </c>
      <c r="C77" s="432"/>
      <c r="D77" s="432" t="s">
        <v>1001</v>
      </c>
      <c r="E77" s="433" t="s">
        <v>594</v>
      </c>
      <c r="F77" s="433">
        <v>932</v>
      </c>
      <c r="G77" s="433">
        <v>918</v>
      </c>
      <c r="H77" s="475">
        <v>918</v>
      </c>
      <c r="I77" s="475" t="s">
        <v>1002</v>
      </c>
      <c r="J77" s="408" t="s">
        <v>1003</v>
      </c>
      <c r="K77" s="435">
        <f t="shared" ref="K77:K78" si="71">H77-F77</f>
        <v>-14</v>
      </c>
      <c r="L77" s="476">
        <f t="shared" ref="L77:L78" si="72">(H77*N77)*0.07%</f>
        <v>546.21</v>
      </c>
      <c r="M77" s="477">
        <f t="shared" ref="M77:M78" si="73">(K77*N77)-L77</f>
        <v>-12446.21</v>
      </c>
      <c r="N77" s="435">
        <v>850</v>
      </c>
      <c r="O77" s="478" t="s">
        <v>605</v>
      </c>
      <c r="P77" s="479">
        <v>44522</v>
      </c>
      <c r="Q77" s="276"/>
      <c r="R77" s="317" t="s">
        <v>593</v>
      </c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316"/>
      <c r="AG77" s="287"/>
      <c r="AH77" s="315"/>
      <c r="AI77" s="315"/>
      <c r="AJ77" s="316"/>
      <c r="AK77" s="316"/>
      <c r="AL77" s="316"/>
    </row>
    <row r="78" spans="1:38" s="268" customFormat="1" ht="13.5" customHeight="1">
      <c r="A78" s="434">
        <v>16</v>
      </c>
      <c r="B78" s="430">
        <v>44523</v>
      </c>
      <c r="C78" s="432"/>
      <c r="D78" s="432" t="s">
        <v>1024</v>
      </c>
      <c r="E78" s="433" t="s">
        <v>594</v>
      </c>
      <c r="F78" s="433">
        <v>1484</v>
      </c>
      <c r="G78" s="433">
        <v>1448</v>
      </c>
      <c r="H78" s="475">
        <v>1448</v>
      </c>
      <c r="I78" s="475" t="s">
        <v>1025</v>
      </c>
      <c r="J78" s="408" t="s">
        <v>1097</v>
      </c>
      <c r="K78" s="435">
        <f t="shared" si="71"/>
        <v>-36</v>
      </c>
      <c r="L78" s="476">
        <f t="shared" si="72"/>
        <v>304.08000000000004</v>
      </c>
      <c r="M78" s="477">
        <f t="shared" si="73"/>
        <v>-11104.08</v>
      </c>
      <c r="N78" s="435">
        <v>300</v>
      </c>
      <c r="O78" s="478" t="s">
        <v>605</v>
      </c>
      <c r="P78" s="479">
        <v>44529</v>
      </c>
      <c r="Q78" s="276"/>
      <c r="R78" s="317" t="s">
        <v>596</v>
      </c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316"/>
      <c r="AG78" s="287"/>
      <c r="AH78" s="315"/>
      <c r="AI78" s="315"/>
      <c r="AJ78" s="316"/>
      <c r="AK78" s="316"/>
      <c r="AL78" s="316"/>
    </row>
    <row r="79" spans="1:38" s="268" customFormat="1" ht="13.5" customHeight="1">
      <c r="A79" s="384">
        <v>17</v>
      </c>
      <c r="B79" s="428">
        <v>44523</v>
      </c>
      <c r="C79" s="447"/>
      <c r="D79" s="447" t="s">
        <v>1026</v>
      </c>
      <c r="E79" s="396" t="s">
        <v>594</v>
      </c>
      <c r="F79" s="396">
        <v>2900</v>
      </c>
      <c r="G79" s="396">
        <v>2860</v>
      </c>
      <c r="H79" s="397">
        <v>2935</v>
      </c>
      <c r="I79" s="397" t="s">
        <v>1027</v>
      </c>
      <c r="J79" s="103" t="s">
        <v>1040</v>
      </c>
      <c r="K79" s="387">
        <f t="shared" ref="K79:K80" si="74">H79-F79</f>
        <v>35</v>
      </c>
      <c r="L79" s="440">
        <f t="shared" ref="L79:L80" si="75">(H79*N79)*0.07%</f>
        <v>616.35000000000014</v>
      </c>
      <c r="M79" s="441">
        <f t="shared" ref="M79:M80" si="76">(K79*N79)-L79</f>
        <v>9883.65</v>
      </c>
      <c r="N79" s="387">
        <v>300</v>
      </c>
      <c r="O79" s="442" t="s">
        <v>592</v>
      </c>
      <c r="P79" s="443">
        <v>44524</v>
      </c>
      <c r="Q79" s="276"/>
      <c r="R79" s="317" t="s">
        <v>593</v>
      </c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316"/>
      <c r="AG79" s="287"/>
      <c r="AH79" s="315"/>
      <c r="AI79" s="315"/>
      <c r="AJ79" s="316"/>
      <c r="AK79" s="316"/>
      <c r="AL79" s="316"/>
    </row>
    <row r="80" spans="1:38" s="268" customFormat="1" ht="13.5" customHeight="1">
      <c r="A80" s="434">
        <v>18</v>
      </c>
      <c r="B80" s="430">
        <v>44523</v>
      </c>
      <c r="C80" s="432"/>
      <c r="D80" s="432" t="s">
        <v>1028</v>
      </c>
      <c r="E80" s="433" t="s">
        <v>594</v>
      </c>
      <c r="F80" s="433">
        <v>2376</v>
      </c>
      <c r="G80" s="433">
        <v>2335</v>
      </c>
      <c r="H80" s="475">
        <v>2335</v>
      </c>
      <c r="I80" s="475" t="s">
        <v>1029</v>
      </c>
      <c r="J80" s="408" t="s">
        <v>1096</v>
      </c>
      <c r="K80" s="435">
        <f t="shared" si="74"/>
        <v>-41</v>
      </c>
      <c r="L80" s="476">
        <f t="shared" si="75"/>
        <v>490.35000000000008</v>
      </c>
      <c r="M80" s="477">
        <f t="shared" si="76"/>
        <v>-12790.35</v>
      </c>
      <c r="N80" s="435">
        <v>300</v>
      </c>
      <c r="O80" s="478" t="s">
        <v>605</v>
      </c>
      <c r="P80" s="479">
        <v>44529</v>
      </c>
      <c r="Q80" s="276"/>
      <c r="R80" s="317" t="s">
        <v>593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316"/>
      <c r="AG80" s="287"/>
      <c r="AH80" s="315"/>
      <c r="AI80" s="315"/>
      <c r="AJ80" s="316"/>
      <c r="AK80" s="316"/>
      <c r="AL80" s="316"/>
    </row>
    <row r="81" spans="1:38" s="268" customFormat="1" ht="13.5" customHeight="1">
      <c r="A81" s="434">
        <v>19</v>
      </c>
      <c r="B81" s="430">
        <v>44524</v>
      </c>
      <c r="C81" s="432"/>
      <c r="D81" s="432" t="s">
        <v>1041</v>
      </c>
      <c r="E81" s="433" t="s">
        <v>594</v>
      </c>
      <c r="F81" s="433">
        <v>2322</v>
      </c>
      <c r="G81" s="433">
        <v>2285</v>
      </c>
      <c r="H81" s="475">
        <v>2285</v>
      </c>
      <c r="I81" s="475" t="s">
        <v>1042</v>
      </c>
      <c r="J81" s="408" t="s">
        <v>1043</v>
      </c>
      <c r="K81" s="435">
        <f t="shared" ref="K81" si="77">H81-F81</f>
        <v>-37</v>
      </c>
      <c r="L81" s="476">
        <f t="shared" ref="L81" si="78">(H81*N81)*0.07%</f>
        <v>439.86250000000007</v>
      </c>
      <c r="M81" s="477">
        <f t="shared" ref="M81" si="79">(K81*N81)-L81</f>
        <v>-10614.862499999999</v>
      </c>
      <c r="N81" s="435">
        <v>275</v>
      </c>
      <c r="O81" s="478" t="s">
        <v>605</v>
      </c>
      <c r="P81" s="479">
        <v>44524</v>
      </c>
      <c r="Q81" s="276"/>
      <c r="R81" s="317" t="s">
        <v>596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316"/>
      <c r="AG81" s="287"/>
      <c r="AH81" s="315"/>
      <c r="AI81" s="315"/>
      <c r="AJ81" s="316"/>
      <c r="AK81" s="316"/>
      <c r="AL81" s="316"/>
    </row>
    <row r="82" spans="1:38" s="268" customFormat="1" ht="13.5" customHeight="1">
      <c r="A82" s="290">
        <v>20</v>
      </c>
      <c r="B82" s="548">
        <v>44525</v>
      </c>
      <c r="C82" s="326"/>
      <c r="D82" s="326" t="s">
        <v>1057</v>
      </c>
      <c r="E82" s="327" t="s">
        <v>594</v>
      </c>
      <c r="F82" s="327" t="s">
        <v>1058</v>
      </c>
      <c r="G82" s="327">
        <v>3070</v>
      </c>
      <c r="H82" s="328"/>
      <c r="I82" s="328" t="s">
        <v>1059</v>
      </c>
      <c r="J82" s="329" t="s">
        <v>595</v>
      </c>
      <c r="K82" s="293"/>
      <c r="L82" s="380"/>
      <c r="M82" s="381"/>
      <c r="N82" s="293"/>
      <c r="O82" s="382"/>
      <c r="P82" s="383"/>
      <c r="Q82" s="276"/>
      <c r="R82" s="317" t="s">
        <v>593</v>
      </c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316"/>
      <c r="AG82" s="287"/>
      <c r="AH82" s="315"/>
      <c r="AI82" s="315"/>
      <c r="AJ82" s="316"/>
      <c r="AK82" s="316"/>
      <c r="AL82" s="316"/>
    </row>
    <row r="83" spans="1:38" s="268" customFormat="1" ht="13.5" customHeight="1">
      <c r="A83" s="290">
        <v>21</v>
      </c>
      <c r="B83" s="454">
        <v>44529</v>
      </c>
      <c r="C83" s="326"/>
      <c r="D83" s="326" t="s">
        <v>1104</v>
      </c>
      <c r="E83" s="327" t="s">
        <v>594</v>
      </c>
      <c r="F83" s="327" t="s">
        <v>1106</v>
      </c>
      <c r="G83" s="327">
        <v>1660</v>
      </c>
      <c r="H83" s="328"/>
      <c r="I83" s="328" t="s">
        <v>1105</v>
      </c>
      <c r="J83" s="329" t="s">
        <v>595</v>
      </c>
      <c r="K83" s="293"/>
      <c r="L83" s="380"/>
      <c r="M83" s="381"/>
      <c r="N83" s="293"/>
      <c r="O83" s="382"/>
      <c r="P83" s="383"/>
      <c r="Q83" s="276"/>
      <c r="R83" s="31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316"/>
      <c r="AG83" s="287"/>
      <c r="AH83" s="315"/>
      <c r="AI83" s="315"/>
      <c r="AJ83" s="316"/>
      <c r="AK83" s="316"/>
      <c r="AL83" s="316"/>
    </row>
    <row r="84" spans="1:38" s="268" customFormat="1" ht="13.5" customHeight="1">
      <c r="A84" s="290"/>
      <c r="B84" s="547"/>
      <c r="C84" s="326"/>
      <c r="D84" s="326"/>
      <c r="E84" s="327"/>
      <c r="F84" s="327"/>
      <c r="G84" s="327"/>
      <c r="H84" s="328"/>
      <c r="I84" s="328"/>
      <c r="J84" s="329"/>
      <c r="K84" s="293"/>
      <c r="L84" s="380"/>
      <c r="M84" s="381"/>
      <c r="N84" s="293"/>
      <c r="O84" s="382"/>
      <c r="P84" s="383"/>
      <c r="Q84" s="276"/>
      <c r="R84" s="31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316"/>
      <c r="AG84" s="287"/>
      <c r="AH84" s="315"/>
      <c r="AI84" s="315"/>
      <c r="AJ84" s="316"/>
      <c r="AK84" s="316"/>
      <c r="AL84" s="316"/>
    </row>
    <row r="85" spans="1:38" s="268" customFormat="1" ht="13.5" customHeight="1">
      <c r="A85" s="330"/>
      <c r="B85" s="330"/>
      <c r="C85" s="330"/>
      <c r="D85" s="330"/>
      <c r="E85" s="330"/>
      <c r="F85" s="330"/>
      <c r="G85" s="330"/>
      <c r="H85" s="330"/>
      <c r="I85" s="330"/>
      <c r="J85" s="330"/>
      <c r="K85" s="293"/>
      <c r="L85" s="380"/>
      <c r="M85" s="381"/>
      <c r="N85" s="293"/>
      <c r="O85" s="455"/>
      <c r="P85" s="456"/>
      <c r="Q85" s="276"/>
      <c r="R85" s="31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316"/>
      <c r="AG85" s="269"/>
      <c r="AH85" s="457"/>
      <c r="AI85" s="457"/>
      <c r="AJ85" s="357"/>
      <c r="AK85" s="357"/>
      <c r="AL85" s="357"/>
    </row>
    <row r="86" spans="1:38" ht="13.5" customHeight="1">
      <c r="A86" s="583"/>
      <c r="B86" s="585"/>
      <c r="C86" s="318"/>
      <c r="D86" s="285"/>
      <c r="E86" s="313"/>
      <c r="F86" s="313"/>
      <c r="G86" s="313"/>
      <c r="H86" s="314"/>
      <c r="I86" s="314"/>
      <c r="J86" s="285"/>
      <c r="K86" s="292"/>
      <c r="L86" s="292"/>
      <c r="M86" s="587"/>
      <c r="N86" s="589"/>
      <c r="O86" s="579"/>
      <c r="P86" s="581"/>
      <c r="Q86" s="167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584"/>
      <c r="B87" s="586"/>
      <c r="C87" s="109"/>
      <c r="D87" s="168"/>
      <c r="E87" s="107"/>
      <c r="F87" s="107"/>
      <c r="G87" s="107"/>
      <c r="H87" s="112"/>
      <c r="I87" s="314"/>
      <c r="J87" s="168"/>
      <c r="K87" s="291"/>
      <c r="L87" s="292"/>
      <c r="M87" s="588"/>
      <c r="N87" s="590"/>
      <c r="O87" s="580"/>
      <c r="P87" s="582"/>
      <c r="Q87" s="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120"/>
      <c r="B88" s="121"/>
      <c r="C88" s="156"/>
      <c r="D88" s="169"/>
      <c r="E88" s="170"/>
      <c r="F88" s="120"/>
      <c r="G88" s="120"/>
      <c r="H88" s="120"/>
      <c r="I88" s="158"/>
      <c r="J88" s="158"/>
      <c r="K88" s="158"/>
      <c r="L88" s="158"/>
      <c r="M88" s="158"/>
      <c r="N88" s="158"/>
      <c r="O88" s="158"/>
      <c r="P88" s="158"/>
      <c r="Q88" s="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171"/>
      <c r="B89" s="121"/>
      <c r="C89" s="122"/>
      <c r="D89" s="172"/>
      <c r="E89" s="125"/>
      <c r="F89" s="125"/>
      <c r="G89" s="125"/>
      <c r="H89" s="125"/>
      <c r="I89" s="125"/>
      <c r="J89" s="6"/>
      <c r="K89" s="125"/>
      <c r="L89" s="125"/>
      <c r="M89" s="6"/>
      <c r="N89" s="1"/>
      <c r="O89" s="122"/>
      <c r="P89" s="44"/>
      <c r="Q89" s="44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4"/>
      <c r="AG89" s="44"/>
      <c r="AH89" s="44"/>
      <c r="AI89" s="44"/>
      <c r="AJ89" s="44"/>
      <c r="AK89" s="44"/>
      <c r="AL89" s="44"/>
    </row>
    <row r="90" spans="1:38" ht="12.75" customHeight="1">
      <c r="A90" s="173" t="s">
        <v>615</v>
      </c>
      <c r="B90" s="173"/>
      <c r="C90" s="173"/>
      <c r="D90" s="173"/>
      <c r="E90" s="174"/>
      <c r="F90" s="125"/>
      <c r="G90" s="125"/>
      <c r="H90" s="125"/>
      <c r="I90" s="125"/>
      <c r="J90" s="1"/>
      <c r="K90" s="6"/>
      <c r="L90" s="6"/>
      <c r="M90" s="6"/>
      <c r="N90" s="1"/>
      <c r="O90" s="1"/>
      <c r="P90" s="44"/>
      <c r="Q90" s="44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4"/>
      <c r="AG90" s="44"/>
      <c r="AH90" s="44"/>
      <c r="AI90" s="44"/>
      <c r="AJ90" s="44"/>
      <c r="AK90" s="44"/>
      <c r="AL90" s="44"/>
    </row>
    <row r="91" spans="1:38" ht="38.25" customHeight="1">
      <c r="A91" s="100" t="s">
        <v>16</v>
      </c>
      <c r="B91" s="100" t="s">
        <v>569</v>
      </c>
      <c r="C91" s="100"/>
      <c r="D91" s="101" t="s">
        <v>580</v>
      </c>
      <c r="E91" s="100" t="s">
        <v>581</v>
      </c>
      <c r="F91" s="100" t="s">
        <v>582</v>
      </c>
      <c r="G91" s="100" t="s">
        <v>603</v>
      </c>
      <c r="H91" s="100" t="s">
        <v>584</v>
      </c>
      <c r="I91" s="100" t="s">
        <v>585</v>
      </c>
      <c r="J91" s="99" t="s">
        <v>586</v>
      </c>
      <c r="K91" s="99" t="s">
        <v>616</v>
      </c>
      <c r="L91" s="102" t="s">
        <v>588</v>
      </c>
      <c r="M91" s="166" t="s">
        <v>612</v>
      </c>
      <c r="N91" s="100" t="s">
        <v>613</v>
      </c>
      <c r="O91" s="100" t="s">
        <v>590</v>
      </c>
      <c r="P91" s="101" t="s">
        <v>591</v>
      </c>
      <c r="Q91" s="44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4"/>
      <c r="AG91" s="44"/>
      <c r="AH91" s="44"/>
      <c r="AI91" s="44"/>
      <c r="AJ91" s="44"/>
      <c r="AK91" s="44"/>
      <c r="AL91" s="44"/>
    </row>
    <row r="92" spans="1:38" s="268" customFormat="1" ht="12.75" customHeight="1">
      <c r="A92" s="384">
        <v>1</v>
      </c>
      <c r="B92" s="266">
        <v>44501</v>
      </c>
      <c r="C92" s="385"/>
      <c r="D92" s="386" t="s">
        <v>881</v>
      </c>
      <c r="E92" s="384" t="s">
        <v>594</v>
      </c>
      <c r="F92" s="384">
        <v>62</v>
      </c>
      <c r="G92" s="384">
        <v>30</v>
      </c>
      <c r="H92" s="384">
        <v>75</v>
      </c>
      <c r="I92" s="387" t="s">
        <v>845</v>
      </c>
      <c r="J92" s="388" t="s">
        <v>896</v>
      </c>
      <c r="K92" s="389">
        <f>H92-F92</f>
        <v>13</v>
      </c>
      <c r="L92" s="389">
        <v>100</v>
      </c>
      <c r="M92" s="388">
        <f>(K92*N92)-100</f>
        <v>550</v>
      </c>
      <c r="N92" s="388">
        <v>50</v>
      </c>
      <c r="O92" s="390" t="s">
        <v>592</v>
      </c>
      <c r="P92" s="266">
        <v>44502</v>
      </c>
      <c r="Q92" s="276"/>
      <c r="R92" s="277" t="s">
        <v>596</v>
      </c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</row>
    <row r="93" spans="1:38" s="268" customFormat="1" ht="12.75" customHeight="1">
      <c r="A93" s="391">
        <v>2</v>
      </c>
      <c r="B93" s="392">
        <v>44502</v>
      </c>
      <c r="C93" s="393"/>
      <c r="D93" s="394" t="s">
        <v>887</v>
      </c>
      <c r="E93" s="395" t="s">
        <v>594</v>
      </c>
      <c r="F93" s="396">
        <v>62</v>
      </c>
      <c r="G93" s="396">
        <v>30</v>
      </c>
      <c r="H93" s="396">
        <v>83</v>
      </c>
      <c r="I93" s="397" t="s">
        <v>845</v>
      </c>
      <c r="J93" s="388" t="s">
        <v>606</v>
      </c>
      <c r="K93" s="389">
        <f t="shared" ref="K93:K94" si="80">H93-F93</f>
        <v>21</v>
      </c>
      <c r="L93" s="389">
        <v>100</v>
      </c>
      <c r="M93" s="388">
        <f t="shared" ref="M93:M94" si="81">(K93*N93)-100</f>
        <v>950</v>
      </c>
      <c r="N93" s="388">
        <v>50</v>
      </c>
      <c r="O93" s="390" t="s">
        <v>592</v>
      </c>
      <c r="P93" s="266">
        <v>44502</v>
      </c>
      <c r="Q93" s="276"/>
      <c r="R93" s="277" t="s">
        <v>596</v>
      </c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</row>
    <row r="94" spans="1:38" s="268" customFormat="1" ht="12.75" customHeight="1">
      <c r="A94" s="398">
        <v>3</v>
      </c>
      <c r="B94" s="266">
        <v>44502</v>
      </c>
      <c r="C94" s="399"/>
      <c r="D94" s="386" t="s">
        <v>888</v>
      </c>
      <c r="E94" s="400" t="s">
        <v>594</v>
      </c>
      <c r="F94" s="384">
        <v>200</v>
      </c>
      <c r="G94" s="384">
        <v>95</v>
      </c>
      <c r="H94" s="384">
        <v>275</v>
      </c>
      <c r="I94" s="387" t="s">
        <v>889</v>
      </c>
      <c r="J94" s="388" t="s">
        <v>874</v>
      </c>
      <c r="K94" s="389">
        <f t="shared" si="80"/>
        <v>75</v>
      </c>
      <c r="L94" s="389">
        <v>100</v>
      </c>
      <c r="M94" s="388">
        <f t="shared" si="81"/>
        <v>1775</v>
      </c>
      <c r="N94" s="388">
        <v>25</v>
      </c>
      <c r="O94" s="390" t="s">
        <v>592</v>
      </c>
      <c r="P94" s="266">
        <v>44502</v>
      </c>
      <c r="Q94" s="276"/>
      <c r="R94" s="277" t="s">
        <v>593</v>
      </c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</row>
    <row r="95" spans="1:38" s="268" customFormat="1" ht="12.75" customHeight="1">
      <c r="A95" s="419">
        <v>4</v>
      </c>
      <c r="B95" s="323">
        <v>44502</v>
      </c>
      <c r="C95" s="420"/>
      <c r="D95" s="421" t="s">
        <v>890</v>
      </c>
      <c r="E95" s="422" t="s">
        <v>594</v>
      </c>
      <c r="F95" s="423">
        <v>90</v>
      </c>
      <c r="G95" s="423">
        <v>60</v>
      </c>
      <c r="H95" s="423">
        <v>91</v>
      </c>
      <c r="I95" s="424" t="s">
        <v>891</v>
      </c>
      <c r="J95" s="425" t="s">
        <v>825</v>
      </c>
      <c r="K95" s="426">
        <f>H95-F95</f>
        <v>1</v>
      </c>
      <c r="L95" s="426">
        <v>100</v>
      </c>
      <c r="M95" s="425">
        <f>(K95*N95)-100</f>
        <v>-50</v>
      </c>
      <c r="N95" s="425">
        <v>50</v>
      </c>
      <c r="O95" s="427" t="s">
        <v>715</v>
      </c>
      <c r="P95" s="323">
        <v>44503</v>
      </c>
      <c r="Q95" s="276"/>
      <c r="R95" s="277" t="s">
        <v>593</v>
      </c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</row>
    <row r="96" spans="1:38" s="268" customFormat="1" ht="12.75" customHeight="1">
      <c r="A96" s="398">
        <v>5</v>
      </c>
      <c r="B96" s="266">
        <v>44502</v>
      </c>
      <c r="C96" s="399"/>
      <c r="D96" s="386" t="s">
        <v>892</v>
      </c>
      <c r="E96" s="400" t="s">
        <v>594</v>
      </c>
      <c r="F96" s="384">
        <v>50</v>
      </c>
      <c r="G96" s="384">
        <v>35</v>
      </c>
      <c r="H96" s="384">
        <v>59</v>
      </c>
      <c r="I96" s="387" t="s">
        <v>893</v>
      </c>
      <c r="J96" s="388" t="s">
        <v>801</v>
      </c>
      <c r="K96" s="389">
        <f>H96-F96</f>
        <v>9</v>
      </c>
      <c r="L96" s="389">
        <v>100</v>
      </c>
      <c r="M96" s="388">
        <f>(K96*N96)-100</f>
        <v>2600</v>
      </c>
      <c r="N96" s="388">
        <v>300</v>
      </c>
      <c r="O96" s="390" t="s">
        <v>592</v>
      </c>
      <c r="P96" s="266">
        <v>44503</v>
      </c>
      <c r="Q96" s="276"/>
      <c r="R96" s="277" t="s">
        <v>596</v>
      </c>
      <c r="S96" s="267"/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I96" s="267"/>
      <c r="AJ96" s="267"/>
      <c r="AK96" s="267"/>
      <c r="AL96" s="267"/>
    </row>
    <row r="97" spans="1:38" s="268" customFormat="1" ht="12.75" customHeight="1">
      <c r="A97" s="398">
        <v>6</v>
      </c>
      <c r="B97" s="266">
        <v>44502</v>
      </c>
      <c r="C97" s="399"/>
      <c r="D97" s="386" t="s">
        <v>894</v>
      </c>
      <c r="E97" s="400" t="s">
        <v>594</v>
      </c>
      <c r="F97" s="384">
        <v>155</v>
      </c>
      <c r="G97" s="384">
        <v>50</v>
      </c>
      <c r="H97" s="384">
        <v>205</v>
      </c>
      <c r="I97" s="387" t="s">
        <v>895</v>
      </c>
      <c r="J97" s="388" t="s">
        <v>897</v>
      </c>
      <c r="K97" s="389">
        <f>H97-F97</f>
        <v>50</v>
      </c>
      <c r="L97" s="389">
        <v>100</v>
      </c>
      <c r="M97" s="388">
        <f>(K97*N97)-100</f>
        <v>1150</v>
      </c>
      <c r="N97" s="388">
        <v>25</v>
      </c>
      <c r="O97" s="390" t="s">
        <v>592</v>
      </c>
      <c r="P97" s="266">
        <v>44502</v>
      </c>
      <c r="Q97" s="276"/>
      <c r="R97" s="277" t="s">
        <v>596</v>
      </c>
      <c r="S97" s="267"/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I97" s="267"/>
      <c r="AJ97" s="267"/>
      <c r="AK97" s="267"/>
      <c r="AL97" s="267"/>
    </row>
    <row r="98" spans="1:38" s="268" customFormat="1" ht="12.75" customHeight="1">
      <c r="A98" s="429">
        <v>7</v>
      </c>
      <c r="B98" s="430">
        <v>44503</v>
      </c>
      <c r="C98" s="431"/>
      <c r="D98" s="474" t="s">
        <v>899</v>
      </c>
      <c r="E98" s="486" t="s">
        <v>594</v>
      </c>
      <c r="F98" s="434">
        <v>41</v>
      </c>
      <c r="G98" s="434">
        <v>25</v>
      </c>
      <c r="H98" s="434">
        <v>25</v>
      </c>
      <c r="I98" s="435" t="s">
        <v>900</v>
      </c>
      <c r="J98" s="436" t="s">
        <v>950</v>
      </c>
      <c r="K98" s="437">
        <f t="shared" ref="K98" si="82">H98-F98</f>
        <v>-16</v>
      </c>
      <c r="L98" s="437">
        <v>100</v>
      </c>
      <c r="M98" s="436">
        <f t="shared" ref="M98" si="83">(K98*N98)-100</f>
        <v>-4900</v>
      </c>
      <c r="N98" s="436">
        <v>300</v>
      </c>
      <c r="O98" s="438" t="s">
        <v>605</v>
      </c>
      <c r="P98" s="439">
        <v>44511</v>
      </c>
      <c r="Q98" s="276"/>
      <c r="R98" s="277" t="s">
        <v>596</v>
      </c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I98" s="267"/>
      <c r="AJ98" s="267"/>
      <c r="AK98" s="267"/>
      <c r="AL98" s="267"/>
    </row>
    <row r="99" spans="1:38" s="268" customFormat="1" ht="12.75" customHeight="1">
      <c r="A99" s="398">
        <v>8</v>
      </c>
      <c r="B99" s="428">
        <v>44503</v>
      </c>
      <c r="C99" s="399"/>
      <c r="D99" s="386" t="s">
        <v>901</v>
      </c>
      <c r="E99" s="400" t="s">
        <v>594</v>
      </c>
      <c r="F99" s="384">
        <v>54</v>
      </c>
      <c r="G99" s="384">
        <v>15</v>
      </c>
      <c r="H99" s="384">
        <v>74</v>
      </c>
      <c r="I99" s="387" t="s">
        <v>902</v>
      </c>
      <c r="J99" s="388" t="s">
        <v>903</v>
      </c>
      <c r="K99" s="389">
        <f t="shared" ref="K99:K104" si="84">H99-F99</f>
        <v>20</v>
      </c>
      <c r="L99" s="389">
        <v>100</v>
      </c>
      <c r="M99" s="388">
        <f t="shared" ref="M99:M104" si="85">(K99*N99)-100</f>
        <v>900</v>
      </c>
      <c r="N99" s="388">
        <v>50</v>
      </c>
      <c r="O99" s="390" t="s">
        <v>592</v>
      </c>
      <c r="P99" s="266">
        <v>44503</v>
      </c>
      <c r="Q99" s="276"/>
      <c r="R99" s="277" t="s">
        <v>596</v>
      </c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</row>
    <row r="100" spans="1:38" s="268" customFormat="1" ht="12.75" customHeight="1">
      <c r="A100" s="398">
        <v>9</v>
      </c>
      <c r="B100" s="428">
        <v>44503</v>
      </c>
      <c r="C100" s="399"/>
      <c r="D100" s="386" t="s">
        <v>892</v>
      </c>
      <c r="E100" s="400" t="s">
        <v>594</v>
      </c>
      <c r="F100" s="384">
        <v>50</v>
      </c>
      <c r="G100" s="384">
        <v>35</v>
      </c>
      <c r="H100" s="384">
        <v>59</v>
      </c>
      <c r="I100" s="387" t="s">
        <v>893</v>
      </c>
      <c r="J100" s="388" t="s">
        <v>801</v>
      </c>
      <c r="K100" s="389">
        <f t="shared" si="84"/>
        <v>9</v>
      </c>
      <c r="L100" s="389">
        <v>100</v>
      </c>
      <c r="M100" s="388">
        <f t="shared" si="85"/>
        <v>2600</v>
      </c>
      <c r="N100" s="388">
        <v>300</v>
      </c>
      <c r="O100" s="390" t="s">
        <v>592</v>
      </c>
      <c r="P100" s="266">
        <v>44508</v>
      </c>
      <c r="Q100" s="276"/>
      <c r="R100" s="277" t="s">
        <v>593</v>
      </c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I100" s="267"/>
      <c r="AJ100" s="267"/>
      <c r="AK100" s="267"/>
      <c r="AL100" s="267"/>
    </row>
    <row r="101" spans="1:38" s="268" customFormat="1" ht="12.75" customHeight="1">
      <c r="A101" s="429">
        <v>10</v>
      </c>
      <c r="B101" s="430">
        <v>44503</v>
      </c>
      <c r="C101" s="431"/>
      <c r="D101" s="432" t="s">
        <v>904</v>
      </c>
      <c r="E101" s="433" t="s">
        <v>594</v>
      </c>
      <c r="F101" s="434">
        <v>19</v>
      </c>
      <c r="G101" s="434"/>
      <c r="H101" s="434">
        <v>0</v>
      </c>
      <c r="I101" s="435" t="s">
        <v>905</v>
      </c>
      <c r="J101" s="436" t="s">
        <v>906</v>
      </c>
      <c r="K101" s="437">
        <f t="shared" si="84"/>
        <v>-19</v>
      </c>
      <c r="L101" s="437">
        <v>100</v>
      </c>
      <c r="M101" s="436">
        <f t="shared" si="85"/>
        <v>-1050</v>
      </c>
      <c r="N101" s="436">
        <v>50</v>
      </c>
      <c r="O101" s="438" t="s">
        <v>605</v>
      </c>
      <c r="P101" s="439">
        <v>44503</v>
      </c>
      <c r="Q101" s="276"/>
      <c r="R101" s="277" t="s">
        <v>596</v>
      </c>
      <c r="S101" s="267"/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I101" s="267"/>
      <c r="AJ101" s="267"/>
      <c r="AK101" s="267"/>
      <c r="AL101" s="267"/>
    </row>
    <row r="102" spans="1:38" s="268" customFormat="1" ht="12.75" customHeight="1">
      <c r="A102" s="398">
        <v>11</v>
      </c>
      <c r="B102" s="428">
        <v>44508</v>
      </c>
      <c r="C102" s="399"/>
      <c r="D102" s="386" t="s">
        <v>910</v>
      </c>
      <c r="E102" s="400" t="s">
        <v>594</v>
      </c>
      <c r="F102" s="384">
        <v>125.5</v>
      </c>
      <c r="G102" s="384">
        <v>97</v>
      </c>
      <c r="H102" s="384">
        <v>148</v>
      </c>
      <c r="I102" s="387" t="s">
        <v>911</v>
      </c>
      <c r="J102" s="388" t="s">
        <v>912</v>
      </c>
      <c r="K102" s="389">
        <f t="shared" si="84"/>
        <v>22.5</v>
      </c>
      <c r="L102" s="389">
        <v>100</v>
      </c>
      <c r="M102" s="388">
        <f t="shared" si="85"/>
        <v>1025</v>
      </c>
      <c r="N102" s="388">
        <v>50</v>
      </c>
      <c r="O102" s="390" t="s">
        <v>592</v>
      </c>
      <c r="P102" s="266">
        <v>44508</v>
      </c>
      <c r="Q102" s="276"/>
      <c r="R102" s="277" t="s">
        <v>593</v>
      </c>
      <c r="S102" s="267"/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  <c r="AK102" s="267"/>
      <c r="AL102" s="267"/>
    </row>
    <row r="103" spans="1:38" s="268" customFormat="1" ht="12.75" customHeight="1">
      <c r="A103" s="458">
        <v>12</v>
      </c>
      <c r="B103" s="459">
        <v>44508</v>
      </c>
      <c r="C103" s="460"/>
      <c r="D103" s="461" t="s">
        <v>910</v>
      </c>
      <c r="E103" s="462" t="s">
        <v>594</v>
      </c>
      <c r="F103" s="463">
        <v>124</v>
      </c>
      <c r="G103" s="463">
        <v>97</v>
      </c>
      <c r="H103" s="463">
        <v>97</v>
      </c>
      <c r="I103" s="464" t="s">
        <v>911</v>
      </c>
      <c r="J103" s="465" t="s">
        <v>915</v>
      </c>
      <c r="K103" s="466">
        <f t="shared" si="84"/>
        <v>-27</v>
      </c>
      <c r="L103" s="466">
        <v>100</v>
      </c>
      <c r="M103" s="465">
        <f t="shared" si="85"/>
        <v>-1450</v>
      </c>
      <c r="N103" s="465">
        <v>50</v>
      </c>
      <c r="O103" s="467" t="s">
        <v>605</v>
      </c>
      <c r="P103" s="468">
        <v>44508</v>
      </c>
      <c r="Q103" s="276"/>
      <c r="R103" s="277" t="s">
        <v>593</v>
      </c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  <c r="AK103" s="267"/>
      <c r="AL103" s="267"/>
    </row>
    <row r="104" spans="1:38" s="268" customFormat="1" ht="12.75" customHeight="1">
      <c r="A104" s="384">
        <v>13</v>
      </c>
      <c r="B104" s="428">
        <v>44509</v>
      </c>
      <c r="C104" s="385"/>
      <c r="D104" s="386" t="s">
        <v>892</v>
      </c>
      <c r="E104" s="384" t="s">
        <v>594</v>
      </c>
      <c r="F104" s="384">
        <v>50</v>
      </c>
      <c r="G104" s="384">
        <v>35</v>
      </c>
      <c r="H104" s="384">
        <v>57.5</v>
      </c>
      <c r="I104" s="387" t="s">
        <v>893</v>
      </c>
      <c r="J104" s="388" t="s">
        <v>931</v>
      </c>
      <c r="K104" s="389">
        <f t="shared" si="84"/>
        <v>7.5</v>
      </c>
      <c r="L104" s="389">
        <v>100</v>
      </c>
      <c r="M104" s="388">
        <f t="shared" si="85"/>
        <v>2150</v>
      </c>
      <c r="N104" s="388">
        <v>300</v>
      </c>
      <c r="O104" s="390" t="s">
        <v>592</v>
      </c>
      <c r="P104" s="266">
        <v>44509</v>
      </c>
      <c r="Q104" s="276"/>
      <c r="R104" s="277" t="s">
        <v>596</v>
      </c>
      <c r="S104" s="267"/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/>
      <c r="AK104" s="267"/>
      <c r="AL104" s="267"/>
    </row>
    <row r="105" spans="1:38" s="268" customFormat="1" ht="12.75" customHeight="1">
      <c r="A105" s="384">
        <v>14</v>
      </c>
      <c r="B105" s="428">
        <v>44510</v>
      </c>
      <c r="C105" s="385"/>
      <c r="D105" s="386" t="s">
        <v>892</v>
      </c>
      <c r="E105" s="384" t="s">
        <v>594</v>
      </c>
      <c r="F105" s="384">
        <v>37</v>
      </c>
      <c r="G105" s="384">
        <v>22</v>
      </c>
      <c r="H105" s="384">
        <v>54</v>
      </c>
      <c r="I105" s="387" t="s">
        <v>935</v>
      </c>
      <c r="J105" s="388" t="s">
        <v>936</v>
      </c>
      <c r="K105" s="389">
        <f t="shared" ref="K105:K107" si="86">H105-F105</f>
        <v>17</v>
      </c>
      <c r="L105" s="389">
        <v>100</v>
      </c>
      <c r="M105" s="388">
        <f t="shared" ref="M105:M106" si="87">(K105*N105)-100</f>
        <v>5000</v>
      </c>
      <c r="N105" s="388">
        <v>300</v>
      </c>
      <c r="O105" s="390" t="s">
        <v>592</v>
      </c>
      <c r="P105" s="266">
        <v>44510</v>
      </c>
      <c r="Q105" s="276"/>
      <c r="R105" s="277" t="s">
        <v>596</v>
      </c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</row>
    <row r="106" spans="1:38" s="268" customFormat="1" ht="12.75" customHeight="1">
      <c r="A106" s="434">
        <v>15</v>
      </c>
      <c r="B106" s="430">
        <v>44510</v>
      </c>
      <c r="C106" s="473"/>
      <c r="D106" s="474" t="s">
        <v>938</v>
      </c>
      <c r="E106" s="434" t="s">
        <v>594</v>
      </c>
      <c r="F106" s="434">
        <v>73.5</v>
      </c>
      <c r="G106" s="434">
        <v>39</v>
      </c>
      <c r="H106" s="434">
        <v>39</v>
      </c>
      <c r="I106" s="435" t="s">
        <v>939</v>
      </c>
      <c r="J106" s="436" t="s">
        <v>940</v>
      </c>
      <c r="K106" s="437">
        <f t="shared" si="86"/>
        <v>-34.5</v>
      </c>
      <c r="L106" s="437">
        <v>100</v>
      </c>
      <c r="M106" s="436">
        <f t="shared" si="87"/>
        <v>-1825</v>
      </c>
      <c r="N106" s="436">
        <v>50</v>
      </c>
      <c r="O106" s="438" t="s">
        <v>605</v>
      </c>
      <c r="P106" s="439">
        <v>44510</v>
      </c>
      <c r="Q106" s="276"/>
      <c r="R106" s="277" t="s">
        <v>596</v>
      </c>
      <c r="S106" s="267"/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  <c r="AK106" s="267"/>
      <c r="AL106" s="267"/>
    </row>
    <row r="107" spans="1:38" s="268" customFormat="1" ht="12.75" customHeight="1">
      <c r="A107" s="591">
        <v>16</v>
      </c>
      <c r="B107" s="573">
        <v>44510</v>
      </c>
      <c r="C107" s="494"/>
      <c r="D107" s="495" t="s">
        <v>937</v>
      </c>
      <c r="E107" s="496" t="s">
        <v>594</v>
      </c>
      <c r="F107" s="496">
        <v>190</v>
      </c>
      <c r="G107" s="496"/>
      <c r="H107" s="497">
        <v>235</v>
      </c>
      <c r="I107" s="497"/>
      <c r="J107" s="574" t="s">
        <v>992</v>
      </c>
      <c r="K107" s="498">
        <f t="shared" si="86"/>
        <v>45</v>
      </c>
      <c r="L107" s="498">
        <v>100</v>
      </c>
      <c r="M107" s="576">
        <f>(42.5*50)-200</f>
        <v>1925</v>
      </c>
      <c r="N107" s="577">
        <v>50</v>
      </c>
      <c r="O107" s="578" t="s">
        <v>592</v>
      </c>
      <c r="P107" s="572">
        <v>44518</v>
      </c>
      <c r="Q107" s="276"/>
      <c r="R107" s="277" t="s">
        <v>593</v>
      </c>
      <c r="S107" s="267"/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</row>
    <row r="108" spans="1:38" s="268" customFormat="1" ht="12.75" customHeight="1">
      <c r="A108" s="591"/>
      <c r="B108" s="573"/>
      <c r="C108" s="499"/>
      <c r="D108" s="500" t="s">
        <v>910</v>
      </c>
      <c r="E108" s="501" t="s">
        <v>917</v>
      </c>
      <c r="F108" s="501">
        <v>120</v>
      </c>
      <c r="G108" s="501"/>
      <c r="H108" s="502">
        <v>122.5</v>
      </c>
      <c r="I108" s="503"/>
      <c r="J108" s="575"/>
      <c r="K108" s="504">
        <v>-2.5</v>
      </c>
      <c r="L108" s="505">
        <v>100</v>
      </c>
      <c r="M108" s="576"/>
      <c r="N108" s="577"/>
      <c r="O108" s="578"/>
      <c r="P108" s="572"/>
      <c r="Q108" s="1"/>
      <c r="R108" s="277" t="s">
        <v>593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67"/>
      <c r="AG108" s="267"/>
      <c r="AH108" s="267"/>
      <c r="AI108" s="267"/>
      <c r="AJ108" s="267"/>
      <c r="AK108" s="267"/>
      <c r="AL108" s="267"/>
    </row>
    <row r="109" spans="1:38" s="268" customFormat="1" ht="12.75" customHeight="1">
      <c r="A109" s="384">
        <v>17</v>
      </c>
      <c r="B109" s="266">
        <v>44511</v>
      </c>
      <c r="C109" s="487"/>
      <c r="D109" s="447" t="s">
        <v>942</v>
      </c>
      <c r="E109" s="384" t="s">
        <v>594</v>
      </c>
      <c r="F109" s="384">
        <v>47</v>
      </c>
      <c r="G109" s="384">
        <v>33</v>
      </c>
      <c r="H109" s="387">
        <v>58</v>
      </c>
      <c r="I109" s="387" t="s">
        <v>943</v>
      </c>
      <c r="J109" s="388" t="s">
        <v>953</v>
      </c>
      <c r="K109" s="389">
        <f t="shared" ref="K109" si="88">H109-F109</f>
        <v>11</v>
      </c>
      <c r="L109" s="389">
        <v>100</v>
      </c>
      <c r="M109" s="388">
        <f t="shared" ref="M109" si="89">(K109*N109)-100</f>
        <v>3200</v>
      </c>
      <c r="N109" s="388">
        <v>300</v>
      </c>
      <c r="O109" s="390" t="s">
        <v>592</v>
      </c>
      <c r="P109" s="266">
        <v>44512</v>
      </c>
      <c r="Q109" s="1"/>
      <c r="R109" s="277" t="s">
        <v>596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67"/>
      <c r="AG109" s="267"/>
      <c r="AH109" s="267"/>
      <c r="AI109" s="267"/>
      <c r="AJ109" s="267"/>
      <c r="AK109" s="267"/>
      <c r="AL109" s="267"/>
    </row>
    <row r="110" spans="1:38" s="268" customFormat="1" ht="12.75" customHeight="1">
      <c r="A110" s="384">
        <v>18</v>
      </c>
      <c r="B110" s="266">
        <v>44511</v>
      </c>
      <c r="C110" s="487"/>
      <c r="D110" s="447" t="s">
        <v>947</v>
      </c>
      <c r="E110" s="384" t="s">
        <v>594</v>
      </c>
      <c r="F110" s="384">
        <v>42</v>
      </c>
      <c r="G110" s="384">
        <v>8</v>
      </c>
      <c r="H110" s="387">
        <v>66</v>
      </c>
      <c r="I110" s="387" t="s">
        <v>948</v>
      </c>
      <c r="J110" s="388" t="s">
        <v>949</v>
      </c>
      <c r="K110" s="389">
        <f t="shared" ref="K110" si="90">H110-F110</f>
        <v>24</v>
      </c>
      <c r="L110" s="389">
        <v>100</v>
      </c>
      <c r="M110" s="388">
        <f t="shared" ref="M110" si="91">(K110*N110)-100</f>
        <v>1100</v>
      </c>
      <c r="N110" s="388">
        <v>50</v>
      </c>
      <c r="O110" s="390" t="s">
        <v>592</v>
      </c>
      <c r="P110" s="266">
        <v>44511</v>
      </c>
      <c r="Q110" s="1"/>
      <c r="R110" s="277" t="s">
        <v>593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67"/>
      <c r="AG110" s="267"/>
      <c r="AH110" s="267"/>
      <c r="AI110" s="267"/>
      <c r="AJ110" s="267"/>
      <c r="AK110" s="267"/>
      <c r="AL110" s="267"/>
    </row>
    <row r="111" spans="1:38" s="330" customFormat="1" ht="12.75" customHeight="1">
      <c r="A111" s="384">
        <v>19</v>
      </c>
      <c r="B111" s="266">
        <v>44511</v>
      </c>
      <c r="C111" s="487"/>
      <c r="D111" s="447" t="s">
        <v>951</v>
      </c>
      <c r="E111" s="384" t="s">
        <v>594</v>
      </c>
      <c r="F111" s="384">
        <v>81</v>
      </c>
      <c r="G111" s="384">
        <v>48</v>
      </c>
      <c r="H111" s="387">
        <v>106</v>
      </c>
      <c r="I111" s="387" t="s">
        <v>845</v>
      </c>
      <c r="J111" s="388" t="s">
        <v>614</v>
      </c>
      <c r="K111" s="389">
        <f>H111-F111</f>
        <v>25</v>
      </c>
      <c r="L111" s="389">
        <v>100</v>
      </c>
      <c r="M111" s="388">
        <f t="shared" ref="M111:M113" si="92">(K111*N111)-100</f>
        <v>1150</v>
      </c>
      <c r="N111" s="388">
        <v>50</v>
      </c>
      <c r="O111" s="390" t="s">
        <v>592</v>
      </c>
      <c r="P111" s="266">
        <v>44512</v>
      </c>
      <c r="Q111" s="1"/>
      <c r="R111" s="277" t="s">
        <v>593</v>
      </c>
      <c r="S111" s="1"/>
      <c r="T111" s="1"/>
      <c r="U111" s="1"/>
      <c r="V111" s="1"/>
      <c r="W111" s="1"/>
      <c r="X111" s="1"/>
      <c r="Y111" s="1"/>
      <c r="Z111" s="1"/>
      <c r="AA111"/>
      <c r="AB111"/>
      <c r="AC111"/>
      <c r="AD111"/>
      <c r="AE111"/>
      <c r="AF111" s="472"/>
      <c r="AG111" s="472"/>
      <c r="AH111" s="472"/>
      <c r="AI111" s="472"/>
      <c r="AJ111" s="472"/>
      <c r="AK111" s="472"/>
      <c r="AL111" s="472"/>
    </row>
    <row r="112" spans="1:38" s="489" customFormat="1" ht="12.75" customHeight="1">
      <c r="A112" s="434">
        <v>20</v>
      </c>
      <c r="B112" s="439">
        <v>44511</v>
      </c>
      <c r="C112" s="490"/>
      <c r="D112" s="432" t="s">
        <v>951</v>
      </c>
      <c r="E112" s="434" t="s">
        <v>594</v>
      </c>
      <c r="F112" s="434">
        <v>81</v>
      </c>
      <c r="G112" s="434">
        <v>48</v>
      </c>
      <c r="H112" s="435">
        <v>48</v>
      </c>
      <c r="I112" s="435" t="s">
        <v>845</v>
      </c>
      <c r="J112" s="436" t="s">
        <v>952</v>
      </c>
      <c r="K112" s="437">
        <f t="shared" ref="K112:K113" si="93">H112-F112</f>
        <v>-33</v>
      </c>
      <c r="L112" s="437">
        <v>100</v>
      </c>
      <c r="M112" s="436">
        <f t="shared" si="92"/>
        <v>-1750</v>
      </c>
      <c r="N112" s="436">
        <v>50</v>
      </c>
      <c r="O112" s="438" t="s">
        <v>605</v>
      </c>
      <c r="P112" s="439">
        <v>44512</v>
      </c>
      <c r="Q112" s="1"/>
      <c r="R112" s="277" t="s">
        <v>593</v>
      </c>
      <c r="S112" s="1"/>
      <c r="T112" s="1"/>
      <c r="U112" s="1"/>
      <c r="V112" s="1"/>
      <c r="W112" s="1"/>
      <c r="X112" s="1"/>
      <c r="Y112" s="1"/>
      <c r="Z112" s="1"/>
      <c r="AA112"/>
      <c r="AB112"/>
      <c r="AC112"/>
      <c r="AD112"/>
      <c r="AE112"/>
      <c r="AF112" s="267"/>
      <c r="AG112" s="267"/>
      <c r="AH112" s="267"/>
      <c r="AI112" s="267"/>
      <c r="AJ112" s="267"/>
      <c r="AK112" s="267"/>
      <c r="AL112" s="267"/>
    </row>
    <row r="113" spans="1:38" s="489" customFormat="1" ht="12.75" customHeight="1">
      <c r="A113" s="384">
        <v>21</v>
      </c>
      <c r="B113" s="266">
        <v>44512</v>
      </c>
      <c r="C113" s="487"/>
      <c r="D113" s="447" t="s">
        <v>955</v>
      </c>
      <c r="E113" s="384" t="s">
        <v>594</v>
      </c>
      <c r="F113" s="384">
        <v>25</v>
      </c>
      <c r="G113" s="384">
        <v>17</v>
      </c>
      <c r="H113" s="387">
        <v>30</v>
      </c>
      <c r="I113" s="387" t="s">
        <v>956</v>
      </c>
      <c r="J113" s="388" t="s">
        <v>961</v>
      </c>
      <c r="K113" s="389">
        <f t="shared" si="93"/>
        <v>5</v>
      </c>
      <c r="L113" s="389">
        <v>100</v>
      </c>
      <c r="M113" s="388">
        <f t="shared" si="92"/>
        <v>2650</v>
      </c>
      <c r="N113" s="388">
        <v>550</v>
      </c>
      <c r="O113" s="390" t="s">
        <v>592</v>
      </c>
      <c r="P113" s="266">
        <v>44515</v>
      </c>
      <c r="Q113" s="1"/>
      <c r="R113" s="277" t="s">
        <v>596</v>
      </c>
      <c r="S113" s="1"/>
      <c r="T113" s="1"/>
      <c r="U113" s="1"/>
      <c r="V113" s="1"/>
      <c r="W113" s="1"/>
      <c r="X113" s="1"/>
      <c r="Y113" s="1"/>
      <c r="Z113" s="1"/>
      <c r="AA113"/>
      <c r="AB113"/>
      <c r="AC113"/>
      <c r="AD113"/>
      <c r="AE113"/>
      <c r="AF113" s="267"/>
      <c r="AG113" s="267"/>
      <c r="AH113" s="267"/>
      <c r="AI113" s="267"/>
      <c r="AJ113" s="267"/>
      <c r="AK113" s="267"/>
      <c r="AL113" s="267"/>
    </row>
    <row r="114" spans="1:38" s="489" customFormat="1" ht="12.75" customHeight="1">
      <c r="A114" s="384">
        <v>22</v>
      </c>
      <c r="B114" s="428">
        <v>44515</v>
      </c>
      <c r="C114" s="487"/>
      <c r="D114" s="447" t="s">
        <v>964</v>
      </c>
      <c r="E114" s="384" t="s">
        <v>594</v>
      </c>
      <c r="F114" s="384">
        <v>48</v>
      </c>
      <c r="G114" s="384">
        <v>17</v>
      </c>
      <c r="H114" s="387">
        <v>69</v>
      </c>
      <c r="I114" s="387" t="s">
        <v>965</v>
      </c>
      <c r="J114" s="388" t="s">
        <v>606</v>
      </c>
      <c r="K114" s="389">
        <f>H114-F114</f>
        <v>21</v>
      </c>
      <c r="L114" s="389">
        <v>100</v>
      </c>
      <c r="M114" s="388">
        <f t="shared" ref="M114" si="94">(K114*N114)-100</f>
        <v>950</v>
      </c>
      <c r="N114" s="388">
        <v>50</v>
      </c>
      <c r="O114" s="390" t="s">
        <v>592</v>
      </c>
      <c r="P114" s="266">
        <v>44515</v>
      </c>
      <c r="Q114" s="1"/>
      <c r="R114" s="277" t="s">
        <v>593</v>
      </c>
      <c r="S114" s="1"/>
      <c r="T114" s="1"/>
      <c r="U114" s="1"/>
      <c r="V114" s="1"/>
      <c r="W114" s="1"/>
      <c r="X114" s="1"/>
      <c r="Y114" s="1"/>
      <c r="Z114" s="1"/>
      <c r="AA114"/>
      <c r="AB114"/>
      <c r="AC114"/>
      <c r="AD114"/>
      <c r="AE114"/>
      <c r="AF114" s="267"/>
      <c r="AG114" s="267"/>
      <c r="AH114" s="267"/>
      <c r="AI114" s="267"/>
      <c r="AJ114" s="267"/>
      <c r="AK114" s="267"/>
      <c r="AL114" s="267"/>
    </row>
    <row r="115" spans="1:38" s="489" customFormat="1" ht="12.75" customHeight="1">
      <c r="A115" s="384">
        <v>23</v>
      </c>
      <c r="B115" s="428">
        <v>44515</v>
      </c>
      <c r="C115" s="487"/>
      <c r="D115" s="447" t="s">
        <v>964</v>
      </c>
      <c r="E115" s="384" t="s">
        <v>594</v>
      </c>
      <c r="F115" s="384">
        <v>53.5</v>
      </c>
      <c r="G115" s="384">
        <v>17</v>
      </c>
      <c r="H115" s="387">
        <v>74</v>
      </c>
      <c r="I115" s="387" t="s">
        <v>965</v>
      </c>
      <c r="J115" s="388" t="s">
        <v>966</v>
      </c>
      <c r="K115" s="389">
        <f>H115-F115</f>
        <v>20.5</v>
      </c>
      <c r="L115" s="389">
        <v>100</v>
      </c>
      <c r="M115" s="388">
        <f t="shared" ref="M115:M116" si="95">(K115*N115)-100</f>
        <v>925</v>
      </c>
      <c r="N115" s="388">
        <v>50</v>
      </c>
      <c r="O115" s="390" t="s">
        <v>592</v>
      </c>
      <c r="P115" s="266">
        <v>44515</v>
      </c>
      <c r="Q115" s="1"/>
      <c r="R115" s="277" t="s">
        <v>593</v>
      </c>
      <c r="S115" s="1"/>
      <c r="T115" s="1"/>
      <c r="U115" s="1"/>
      <c r="V115" s="1"/>
      <c r="W115" s="1"/>
      <c r="X115" s="1"/>
      <c r="Y115" s="1"/>
      <c r="Z115" s="1"/>
      <c r="AA115"/>
      <c r="AB115"/>
      <c r="AC115"/>
      <c r="AD115"/>
      <c r="AE115"/>
      <c r="AF115" s="267"/>
      <c r="AG115" s="267"/>
      <c r="AH115" s="267"/>
      <c r="AI115" s="267"/>
      <c r="AJ115" s="267"/>
      <c r="AK115" s="267"/>
      <c r="AL115" s="267"/>
    </row>
    <row r="116" spans="1:38" s="489" customFormat="1" ht="12.75" customHeight="1">
      <c r="A116" s="434">
        <v>24</v>
      </c>
      <c r="B116" s="439">
        <v>44516</v>
      </c>
      <c r="C116" s="490"/>
      <c r="D116" s="432" t="s">
        <v>970</v>
      </c>
      <c r="E116" s="434" t="s">
        <v>594</v>
      </c>
      <c r="F116" s="434">
        <v>50.5</v>
      </c>
      <c r="G116" s="434">
        <v>32</v>
      </c>
      <c r="H116" s="435">
        <v>33</v>
      </c>
      <c r="I116" s="435" t="s">
        <v>971</v>
      </c>
      <c r="J116" s="436" t="s">
        <v>985</v>
      </c>
      <c r="K116" s="437">
        <f t="shared" ref="K116" si="96">H116-F116</f>
        <v>-17.5</v>
      </c>
      <c r="L116" s="437">
        <v>100</v>
      </c>
      <c r="M116" s="436">
        <f t="shared" si="95"/>
        <v>-4475</v>
      </c>
      <c r="N116" s="436">
        <v>250</v>
      </c>
      <c r="O116" s="438" t="s">
        <v>605</v>
      </c>
      <c r="P116" s="439">
        <v>44517</v>
      </c>
      <c r="Q116" s="1"/>
      <c r="R116" s="277" t="s">
        <v>596</v>
      </c>
      <c r="S116" s="1"/>
      <c r="T116" s="1"/>
      <c r="U116" s="1"/>
      <c r="V116" s="1"/>
      <c r="W116" s="1"/>
      <c r="X116" s="1"/>
      <c r="Y116" s="1"/>
      <c r="Z116" s="1"/>
      <c r="AA116"/>
      <c r="AB116"/>
      <c r="AC116"/>
      <c r="AD116"/>
      <c r="AE116"/>
      <c r="AF116" s="267"/>
      <c r="AG116" s="267"/>
      <c r="AH116" s="267"/>
      <c r="AI116" s="267"/>
      <c r="AJ116" s="267"/>
      <c r="AK116" s="267"/>
      <c r="AL116" s="267"/>
    </row>
    <row r="117" spans="1:38" s="489" customFormat="1" ht="12.75" customHeight="1">
      <c r="A117" s="434">
        <v>25</v>
      </c>
      <c r="B117" s="439">
        <v>44516</v>
      </c>
      <c r="C117" s="490"/>
      <c r="D117" s="432" t="s">
        <v>955</v>
      </c>
      <c r="E117" s="434" t="s">
        <v>594</v>
      </c>
      <c r="F117" s="434">
        <v>15.25</v>
      </c>
      <c r="G117" s="434">
        <v>8</v>
      </c>
      <c r="H117" s="435">
        <v>8</v>
      </c>
      <c r="I117" s="435" t="s">
        <v>973</v>
      </c>
      <c r="J117" s="436" t="s">
        <v>1008</v>
      </c>
      <c r="K117" s="437">
        <f t="shared" ref="K117" si="97">H117-F117</f>
        <v>-7.25</v>
      </c>
      <c r="L117" s="437">
        <v>100</v>
      </c>
      <c r="M117" s="436">
        <f t="shared" ref="M117" si="98">(K117*N117)-100</f>
        <v>-4087.5</v>
      </c>
      <c r="N117" s="436">
        <v>550</v>
      </c>
      <c r="O117" s="438" t="s">
        <v>605</v>
      </c>
      <c r="P117" s="439">
        <v>44522</v>
      </c>
      <c r="Q117" s="1"/>
      <c r="R117" s="277" t="s">
        <v>596</v>
      </c>
      <c r="S117" s="1"/>
      <c r="T117" s="1"/>
      <c r="U117" s="1"/>
      <c r="V117" s="1"/>
      <c r="W117" s="1"/>
      <c r="X117" s="1"/>
      <c r="Y117" s="1"/>
      <c r="Z117" s="1"/>
      <c r="AA117"/>
      <c r="AB117"/>
      <c r="AC117"/>
      <c r="AD117"/>
      <c r="AE117"/>
      <c r="AF117" s="267"/>
      <c r="AG117" s="267"/>
      <c r="AH117" s="267"/>
      <c r="AI117" s="267"/>
      <c r="AJ117" s="267"/>
      <c r="AK117" s="267"/>
      <c r="AL117" s="267"/>
    </row>
    <row r="118" spans="1:38" s="489" customFormat="1" ht="12.75" customHeight="1">
      <c r="A118" s="384">
        <v>26</v>
      </c>
      <c r="B118" s="266">
        <v>44516</v>
      </c>
      <c r="C118" s="487"/>
      <c r="D118" s="447" t="s">
        <v>974</v>
      </c>
      <c r="E118" s="384" t="s">
        <v>594</v>
      </c>
      <c r="F118" s="384">
        <v>190</v>
      </c>
      <c r="G118" s="384">
        <v>130</v>
      </c>
      <c r="H118" s="387">
        <v>240</v>
      </c>
      <c r="I118" s="387" t="s">
        <v>975</v>
      </c>
      <c r="J118" s="388" t="s">
        <v>897</v>
      </c>
      <c r="K118" s="389">
        <f>H118-F118</f>
        <v>50</v>
      </c>
      <c r="L118" s="389">
        <v>100</v>
      </c>
      <c r="M118" s="388">
        <f>(K118*N118)-100</f>
        <v>1150</v>
      </c>
      <c r="N118" s="388">
        <v>25</v>
      </c>
      <c r="O118" s="390" t="s">
        <v>592</v>
      </c>
      <c r="P118" s="266">
        <v>44516</v>
      </c>
      <c r="Q118" s="1"/>
      <c r="R118" s="277" t="s">
        <v>593</v>
      </c>
      <c r="S118" s="1"/>
      <c r="T118" s="1"/>
      <c r="U118" s="1"/>
      <c r="V118" s="1"/>
      <c r="W118" s="1"/>
      <c r="X118" s="1"/>
      <c r="Y118" s="1"/>
      <c r="Z118" s="1"/>
      <c r="AA118"/>
      <c r="AB118"/>
      <c r="AC118"/>
      <c r="AD118"/>
      <c r="AE118"/>
      <c r="AF118" s="267"/>
      <c r="AG118" s="267"/>
      <c r="AH118" s="267"/>
      <c r="AI118" s="267"/>
      <c r="AJ118" s="267"/>
      <c r="AK118" s="267"/>
      <c r="AL118" s="267"/>
    </row>
    <row r="119" spans="1:38" s="489" customFormat="1" ht="12.75" customHeight="1">
      <c r="A119" s="384">
        <v>27</v>
      </c>
      <c r="B119" s="266">
        <v>44517</v>
      </c>
      <c r="C119" s="487"/>
      <c r="D119" s="447" t="s">
        <v>978</v>
      </c>
      <c r="E119" s="384" t="s">
        <v>594</v>
      </c>
      <c r="F119" s="384">
        <v>165</v>
      </c>
      <c r="G119" s="384">
        <v>100</v>
      </c>
      <c r="H119" s="387">
        <v>215</v>
      </c>
      <c r="I119" s="387" t="s">
        <v>979</v>
      </c>
      <c r="J119" s="388" t="s">
        <v>897</v>
      </c>
      <c r="K119" s="389">
        <f>H119-F119</f>
        <v>50</v>
      </c>
      <c r="L119" s="389">
        <v>100</v>
      </c>
      <c r="M119" s="388">
        <f>(K119*N119)-100</f>
        <v>1150</v>
      </c>
      <c r="N119" s="388">
        <v>25</v>
      </c>
      <c r="O119" s="390" t="s">
        <v>592</v>
      </c>
      <c r="P119" s="266">
        <v>44516</v>
      </c>
      <c r="Q119" s="1"/>
      <c r="R119" s="277" t="s">
        <v>593</v>
      </c>
      <c r="S119" s="1"/>
      <c r="T119" s="1"/>
      <c r="U119" s="1"/>
      <c r="V119" s="1"/>
      <c r="W119" s="1"/>
      <c r="X119" s="1"/>
      <c r="Y119" s="1"/>
      <c r="Z119" s="1"/>
      <c r="AA119"/>
      <c r="AB119"/>
      <c r="AC119"/>
      <c r="AD119"/>
      <c r="AE119"/>
      <c r="AF119" s="267"/>
      <c r="AG119" s="267"/>
      <c r="AH119" s="267"/>
      <c r="AI119" s="267"/>
      <c r="AJ119" s="267"/>
      <c r="AK119" s="267"/>
      <c r="AL119" s="267"/>
    </row>
    <row r="120" spans="1:38" s="489" customFormat="1" ht="12.75" customHeight="1">
      <c r="A120" s="434">
        <v>28</v>
      </c>
      <c r="B120" s="439">
        <v>44517</v>
      </c>
      <c r="C120" s="490"/>
      <c r="D120" s="432" t="s">
        <v>980</v>
      </c>
      <c r="E120" s="434" t="s">
        <v>594</v>
      </c>
      <c r="F120" s="434">
        <v>175</v>
      </c>
      <c r="G120" s="434">
        <v>118</v>
      </c>
      <c r="H120" s="435">
        <v>165</v>
      </c>
      <c r="I120" s="435" t="s">
        <v>979</v>
      </c>
      <c r="J120" s="436" t="s">
        <v>987</v>
      </c>
      <c r="K120" s="437">
        <f t="shared" ref="K120:K121" si="99">H120-F120</f>
        <v>-10</v>
      </c>
      <c r="L120" s="437">
        <v>100</v>
      </c>
      <c r="M120" s="436">
        <f t="shared" ref="M120:M121" si="100">(K120*N120)-100</f>
        <v>-350</v>
      </c>
      <c r="N120" s="436">
        <v>25</v>
      </c>
      <c r="O120" s="438" t="s">
        <v>605</v>
      </c>
      <c r="P120" s="439">
        <v>44518</v>
      </c>
      <c r="Q120" s="1"/>
      <c r="R120" s="277" t="s">
        <v>593</v>
      </c>
      <c r="S120" s="1"/>
      <c r="T120" s="1"/>
      <c r="U120" s="1"/>
      <c r="V120" s="1"/>
      <c r="W120" s="1"/>
      <c r="X120" s="1"/>
      <c r="Y120" s="1"/>
      <c r="Z120" s="1"/>
      <c r="AA120"/>
      <c r="AB120"/>
      <c r="AC120"/>
      <c r="AD120"/>
      <c r="AE120"/>
      <c r="AF120" s="267"/>
      <c r="AG120" s="267"/>
      <c r="AH120" s="267"/>
      <c r="AI120" s="267"/>
      <c r="AJ120" s="267"/>
      <c r="AK120" s="267"/>
      <c r="AL120" s="267"/>
    </row>
    <row r="121" spans="1:38" s="489" customFormat="1" ht="12.75" customHeight="1">
      <c r="A121" s="434">
        <v>29</v>
      </c>
      <c r="B121" s="439">
        <v>44518</v>
      </c>
      <c r="C121" s="490"/>
      <c r="D121" s="432" t="s">
        <v>988</v>
      </c>
      <c r="E121" s="434" t="s">
        <v>594</v>
      </c>
      <c r="F121" s="434">
        <v>31</v>
      </c>
      <c r="G121" s="434">
        <v>17</v>
      </c>
      <c r="H121" s="435">
        <v>17</v>
      </c>
      <c r="I121" s="435" t="s">
        <v>989</v>
      </c>
      <c r="J121" s="436" t="s">
        <v>1003</v>
      </c>
      <c r="K121" s="437">
        <f t="shared" si="99"/>
        <v>-14</v>
      </c>
      <c r="L121" s="437">
        <v>100</v>
      </c>
      <c r="M121" s="436">
        <f t="shared" si="100"/>
        <v>-4300</v>
      </c>
      <c r="N121" s="436">
        <v>300</v>
      </c>
      <c r="O121" s="438" t="s">
        <v>605</v>
      </c>
      <c r="P121" s="439">
        <v>44522</v>
      </c>
      <c r="Q121" s="1"/>
      <c r="R121" s="277" t="s">
        <v>596</v>
      </c>
      <c r="S121" s="1"/>
      <c r="T121" s="1"/>
      <c r="U121" s="1"/>
      <c r="V121" s="1"/>
      <c r="W121" s="1"/>
      <c r="X121" s="1"/>
      <c r="Y121" s="1"/>
      <c r="Z121" s="1"/>
      <c r="AA121"/>
      <c r="AB121"/>
      <c r="AC121"/>
      <c r="AD121"/>
      <c r="AE121"/>
      <c r="AF121" s="267"/>
      <c r="AG121" s="267"/>
      <c r="AH121" s="267"/>
      <c r="AI121" s="267"/>
      <c r="AJ121" s="267"/>
      <c r="AK121" s="267"/>
      <c r="AL121" s="267"/>
    </row>
    <row r="122" spans="1:38" s="489" customFormat="1" ht="12.75" customHeight="1">
      <c r="A122" s="566">
        <v>30</v>
      </c>
      <c r="B122" s="567">
        <v>44518</v>
      </c>
      <c r="C122" s="509"/>
      <c r="D122" s="510" t="s">
        <v>993</v>
      </c>
      <c r="E122" s="511" t="s">
        <v>594</v>
      </c>
      <c r="F122" s="511">
        <v>295</v>
      </c>
      <c r="G122" s="511">
        <v>150</v>
      </c>
      <c r="H122" s="512">
        <v>120</v>
      </c>
      <c r="I122" s="512" t="s">
        <v>994</v>
      </c>
      <c r="J122" s="568" t="s">
        <v>1009</v>
      </c>
      <c r="K122" s="513">
        <v>-175</v>
      </c>
      <c r="L122" s="513">
        <v>100</v>
      </c>
      <c r="M122" s="570">
        <f>(-120*25)-200</f>
        <v>-3200</v>
      </c>
      <c r="N122" s="571">
        <v>25</v>
      </c>
      <c r="O122" s="564" t="s">
        <v>605</v>
      </c>
      <c r="P122" s="565">
        <v>44522</v>
      </c>
      <c r="Q122" s="1"/>
      <c r="R122" s="277" t="s">
        <v>593</v>
      </c>
      <c r="S122" s="1"/>
      <c r="T122" s="1"/>
      <c r="U122" s="1"/>
      <c r="V122" s="1"/>
      <c r="W122" s="1"/>
      <c r="X122" s="1"/>
      <c r="Y122" s="1"/>
      <c r="Z122" s="1"/>
      <c r="AA122"/>
      <c r="AB122"/>
      <c r="AC122"/>
      <c r="AD122"/>
      <c r="AE122"/>
      <c r="AF122" s="267"/>
      <c r="AG122" s="267"/>
      <c r="AH122" s="267"/>
      <c r="AI122" s="267"/>
      <c r="AJ122" s="267"/>
      <c r="AK122" s="267"/>
      <c r="AL122" s="267"/>
    </row>
    <row r="123" spans="1:38" s="489" customFormat="1" ht="12.75" customHeight="1">
      <c r="A123" s="566"/>
      <c r="B123" s="567"/>
      <c r="C123" s="514"/>
      <c r="D123" s="515" t="s">
        <v>978</v>
      </c>
      <c r="E123" s="516" t="s">
        <v>917</v>
      </c>
      <c r="F123" s="516">
        <v>55</v>
      </c>
      <c r="G123" s="516"/>
      <c r="H123" s="517">
        <v>0</v>
      </c>
      <c r="I123" s="518"/>
      <c r="J123" s="569"/>
      <c r="K123" s="519">
        <v>55</v>
      </c>
      <c r="L123" s="520">
        <v>100</v>
      </c>
      <c r="M123" s="570"/>
      <c r="N123" s="571"/>
      <c r="O123" s="564"/>
      <c r="P123" s="565"/>
      <c r="Q123" s="1"/>
      <c r="R123" s="277" t="s">
        <v>593</v>
      </c>
      <c r="S123" s="1"/>
      <c r="T123" s="1"/>
      <c r="U123" s="1"/>
      <c r="V123" s="1"/>
      <c r="W123" s="1"/>
      <c r="X123" s="1"/>
      <c r="Y123" s="1"/>
      <c r="Z123" s="1"/>
      <c r="AA123"/>
      <c r="AB123"/>
      <c r="AC123"/>
      <c r="AD123"/>
      <c r="AE123"/>
      <c r="AF123" s="267"/>
      <c r="AG123" s="267"/>
      <c r="AH123" s="267"/>
      <c r="AI123" s="267"/>
      <c r="AJ123" s="267"/>
      <c r="AK123" s="267"/>
      <c r="AL123" s="267"/>
    </row>
    <row r="124" spans="1:38" s="489" customFormat="1" ht="12.75" customHeight="1">
      <c r="A124" s="384">
        <v>31</v>
      </c>
      <c r="B124" s="266">
        <v>44518</v>
      </c>
      <c r="C124" s="487"/>
      <c r="D124" s="447" t="s">
        <v>990</v>
      </c>
      <c r="E124" s="384" t="s">
        <v>594</v>
      </c>
      <c r="F124" s="384">
        <v>23</v>
      </c>
      <c r="G124" s="384"/>
      <c r="H124" s="387">
        <v>38</v>
      </c>
      <c r="I124" s="387" t="s">
        <v>991</v>
      </c>
      <c r="J124" s="388" t="s">
        <v>878</v>
      </c>
      <c r="K124" s="389">
        <f>H124-F124</f>
        <v>15</v>
      </c>
      <c r="L124" s="389">
        <v>100</v>
      </c>
      <c r="M124" s="388">
        <f t="shared" ref="M124" si="101">(K124*N124)-100</f>
        <v>650</v>
      </c>
      <c r="N124" s="388">
        <v>50</v>
      </c>
      <c r="O124" s="390" t="s">
        <v>592</v>
      </c>
      <c r="P124" s="266">
        <v>44518</v>
      </c>
      <c r="Q124" s="1"/>
      <c r="R124" s="277" t="s">
        <v>593</v>
      </c>
      <c r="S124" s="1"/>
      <c r="T124" s="1"/>
      <c r="U124" s="1"/>
      <c r="V124" s="1"/>
      <c r="W124" s="1"/>
      <c r="X124" s="1"/>
      <c r="Y124" s="1"/>
      <c r="Z124" s="1"/>
      <c r="AA124"/>
      <c r="AB124"/>
      <c r="AC124"/>
      <c r="AD124"/>
      <c r="AE124"/>
      <c r="AF124" s="267"/>
      <c r="AG124" s="267"/>
      <c r="AH124" s="267"/>
      <c r="AI124" s="267"/>
      <c r="AJ124" s="267"/>
      <c r="AK124" s="267"/>
      <c r="AL124" s="267"/>
    </row>
    <row r="125" spans="1:38" s="489" customFormat="1" ht="12.75" customHeight="1">
      <c r="A125" s="384">
        <v>32</v>
      </c>
      <c r="B125" s="266">
        <v>44522</v>
      </c>
      <c r="C125" s="487"/>
      <c r="D125" s="447" t="s">
        <v>1006</v>
      </c>
      <c r="E125" s="384" t="s">
        <v>594</v>
      </c>
      <c r="F125" s="384">
        <v>86</v>
      </c>
      <c r="G125" s="384">
        <v>48</v>
      </c>
      <c r="H125" s="387">
        <v>92</v>
      </c>
      <c r="I125" s="387" t="s">
        <v>845</v>
      </c>
      <c r="J125" s="388" t="s">
        <v>1007</v>
      </c>
      <c r="K125" s="389">
        <f>H125-F125</f>
        <v>6</v>
      </c>
      <c r="L125" s="389">
        <v>100</v>
      </c>
      <c r="M125" s="388">
        <f t="shared" ref="M125" si="102">(K125*N125)-100</f>
        <v>200</v>
      </c>
      <c r="N125" s="388">
        <v>50</v>
      </c>
      <c r="O125" s="390" t="s">
        <v>592</v>
      </c>
      <c r="P125" s="266">
        <v>44522</v>
      </c>
      <c r="Q125" s="1"/>
      <c r="R125" s="277" t="s">
        <v>593</v>
      </c>
      <c r="S125" s="1"/>
      <c r="T125" s="1"/>
      <c r="U125" s="1"/>
      <c r="V125" s="1"/>
      <c r="W125" s="1"/>
      <c r="X125" s="1"/>
      <c r="Y125" s="1"/>
      <c r="Z125" s="1"/>
      <c r="AA125"/>
      <c r="AB125"/>
      <c r="AC125"/>
      <c r="AD125"/>
      <c r="AE125"/>
      <c r="AF125" s="267"/>
      <c r="AG125" s="267"/>
      <c r="AH125" s="267"/>
      <c r="AI125" s="267"/>
      <c r="AJ125" s="267"/>
      <c r="AK125" s="267"/>
      <c r="AL125" s="267"/>
    </row>
    <row r="126" spans="1:38" s="489" customFormat="1" ht="12.75" customHeight="1">
      <c r="A126" s="562">
        <v>33</v>
      </c>
      <c r="B126" s="573">
        <v>44522</v>
      </c>
      <c r="C126" s="494"/>
      <c r="D126" s="495" t="s">
        <v>1010</v>
      </c>
      <c r="E126" s="496" t="s">
        <v>594</v>
      </c>
      <c r="F126" s="496">
        <v>210</v>
      </c>
      <c r="G126" s="496"/>
      <c r="H126" s="497">
        <v>275</v>
      </c>
      <c r="I126" s="497"/>
      <c r="J126" s="574" t="s">
        <v>1036</v>
      </c>
      <c r="K126" s="498">
        <v>65</v>
      </c>
      <c r="L126" s="498">
        <v>100</v>
      </c>
      <c r="M126" s="576">
        <f>(110*25)-200</f>
        <v>2550</v>
      </c>
      <c r="N126" s="577">
        <v>25</v>
      </c>
      <c r="O126" s="578" t="s">
        <v>592</v>
      </c>
      <c r="P126" s="572">
        <v>44524</v>
      </c>
      <c r="Q126" s="1"/>
      <c r="R126" s="277" t="s">
        <v>593</v>
      </c>
      <c r="S126" s="1"/>
      <c r="T126" s="1"/>
      <c r="U126" s="1"/>
      <c r="V126" s="1"/>
      <c r="W126" s="1"/>
      <c r="X126" s="1"/>
      <c r="Y126" s="1"/>
      <c r="Z126" s="1"/>
      <c r="AA126"/>
      <c r="AB126"/>
      <c r="AC126"/>
      <c r="AD126"/>
      <c r="AE126"/>
      <c r="AF126" s="267"/>
      <c r="AG126" s="267"/>
      <c r="AH126" s="267"/>
      <c r="AI126" s="267"/>
      <c r="AJ126" s="267"/>
      <c r="AK126" s="267"/>
      <c r="AL126" s="267"/>
    </row>
    <row r="127" spans="1:38" s="489" customFormat="1" ht="12.75" customHeight="1">
      <c r="A127" s="563"/>
      <c r="B127" s="573"/>
      <c r="C127" s="499"/>
      <c r="D127" s="495" t="s">
        <v>1011</v>
      </c>
      <c r="E127" s="501" t="s">
        <v>917</v>
      </c>
      <c r="F127" s="501">
        <v>115</v>
      </c>
      <c r="G127" s="501"/>
      <c r="H127" s="502">
        <v>92.5</v>
      </c>
      <c r="I127" s="522"/>
      <c r="J127" s="575"/>
      <c r="K127" s="504">
        <v>45</v>
      </c>
      <c r="L127" s="505">
        <v>100</v>
      </c>
      <c r="M127" s="576"/>
      <c r="N127" s="577"/>
      <c r="O127" s="578"/>
      <c r="P127" s="572"/>
      <c r="Q127" s="1"/>
      <c r="R127" s="277" t="s">
        <v>593</v>
      </c>
      <c r="S127" s="1"/>
      <c r="T127" s="1"/>
      <c r="U127" s="1"/>
      <c r="V127" s="1"/>
      <c r="W127" s="1"/>
      <c r="X127" s="1"/>
      <c r="Y127" s="1"/>
      <c r="Z127" s="1"/>
      <c r="AA127"/>
      <c r="AB127"/>
      <c r="AC127"/>
      <c r="AD127"/>
      <c r="AE127"/>
      <c r="AF127" s="267"/>
      <c r="AG127" s="267"/>
      <c r="AH127" s="267"/>
      <c r="AI127" s="267"/>
      <c r="AJ127" s="267"/>
      <c r="AK127" s="267"/>
      <c r="AL127" s="267"/>
    </row>
    <row r="128" spans="1:38" s="489" customFormat="1" ht="12.75" customHeight="1">
      <c r="A128" s="384">
        <v>34</v>
      </c>
      <c r="B128" s="266">
        <v>44523</v>
      </c>
      <c r="C128" s="487"/>
      <c r="D128" s="447" t="s">
        <v>1015</v>
      </c>
      <c r="E128" s="384" t="s">
        <v>594</v>
      </c>
      <c r="F128" s="384">
        <v>62.5</v>
      </c>
      <c r="G128" s="384">
        <v>30</v>
      </c>
      <c r="H128" s="387">
        <v>89</v>
      </c>
      <c r="I128" s="387" t="s">
        <v>1016</v>
      </c>
      <c r="J128" s="388" t="s">
        <v>1017</v>
      </c>
      <c r="K128" s="389">
        <f>H128-F128</f>
        <v>26.5</v>
      </c>
      <c r="L128" s="389">
        <v>100</v>
      </c>
      <c r="M128" s="388">
        <f t="shared" ref="M128" si="103">(K128*N128)-100</f>
        <v>1225</v>
      </c>
      <c r="N128" s="388">
        <v>50</v>
      </c>
      <c r="O128" s="390" t="s">
        <v>592</v>
      </c>
      <c r="P128" s="266">
        <v>44523</v>
      </c>
      <c r="Q128" s="1"/>
      <c r="R128" s="277" t="s">
        <v>593</v>
      </c>
      <c r="S128" s="1"/>
      <c r="T128" s="1"/>
      <c r="U128" s="1"/>
      <c r="V128" s="1"/>
      <c r="W128" s="1"/>
      <c r="X128" s="1"/>
      <c r="Y128" s="1"/>
      <c r="Z128" s="1"/>
      <c r="AA128"/>
      <c r="AB128"/>
      <c r="AC128"/>
      <c r="AD128"/>
      <c r="AE128"/>
      <c r="AF128" s="267"/>
      <c r="AG128" s="267"/>
      <c r="AH128" s="267"/>
      <c r="AI128" s="267"/>
      <c r="AJ128" s="267"/>
      <c r="AK128" s="267"/>
      <c r="AL128" s="267"/>
    </row>
    <row r="129" spans="1:38" s="489" customFormat="1" ht="12.75" customHeight="1">
      <c r="A129" s="384">
        <v>35</v>
      </c>
      <c r="B129" s="266">
        <v>44523</v>
      </c>
      <c r="C129" s="487"/>
      <c r="D129" s="447" t="s">
        <v>1019</v>
      </c>
      <c r="E129" s="384" t="s">
        <v>594</v>
      </c>
      <c r="F129" s="384">
        <v>5.0999999999999996</v>
      </c>
      <c r="G129" s="384">
        <v>1.9</v>
      </c>
      <c r="H129" s="387">
        <v>6.5</v>
      </c>
      <c r="I129" s="387" t="s">
        <v>1020</v>
      </c>
      <c r="J129" s="388" t="s">
        <v>1021</v>
      </c>
      <c r="K129" s="389">
        <f>H129-F129</f>
        <v>1.4000000000000004</v>
      </c>
      <c r="L129" s="389">
        <v>100</v>
      </c>
      <c r="M129" s="388">
        <f t="shared" ref="M129:M131" si="104">(K129*N129)-100</f>
        <v>2000.0000000000005</v>
      </c>
      <c r="N129" s="388">
        <v>1500</v>
      </c>
      <c r="O129" s="390" t="s">
        <v>592</v>
      </c>
      <c r="P129" s="266">
        <v>44523</v>
      </c>
      <c r="Q129" s="1"/>
      <c r="R129" s="277" t="s">
        <v>593</v>
      </c>
      <c r="S129" s="1"/>
      <c r="T129" s="1"/>
      <c r="U129" s="1"/>
      <c r="V129" s="1"/>
      <c r="W129" s="1"/>
      <c r="X129" s="1"/>
      <c r="Y129" s="1"/>
      <c r="Z129" s="1"/>
      <c r="AA129"/>
      <c r="AB129"/>
      <c r="AC129"/>
      <c r="AD129"/>
      <c r="AE129"/>
      <c r="AF129" s="267"/>
      <c r="AG129" s="267"/>
      <c r="AH129" s="267"/>
      <c r="AI129" s="267"/>
      <c r="AJ129" s="267"/>
      <c r="AK129" s="267"/>
      <c r="AL129" s="267"/>
    </row>
    <row r="130" spans="1:38" s="489" customFormat="1" ht="12.75" customHeight="1">
      <c r="A130" s="434">
        <v>36</v>
      </c>
      <c r="B130" s="439">
        <v>44524</v>
      </c>
      <c r="C130" s="490"/>
      <c r="D130" s="432" t="s">
        <v>1022</v>
      </c>
      <c r="E130" s="434" t="s">
        <v>594</v>
      </c>
      <c r="F130" s="434">
        <v>52</v>
      </c>
      <c r="G130" s="434">
        <v>20</v>
      </c>
      <c r="H130" s="435">
        <v>20</v>
      </c>
      <c r="I130" s="435" t="s">
        <v>1023</v>
      </c>
      <c r="J130" s="436" t="s">
        <v>984</v>
      </c>
      <c r="K130" s="437">
        <f t="shared" ref="K130:K131" si="105">H130-F130</f>
        <v>-32</v>
      </c>
      <c r="L130" s="437">
        <v>100</v>
      </c>
      <c r="M130" s="436">
        <f t="shared" si="104"/>
        <v>-1700</v>
      </c>
      <c r="N130" s="436">
        <v>50</v>
      </c>
      <c r="O130" s="438" t="s">
        <v>605</v>
      </c>
      <c r="P130" s="439">
        <v>44524</v>
      </c>
      <c r="Q130" s="1"/>
      <c r="R130" s="277" t="s">
        <v>596</v>
      </c>
      <c r="S130" s="1"/>
      <c r="T130" s="1"/>
      <c r="U130" s="1"/>
      <c r="V130" s="1"/>
      <c r="W130" s="1"/>
      <c r="X130" s="1"/>
      <c r="Y130" s="1"/>
      <c r="Z130" s="1"/>
      <c r="AA130"/>
      <c r="AB130"/>
      <c r="AC130"/>
      <c r="AD130"/>
      <c r="AE130"/>
      <c r="AF130" s="267"/>
      <c r="AG130" s="267"/>
      <c r="AH130" s="267"/>
      <c r="AI130" s="267"/>
      <c r="AJ130" s="267"/>
      <c r="AK130" s="267"/>
      <c r="AL130" s="267"/>
    </row>
    <row r="131" spans="1:38" s="489" customFormat="1" ht="12.75" customHeight="1">
      <c r="A131" s="384">
        <v>37</v>
      </c>
      <c r="B131" s="266">
        <v>44524</v>
      </c>
      <c r="C131" s="487"/>
      <c r="D131" s="447" t="s">
        <v>1034</v>
      </c>
      <c r="E131" s="384" t="s">
        <v>594</v>
      </c>
      <c r="F131" s="384">
        <v>116</v>
      </c>
      <c r="G131" s="384">
        <v>85</v>
      </c>
      <c r="H131" s="387">
        <v>135</v>
      </c>
      <c r="I131" s="387" t="s">
        <v>1035</v>
      </c>
      <c r="J131" s="388" t="s">
        <v>1063</v>
      </c>
      <c r="K131" s="389">
        <f t="shared" si="105"/>
        <v>19</v>
      </c>
      <c r="L131" s="389">
        <v>100</v>
      </c>
      <c r="M131" s="388">
        <f t="shared" si="104"/>
        <v>2275</v>
      </c>
      <c r="N131" s="388">
        <v>125</v>
      </c>
      <c r="O131" s="390" t="s">
        <v>592</v>
      </c>
      <c r="P131" s="266">
        <v>44525</v>
      </c>
      <c r="Q131" s="1"/>
      <c r="R131" s="277" t="s">
        <v>596</v>
      </c>
      <c r="S131" s="1"/>
      <c r="T131" s="1"/>
      <c r="U131" s="1"/>
      <c r="V131" s="1"/>
      <c r="W131" s="1"/>
      <c r="X131" s="1"/>
      <c r="Y131" s="1"/>
      <c r="Z131" s="1"/>
      <c r="AA131"/>
      <c r="AB131"/>
      <c r="AC131"/>
      <c r="AD131"/>
      <c r="AE131"/>
      <c r="AF131" s="267"/>
      <c r="AG131" s="267"/>
      <c r="AH131" s="267"/>
      <c r="AI131" s="267"/>
      <c r="AJ131" s="267"/>
      <c r="AK131" s="267"/>
      <c r="AL131" s="267"/>
    </row>
    <row r="132" spans="1:38" s="489" customFormat="1" ht="12.75" customHeight="1">
      <c r="A132" s="384">
        <v>38</v>
      </c>
      <c r="B132" s="266">
        <v>44524</v>
      </c>
      <c r="C132" s="487"/>
      <c r="D132" s="447" t="s">
        <v>1037</v>
      </c>
      <c r="E132" s="384" t="s">
        <v>594</v>
      </c>
      <c r="F132" s="384">
        <v>73.5</v>
      </c>
      <c r="G132" s="384">
        <v>34</v>
      </c>
      <c r="H132" s="387">
        <v>91</v>
      </c>
      <c r="I132" s="387" t="s">
        <v>1038</v>
      </c>
      <c r="J132" s="388" t="s">
        <v>1039</v>
      </c>
      <c r="K132" s="389">
        <f t="shared" ref="K132:K133" si="106">H132-F132</f>
        <v>17.5</v>
      </c>
      <c r="L132" s="389">
        <v>100</v>
      </c>
      <c r="M132" s="388">
        <f t="shared" ref="M132:M133" si="107">(K132*N132)-100</f>
        <v>775</v>
      </c>
      <c r="N132" s="388">
        <v>50</v>
      </c>
      <c r="O132" s="390" t="s">
        <v>592</v>
      </c>
      <c r="P132" s="266">
        <v>44524</v>
      </c>
      <c r="Q132" s="1"/>
      <c r="R132" s="277" t="s">
        <v>593</v>
      </c>
      <c r="S132" s="1"/>
      <c r="T132" s="1"/>
      <c r="U132" s="1"/>
      <c r="V132" s="1"/>
      <c r="W132" s="1"/>
      <c r="X132" s="1"/>
      <c r="Y132" s="1"/>
      <c r="Z132" s="1"/>
      <c r="AA132"/>
      <c r="AB132"/>
      <c r="AC132"/>
      <c r="AD132"/>
      <c r="AE132"/>
      <c r="AF132" s="267"/>
      <c r="AG132" s="267"/>
      <c r="AH132" s="267"/>
      <c r="AI132" s="267"/>
      <c r="AJ132" s="267"/>
      <c r="AK132" s="267"/>
      <c r="AL132" s="267"/>
    </row>
    <row r="133" spans="1:38" s="489" customFormat="1" ht="12.75" customHeight="1">
      <c r="A133" s="384">
        <v>39</v>
      </c>
      <c r="B133" s="266">
        <v>44524</v>
      </c>
      <c r="C133" s="487"/>
      <c r="D133" s="447" t="s">
        <v>1037</v>
      </c>
      <c r="E133" s="384" t="s">
        <v>594</v>
      </c>
      <c r="F133" s="384">
        <v>67.5</v>
      </c>
      <c r="G133" s="384">
        <v>34</v>
      </c>
      <c r="H133" s="387">
        <v>102.5</v>
      </c>
      <c r="I133" s="387" t="s">
        <v>1038</v>
      </c>
      <c r="J133" s="388" t="s">
        <v>1040</v>
      </c>
      <c r="K133" s="389">
        <f t="shared" si="106"/>
        <v>35</v>
      </c>
      <c r="L133" s="389">
        <v>100</v>
      </c>
      <c r="M133" s="388">
        <f t="shared" si="107"/>
        <v>1650</v>
      </c>
      <c r="N133" s="388">
        <v>50</v>
      </c>
      <c r="O133" s="390" t="s">
        <v>592</v>
      </c>
      <c r="P133" s="266">
        <v>44524</v>
      </c>
      <c r="Q133" s="1"/>
      <c r="R133" s="277" t="s">
        <v>593</v>
      </c>
      <c r="S133" s="1"/>
      <c r="T133" s="1"/>
      <c r="U133" s="1"/>
      <c r="V133" s="1"/>
      <c r="W133" s="1"/>
      <c r="X133" s="1"/>
      <c r="Y133" s="1"/>
      <c r="Z133" s="1"/>
      <c r="AA133"/>
      <c r="AB133"/>
      <c r="AC133"/>
      <c r="AD133"/>
      <c r="AE133"/>
      <c r="AF133" s="267"/>
      <c r="AG133" s="267"/>
      <c r="AH133" s="267"/>
      <c r="AI133" s="267"/>
      <c r="AJ133" s="267"/>
      <c r="AK133" s="267"/>
      <c r="AL133" s="267"/>
    </row>
    <row r="134" spans="1:38" s="489" customFormat="1" ht="12.75" customHeight="1">
      <c r="A134" s="423">
        <v>40</v>
      </c>
      <c r="B134" s="530">
        <v>44525</v>
      </c>
      <c r="C134" s="531"/>
      <c r="D134" s="532" t="s">
        <v>1060</v>
      </c>
      <c r="E134" s="423" t="s">
        <v>594</v>
      </c>
      <c r="F134" s="423">
        <v>24.5</v>
      </c>
      <c r="G134" s="423">
        <v>24.5</v>
      </c>
      <c r="H134" s="424">
        <v>24.5</v>
      </c>
      <c r="I134" s="424" t="s">
        <v>1061</v>
      </c>
      <c r="J134" s="425" t="s">
        <v>825</v>
      </c>
      <c r="K134" s="426">
        <f>H134-F134</f>
        <v>0</v>
      </c>
      <c r="L134" s="426">
        <v>100</v>
      </c>
      <c r="M134" s="425">
        <f>(K134*N134)-100</f>
        <v>-100</v>
      </c>
      <c r="N134" s="425">
        <v>50</v>
      </c>
      <c r="O134" s="427" t="s">
        <v>715</v>
      </c>
      <c r="P134" s="323">
        <v>44525</v>
      </c>
      <c r="Q134" s="1"/>
      <c r="R134" s="277" t="s">
        <v>593</v>
      </c>
      <c r="S134" s="1"/>
      <c r="T134" s="1"/>
      <c r="U134" s="1"/>
      <c r="V134" s="1"/>
      <c r="W134" s="1"/>
      <c r="X134" s="1"/>
      <c r="Y134" s="1"/>
      <c r="Z134" s="1"/>
      <c r="AA134"/>
      <c r="AB134"/>
      <c r="AC134"/>
      <c r="AD134"/>
      <c r="AE134"/>
      <c r="AF134" s="267"/>
      <c r="AG134" s="267"/>
      <c r="AH134" s="267"/>
      <c r="AI134" s="267"/>
      <c r="AJ134" s="267"/>
      <c r="AK134" s="267"/>
      <c r="AL134" s="267"/>
    </row>
    <row r="135" spans="1:38" s="489" customFormat="1" ht="12.75" customHeight="1">
      <c r="A135" s="384">
        <v>41</v>
      </c>
      <c r="B135" s="533">
        <v>44525</v>
      </c>
      <c r="C135" s="487"/>
      <c r="D135" s="447" t="s">
        <v>1062</v>
      </c>
      <c r="E135" s="384" t="s">
        <v>594</v>
      </c>
      <c r="F135" s="384">
        <v>27.5</v>
      </c>
      <c r="G135" s="384"/>
      <c r="H135" s="387">
        <v>52.5</v>
      </c>
      <c r="I135" s="387" t="s">
        <v>965</v>
      </c>
      <c r="J135" s="388" t="s">
        <v>614</v>
      </c>
      <c r="K135" s="389">
        <f t="shared" ref="K135" si="108">H135-F135</f>
        <v>25</v>
      </c>
      <c r="L135" s="389">
        <v>100</v>
      </c>
      <c r="M135" s="388">
        <f t="shared" ref="M135" si="109">(K135*N135)-100</f>
        <v>525</v>
      </c>
      <c r="N135" s="388">
        <v>25</v>
      </c>
      <c r="O135" s="390" t="s">
        <v>592</v>
      </c>
      <c r="P135" s="266">
        <v>44525</v>
      </c>
      <c r="Q135" s="1"/>
      <c r="R135" s="277" t="s">
        <v>596</v>
      </c>
      <c r="S135" s="1"/>
      <c r="T135" s="1"/>
      <c r="U135" s="1"/>
      <c r="V135" s="1"/>
      <c r="W135" s="1"/>
      <c r="X135" s="1"/>
      <c r="Y135" s="1"/>
      <c r="Z135" s="1"/>
      <c r="AA135"/>
      <c r="AB135"/>
      <c r="AC135"/>
      <c r="AD135"/>
      <c r="AE135"/>
      <c r="AF135" s="267"/>
      <c r="AG135" s="267"/>
      <c r="AH135" s="267"/>
      <c r="AI135" s="267"/>
      <c r="AJ135" s="267"/>
      <c r="AK135" s="267"/>
      <c r="AL135" s="267"/>
    </row>
    <row r="136" spans="1:38" s="489" customFormat="1" ht="12.75" customHeight="1">
      <c r="A136" s="384">
        <v>42</v>
      </c>
      <c r="B136" s="533">
        <v>44526</v>
      </c>
      <c r="C136" s="487"/>
      <c r="D136" s="447" t="s">
        <v>1064</v>
      </c>
      <c r="E136" s="384" t="s">
        <v>594</v>
      </c>
      <c r="F136" s="384">
        <v>48.5</v>
      </c>
      <c r="G136" s="384">
        <v>33</v>
      </c>
      <c r="H136" s="387">
        <v>67</v>
      </c>
      <c r="I136" s="387" t="s">
        <v>1065</v>
      </c>
      <c r="J136" s="388" t="s">
        <v>1066</v>
      </c>
      <c r="K136" s="389">
        <f t="shared" ref="K136:K137" si="110">H136-F136</f>
        <v>18.5</v>
      </c>
      <c r="L136" s="389">
        <v>100</v>
      </c>
      <c r="M136" s="388">
        <f t="shared" ref="M136:M137" si="111">(K136*N136)-100</f>
        <v>5450</v>
      </c>
      <c r="N136" s="388">
        <v>300</v>
      </c>
      <c r="O136" s="390" t="s">
        <v>592</v>
      </c>
      <c r="P136" s="266">
        <v>44526</v>
      </c>
      <c r="Q136" s="1"/>
      <c r="R136" s="277" t="s">
        <v>596</v>
      </c>
      <c r="S136" s="1"/>
      <c r="T136" s="1"/>
      <c r="U136" s="1"/>
      <c r="V136" s="1"/>
      <c r="W136" s="1"/>
      <c r="X136" s="1"/>
      <c r="Y136" s="1"/>
      <c r="Z136" s="1"/>
      <c r="AA136"/>
      <c r="AB136"/>
      <c r="AC136"/>
      <c r="AD136"/>
      <c r="AE136"/>
      <c r="AF136" s="267"/>
      <c r="AG136" s="267"/>
      <c r="AH136" s="267"/>
      <c r="AI136" s="267"/>
      <c r="AJ136" s="267"/>
      <c r="AK136" s="267"/>
      <c r="AL136" s="267"/>
    </row>
    <row r="137" spans="1:38" s="489" customFormat="1" ht="12.75" customHeight="1">
      <c r="A137" s="434">
        <v>43</v>
      </c>
      <c r="B137" s="439">
        <v>44526</v>
      </c>
      <c r="C137" s="490"/>
      <c r="D137" s="432" t="s">
        <v>1072</v>
      </c>
      <c r="E137" s="434" t="s">
        <v>594</v>
      </c>
      <c r="F137" s="434">
        <v>18</v>
      </c>
      <c r="G137" s="434">
        <v>11.5</v>
      </c>
      <c r="H137" s="435">
        <v>11.5</v>
      </c>
      <c r="I137" s="435" t="s">
        <v>1073</v>
      </c>
      <c r="J137" s="436" t="s">
        <v>1099</v>
      </c>
      <c r="K137" s="437">
        <f t="shared" si="110"/>
        <v>-6.5</v>
      </c>
      <c r="L137" s="437">
        <v>100</v>
      </c>
      <c r="M137" s="436">
        <f t="shared" si="111"/>
        <v>-4000</v>
      </c>
      <c r="N137" s="436">
        <v>600</v>
      </c>
      <c r="O137" s="438" t="s">
        <v>605</v>
      </c>
      <c r="P137" s="439">
        <v>44529</v>
      </c>
      <c r="Q137" s="1"/>
      <c r="R137" s="277" t="s">
        <v>596</v>
      </c>
      <c r="S137" s="1"/>
      <c r="T137" s="1"/>
      <c r="U137" s="1"/>
      <c r="V137" s="1"/>
      <c r="W137" s="1"/>
      <c r="X137" s="1"/>
      <c r="Y137" s="1"/>
      <c r="Z137" s="1"/>
      <c r="AA137"/>
      <c r="AB137"/>
      <c r="AC137"/>
      <c r="AD137"/>
      <c r="AE137"/>
      <c r="AF137" s="267"/>
      <c r="AG137" s="267"/>
      <c r="AH137" s="267"/>
      <c r="AI137" s="267"/>
      <c r="AJ137" s="267"/>
      <c r="AK137" s="267"/>
      <c r="AL137" s="267"/>
    </row>
    <row r="138" spans="1:38" s="489" customFormat="1" ht="12.75" customHeight="1">
      <c r="A138" s="434">
        <v>44</v>
      </c>
      <c r="B138" s="439">
        <v>44529</v>
      </c>
      <c r="C138" s="490"/>
      <c r="D138" s="432" t="s">
        <v>1107</v>
      </c>
      <c r="E138" s="434" t="s">
        <v>594</v>
      </c>
      <c r="F138" s="434">
        <v>80</v>
      </c>
      <c r="G138" s="434">
        <v>38</v>
      </c>
      <c r="H138" s="435">
        <v>39</v>
      </c>
      <c r="I138" s="435" t="s">
        <v>1098</v>
      </c>
      <c r="J138" s="436" t="s">
        <v>1096</v>
      </c>
      <c r="K138" s="437">
        <f t="shared" ref="K138" si="112">H138-F138</f>
        <v>-41</v>
      </c>
      <c r="L138" s="437">
        <v>100</v>
      </c>
      <c r="M138" s="436">
        <f t="shared" ref="M138" si="113">(K138*N138)-100</f>
        <v>-2150</v>
      </c>
      <c r="N138" s="436">
        <v>50</v>
      </c>
      <c r="O138" s="438" t="s">
        <v>605</v>
      </c>
      <c r="P138" s="439">
        <v>44529</v>
      </c>
      <c r="Q138" s="1"/>
      <c r="R138" s="277"/>
      <c r="S138" s="1"/>
      <c r="T138" s="1"/>
      <c r="U138" s="1"/>
      <c r="V138" s="1"/>
      <c r="W138" s="1"/>
      <c r="X138" s="1"/>
      <c r="Y138" s="1"/>
      <c r="Z138" s="1"/>
      <c r="AA138"/>
      <c r="AB138"/>
      <c r="AC138"/>
      <c r="AD138"/>
      <c r="AE138"/>
      <c r="AF138" s="267"/>
      <c r="AG138" s="267"/>
      <c r="AH138" s="267"/>
      <c r="AI138" s="267"/>
      <c r="AJ138" s="267"/>
      <c r="AK138" s="267"/>
      <c r="AL138" s="267"/>
    </row>
    <row r="139" spans="1:38" s="489" customFormat="1" ht="12.75" customHeight="1">
      <c r="A139" s="274"/>
      <c r="B139" s="271"/>
      <c r="C139" s="469"/>
      <c r="D139" s="470"/>
      <c r="E139" s="274"/>
      <c r="F139" s="274"/>
      <c r="G139" s="274"/>
      <c r="H139" s="282"/>
      <c r="I139" s="282"/>
      <c r="J139" s="470"/>
      <c r="K139" s="275"/>
      <c r="L139" s="275"/>
      <c r="M139" s="282"/>
      <c r="N139" s="282"/>
      <c r="O139" s="471"/>
      <c r="P139" s="488"/>
      <c r="Q139" s="1"/>
      <c r="R139" s="277"/>
      <c r="S139" s="1"/>
      <c r="T139" s="1"/>
      <c r="U139" s="1"/>
      <c r="V139" s="1"/>
      <c r="W139" s="1"/>
      <c r="X139" s="1"/>
      <c r="Y139" s="1"/>
      <c r="Z139" s="1"/>
      <c r="AA139"/>
      <c r="AB139"/>
      <c r="AC139"/>
      <c r="AD139"/>
      <c r="AE139"/>
      <c r="AF139" s="267"/>
      <c r="AG139" s="267"/>
      <c r="AH139" s="267"/>
      <c r="AI139" s="267"/>
      <c r="AJ139" s="267"/>
      <c r="AK139" s="267"/>
      <c r="AL139" s="267"/>
    </row>
    <row r="140" spans="1:38" s="546" customFormat="1" ht="12.75" customHeight="1">
      <c r="A140" s="534"/>
      <c r="B140" s="535"/>
      <c r="C140" s="536"/>
      <c r="D140" s="537"/>
      <c r="E140" s="534"/>
      <c r="F140" s="534"/>
      <c r="G140" s="534"/>
      <c r="H140" s="534"/>
      <c r="I140" s="538"/>
      <c r="J140" s="539"/>
      <c r="K140" s="540"/>
      <c r="L140" s="540"/>
      <c r="M140" s="539"/>
      <c r="N140" s="539"/>
      <c r="O140" s="541"/>
      <c r="P140" s="542"/>
      <c r="Q140" s="543"/>
      <c r="R140" s="544"/>
      <c r="S140" s="543"/>
      <c r="T140" s="543"/>
      <c r="U140" s="543"/>
      <c r="V140" s="543"/>
      <c r="W140" s="543"/>
      <c r="X140" s="543"/>
      <c r="Y140" s="543"/>
      <c r="Z140" s="543"/>
      <c r="AA140" s="543"/>
      <c r="AB140" s="543"/>
      <c r="AC140" s="543"/>
      <c r="AD140" s="543"/>
      <c r="AE140" s="543"/>
      <c r="AF140" s="545"/>
      <c r="AG140" s="545"/>
      <c r="AH140" s="545"/>
      <c r="AI140" s="545"/>
      <c r="AJ140" s="545"/>
      <c r="AK140" s="545"/>
      <c r="AL140" s="545"/>
    </row>
    <row r="141" spans="1:3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70"/>
      <c r="B142" s="175"/>
      <c r="C142" s="175"/>
      <c r="D142" s="176"/>
      <c r="E142" s="170"/>
      <c r="F142" s="177"/>
      <c r="G142" s="170"/>
      <c r="H142" s="170"/>
      <c r="I142" s="170"/>
      <c r="J142" s="175"/>
      <c r="K142" s="178"/>
      <c r="L142" s="170"/>
      <c r="M142" s="170"/>
      <c r="N142" s="170"/>
      <c r="O142" s="179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>
      <c r="A143" s="98" t="s">
        <v>617</v>
      </c>
      <c r="B143" s="180"/>
      <c r="C143" s="180"/>
      <c r="D143" s="181"/>
      <c r="E143" s="148"/>
      <c r="F143" s="6"/>
      <c r="G143" s="6"/>
      <c r="H143" s="149"/>
      <c r="I143" s="182"/>
      <c r="J143" s="1"/>
      <c r="K143" s="6"/>
      <c r="L143" s="6"/>
      <c r="M143" s="6"/>
      <c r="N143" s="1"/>
      <c r="O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38.25" customHeight="1">
      <c r="A144" s="99" t="s">
        <v>16</v>
      </c>
      <c r="B144" s="100" t="s">
        <v>569</v>
      </c>
      <c r="C144" s="100"/>
      <c r="D144" s="101" t="s">
        <v>580</v>
      </c>
      <c r="E144" s="100" t="s">
        <v>581</v>
      </c>
      <c r="F144" s="100" t="s">
        <v>582</v>
      </c>
      <c r="G144" s="100" t="s">
        <v>583</v>
      </c>
      <c r="H144" s="100" t="s">
        <v>584</v>
      </c>
      <c r="I144" s="100" t="s">
        <v>585</v>
      </c>
      <c r="J144" s="99" t="s">
        <v>586</v>
      </c>
      <c r="K144" s="152" t="s">
        <v>604</v>
      </c>
      <c r="L144" s="153" t="s">
        <v>588</v>
      </c>
      <c r="M144" s="102" t="s">
        <v>589</v>
      </c>
      <c r="N144" s="100" t="s">
        <v>590</v>
      </c>
      <c r="O144" s="101" t="s">
        <v>591</v>
      </c>
      <c r="P144" s="100" t="s">
        <v>832</v>
      </c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38" ht="14.25" customHeight="1">
      <c r="A145" s="306">
        <v>1</v>
      </c>
      <c r="B145" s="303">
        <v>44420</v>
      </c>
      <c r="C145" s="312"/>
      <c r="D145" s="304" t="s">
        <v>501</v>
      </c>
      <c r="E145" s="305" t="s">
        <v>594</v>
      </c>
      <c r="F145" s="306">
        <v>314</v>
      </c>
      <c r="G145" s="306">
        <v>284</v>
      </c>
      <c r="H145" s="305">
        <v>343.5</v>
      </c>
      <c r="I145" s="307" t="s">
        <v>824</v>
      </c>
      <c r="J145" s="308" t="s">
        <v>828</v>
      </c>
      <c r="K145" s="308">
        <f t="shared" ref="K145" si="114">H145-F145</f>
        <v>29.5</v>
      </c>
      <c r="L145" s="309">
        <f t="shared" ref="L145" si="115">(F145*-0.7)/100</f>
        <v>-2.198</v>
      </c>
      <c r="M145" s="310">
        <f t="shared" ref="M145" si="116">(K145+L145)/F145</f>
        <v>8.6949044585987262E-2</v>
      </c>
      <c r="N145" s="308" t="s">
        <v>592</v>
      </c>
      <c r="O145" s="311">
        <v>44455</v>
      </c>
      <c r="P145" s="308">
        <f>VLOOKUP(D145,'MidCap Intra'!B169:C666,2,0)</f>
        <v>306.39999999999998</v>
      </c>
      <c r="Q145" s="1"/>
      <c r="R145" s="1" t="s">
        <v>593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s="268" customFormat="1" ht="14.25" customHeight="1">
      <c r="A146" s="352">
        <v>2</v>
      </c>
      <c r="B146" s="353">
        <v>44488</v>
      </c>
      <c r="C146" s="354"/>
      <c r="D146" s="355" t="s">
        <v>138</v>
      </c>
      <c r="E146" s="356" t="s">
        <v>594</v>
      </c>
      <c r="F146" s="357" t="s">
        <v>848</v>
      </c>
      <c r="G146" s="357">
        <v>198</v>
      </c>
      <c r="H146" s="356"/>
      <c r="I146" s="358" t="s">
        <v>841</v>
      </c>
      <c r="J146" s="359" t="s">
        <v>595</v>
      </c>
      <c r="K146" s="359"/>
      <c r="L146" s="360"/>
      <c r="M146" s="361"/>
      <c r="N146" s="359"/>
      <c r="O146" s="362"/>
      <c r="P146" s="359"/>
      <c r="Q146" s="267"/>
      <c r="R146" s="1" t="s">
        <v>593</v>
      </c>
      <c r="S146" s="267"/>
      <c r="T146" s="267"/>
      <c r="U146" s="267"/>
      <c r="V146" s="267"/>
      <c r="W146" s="267"/>
      <c r="X146" s="267"/>
      <c r="Y146" s="267"/>
      <c r="Z146" s="267"/>
      <c r="AA146" s="267"/>
      <c r="AB146" s="267"/>
      <c r="AC146" s="267"/>
      <c r="AD146" s="267"/>
      <c r="AE146" s="267"/>
      <c r="AF146" s="267"/>
      <c r="AG146" s="267"/>
      <c r="AH146" s="267"/>
      <c r="AI146" s="267"/>
      <c r="AJ146" s="267"/>
      <c r="AK146" s="267"/>
      <c r="AL146" s="267"/>
    </row>
    <row r="147" spans="1:38" s="268" customFormat="1" ht="14.25" customHeight="1">
      <c r="A147" s="352">
        <v>3</v>
      </c>
      <c r="B147" s="353">
        <v>44490</v>
      </c>
      <c r="C147" s="354"/>
      <c r="D147" s="355" t="s">
        <v>469</v>
      </c>
      <c r="E147" s="356" t="s">
        <v>594</v>
      </c>
      <c r="F147" s="357" t="s">
        <v>849</v>
      </c>
      <c r="G147" s="357">
        <v>3700</v>
      </c>
      <c r="H147" s="356"/>
      <c r="I147" s="358" t="s">
        <v>843</v>
      </c>
      <c r="J147" s="359" t="s">
        <v>595</v>
      </c>
      <c r="K147" s="359"/>
      <c r="L147" s="360"/>
      <c r="M147" s="361"/>
      <c r="N147" s="359"/>
      <c r="O147" s="362"/>
      <c r="P147" s="359"/>
      <c r="Q147" s="267"/>
      <c r="R147" s="1" t="s">
        <v>593</v>
      </c>
      <c r="S147" s="267"/>
      <c r="T147" s="267"/>
      <c r="U147" s="267"/>
      <c r="V147" s="267"/>
      <c r="W147" s="267"/>
      <c r="X147" s="267"/>
      <c r="Y147" s="267"/>
      <c r="Z147" s="267"/>
      <c r="AA147" s="267"/>
      <c r="AB147" s="267"/>
      <c r="AC147" s="267"/>
      <c r="AD147" s="267"/>
      <c r="AE147" s="267"/>
      <c r="AF147" s="267"/>
      <c r="AG147" s="267"/>
      <c r="AH147" s="267"/>
      <c r="AI147" s="267"/>
      <c r="AJ147" s="267"/>
      <c r="AK147" s="267"/>
      <c r="AL147" s="267"/>
    </row>
    <row r="148" spans="1:38" ht="14.25" customHeight="1">
      <c r="A148" s="183"/>
      <c r="B148" s="154"/>
      <c r="C148" s="184"/>
      <c r="D148" s="109"/>
      <c r="E148" s="185"/>
      <c r="F148" s="185"/>
      <c r="G148" s="185"/>
      <c r="H148" s="185"/>
      <c r="I148" s="185"/>
      <c r="J148" s="185"/>
      <c r="K148" s="186"/>
      <c r="L148" s="187"/>
      <c r="M148" s="185"/>
      <c r="N148" s="188"/>
      <c r="O148" s="189"/>
      <c r="P148" s="189"/>
      <c r="R148" s="6"/>
      <c r="S148" s="44"/>
      <c r="T148" s="1"/>
      <c r="U148" s="1"/>
      <c r="V148" s="1"/>
      <c r="W148" s="1"/>
      <c r="X148" s="1"/>
      <c r="Y148" s="1"/>
      <c r="Z148" s="1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</row>
    <row r="149" spans="1:38" ht="12.75" customHeight="1">
      <c r="A149" s="132" t="s">
        <v>597</v>
      </c>
      <c r="B149" s="132"/>
      <c r="C149" s="132"/>
      <c r="D149" s="132"/>
      <c r="E149" s="44"/>
      <c r="F149" s="140" t="s">
        <v>599</v>
      </c>
      <c r="G149" s="59"/>
      <c r="H149" s="59"/>
      <c r="I149" s="59"/>
      <c r="J149" s="6"/>
      <c r="K149" s="162"/>
      <c r="L149" s="163"/>
      <c r="M149" s="6"/>
      <c r="N149" s="122"/>
      <c r="O149" s="190"/>
      <c r="P149" s="1"/>
      <c r="Q149" s="1"/>
      <c r="R149" s="6"/>
      <c r="S149" s="1"/>
      <c r="T149" s="1"/>
      <c r="U149" s="1"/>
      <c r="V149" s="1"/>
      <c r="W149" s="1"/>
      <c r="X149" s="1"/>
      <c r="Y149" s="1"/>
    </row>
    <row r="150" spans="1:38" ht="12.75" customHeight="1">
      <c r="A150" s="139" t="s">
        <v>598</v>
      </c>
      <c r="B150" s="132"/>
      <c r="C150" s="132"/>
      <c r="D150" s="132"/>
      <c r="E150" s="6"/>
      <c r="F150" s="140" t="s">
        <v>601</v>
      </c>
      <c r="G150" s="6"/>
      <c r="H150" s="6" t="s">
        <v>822</v>
      </c>
      <c r="I150" s="6"/>
      <c r="J150" s="1"/>
      <c r="K150" s="6"/>
      <c r="L150" s="6"/>
      <c r="M150" s="6"/>
      <c r="N150" s="1"/>
      <c r="O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39"/>
      <c r="B151" s="132"/>
      <c r="C151" s="132"/>
      <c r="D151" s="132"/>
      <c r="E151" s="6"/>
      <c r="F151" s="140"/>
      <c r="G151" s="6"/>
      <c r="H151" s="6"/>
      <c r="I151" s="6"/>
      <c r="J151" s="1"/>
      <c r="K151" s="6"/>
      <c r="L151" s="6"/>
      <c r="M151" s="6"/>
      <c r="N151" s="1"/>
      <c r="O151" s="1"/>
      <c r="Q151" s="1"/>
      <c r="R151" s="59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"/>
      <c r="B152" s="147" t="s">
        <v>618</v>
      </c>
      <c r="C152" s="147"/>
      <c r="D152" s="147"/>
      <c r="E152" s="147"/>
      <c r="F152" s="148"/>
      <c r="G152" s="6"/>
      <c r="H152" s="6"/>
      <c r="I152" s="149"/>
      <c r="J152" s="150"/>
      <c r="K152" s="151"/>
      <c r="L152" s="150"/>
      <c r="M152" s="6"/>
      <c r="N152" s="1"/>
      <c r="O152" s="1"/>
      <c r="Q152" s="1"/>
      <c r="R152" s="59"/>
      <c r="S152" s="1"/>
      <c r="T152" s="1"/>
      <c r="U152" s="1"/>
      <c r="V152" s="1"/>
      <c r="W152" s="1"/>
      <c r="X152" s="1"/>
      <c r="Y152" s="1"/>
      <c r="Z152" s="1"/>
    </row>
    <row r="153" spans="1:38" ht="38.25" customHeight="1">
      <c r="A153" s="99" t="s">
        <v>16</v>
      </c>
      <c r="B153" s="100" t="s">
        <v>569</v>
      </c>
      <c r="C153" s="100"/>
      <c r="D153" s="101" t="s">
        <v>580</v>
      </c>
      <c r="E153" s="100" t="s">
        <v>581</v>
      </c>
      <c r="F153" s="100" t="s">
        <v>582</v>
      </c>
      <c r="G153" s="100" t="s">
        <v>603</v>
      </c>
      <c r="H153" s="100" t="s">
        <v>584</v>
      </c>
      <c r="I153" s="100" t="s">
        <v>585</v>
      </c>
      <c r="J153" s="191" t="s">
        <v>586</v>
      </c>
      <c r="K153" s="152" t="s">
        <v>604</v>
      </c>
      <c r="L153" s="166" t="s">
        <v>612</v>
      </c>
      <c r="M153" s="100" t="s">
        <v>613</v>
      </c>
      <c r="N153" s="153" t="s">
        <v>588</v>
      </c>
      <c r="O153" s="102" t="s">
        <v>589</v>
      </c>
      <c r="P153" s="100" t="s">
        <v>590</v>
      </c>
      <c r="Q153" s="101" t="s">
        <v>591</v>
      </c>
      <c r="R153" s="59"/>
      <c r="S153" s="1"/>
      <c r="T153" s="1"/>
      <c r="U153" s="1"/>
      <c r="V153" s="1"/>
      <c r="W153" s="1"/>
      <c r="X153" s="1"/>
      <c r="Y153" s="1"/>
      <c r="Z153" s="1"/>
    </row>
    <row r="154" spans="1:38" ht="14.25" customHeight="1">
      <c r="A154" s="113"/>
      <c r="B154" s="115"/>
      <c r="C154" s="192"/>
      <c r="D154" s="116"/>
      <c r="E154" s="117"/>
      <c r="F154" s="193"/>
      <c r="G154" s="113"/>
      <c r="H154" s="117"/>
      <c r="I154" s="118"/>
      <c r="J154" s="194"/>
      <c r="K154" s="194"/>
      <c r="L154" s="195"/>
      <c r="M154" s="107"/>
      <c r="N154" s="195"/>
      <c r="O154" s="196"/>
      <c r="P154" s="197"/>
      <c r="Q154" s="198"/>
      <c r="R154" s="160"/>
      <c r="S154" s="126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38" ht="14.25" customHeight="1">
      <c r="A155" s="113"/>
      <c r="B155" s="115"/>
      <c r="C155" s="192"/>
      <c r="D155" s="116"/>
      <c r="E155" s="117"/>
      <c r="F155" s="193"/>
      <c r="G155" s="113"/>
      <c r="H155" s="117"/>
      <c r="I155" s="118"/>
      <c r="J155" s="194"/>
      <c r="K155" s="194"/>
      <c r="L155" s="195"/>
      <c r="M155" s="107"/>
      <c r="N155" s="195"/>
      <c r="O155" s="196"/>
      <c r="P155" s="197"/>
      <c r="Q155" s="198"/>
      <c r="R155" s="160"/>
      <c r="S155" s="126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38" ht="14.25" customHeight="1">
      <c r="A156" s="113"/>
      <c r="B156" s="115"/>
      <c r="C156" s="192"/>
      <c r="D156" s="116"/>
      <c r="E156" s="117"/>
      <c r="F156" s="193"/>
      <c r="G156" s="113"/>
      <c r="H156" s="117"/>
      <c r="I156" s="118"/>
      <c r="J156" s="194"/>
      <c r="K156" s="194"/>
      <c r="L156" s="195"/>
      <c r="M156" s="107"/>
      <c r="N156" s="195"/>
      <c r="O156" s="196"/>
      <c r="P156" s="197"/>
      <c r="Q156" s="198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13"/>
      <c r="B157" s="115"/>
      <c r="C157" s="192"/>
      <c r="D157" s="116"/>
      <c r="E157" s="117"/>
      <c r="F157" s="194"/>
      <c r="G157" s="113"/>
      <c r="H157" s="117"/>
      <c r="I157" s="118"/>
      <c r="J157" s="194"/>
      <c r="K157" s="194"/>
      <c r="L157" s="195"/>
      <c r="M157" s="107"/>
      <c r="N157" s="195"/>
      <c r="O157" s="196"/>
      <c r="P157" s="197"/>
      <c r="Q157" s="198"/>
      <c r="R157" s="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13"/>
      <c r="B158" s="115"/>
      <c r="C158" s="192"/>
      <c r="D158" s="116"/>
      <c r="E158" s="117"/>
      <c r="F158" s="194"/>
      <c r="G158" s="113"/>
      <c r="H158" s="117"/>
      <c r="I158" s="118"/>
      <c r="J158" s="194"/>
      <c r="K158" s="194"/>
      <c r="L158" s="195"/>
      <c r="M158" s="107"/>
      <c r="N158" s="195"/>
      <c r="O158" s="196"/>
      <c r="P158" s="197"/>
      <c r="Q158" s="198"/>
      <c r="R158" s="6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13"/>
      <c r="B159" s="115"/>
      <c r="C159" s="192"/>
      <c r="D159" s="116"/>
      <c r="E159" s="117"/>
      <c r="F159" s="193"/>
      <c r="G159" s="113"/>
      <c r="H159" s="117"/>
      <c r="I159" s="118"/>
      <c r="J159" s="194"/>
      <c r="K159" s="194"/>
      <c r="L159" s="195"/>
      <c r="M159" s="107"/>
      <c r="N159" s="195"/>
      <c r="O159" s="196"/>
      <c r="P159" s="197"/>
      <c r="Q159" s="198"/>
      <c r="R159" s="6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13"/>
      <c r="B160" s="115"/>
      <c r="C160" s="192"/>
      <c r="D160" s="116"/>
      <c r="E160" s="117"/>
      <c r="F160" s="193"/>
      <c r="G160" s="113"/>
      <c r="H160" s="117"/>
      <c r="I160" s="118"/>
      <c r="J160" s="194"/>
      <c r="K160" s="194"/>
      <c r="L160" s="194"/>
      <c r="M160" s="194"/>
      <c r="N160" s="195"/>
      <c r="O160" s="199"/>
      <c r="P160" s="197"/>
      <c r="Q160" s="198"/>
      <c r="R160" s="6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4.25" customHeight="1">
      <c r="A161" s="113"/>
      <c r="B161" s="115"/>
      <c r="C161" s="192"/>
      <c r="D161" s="116"/>
      <c r="E161" s="117"/>
      <c r="F161" s="194"/>
      <c r="G161" s="113"/>
      <c r="H161" s="117"/>
      <c r="I161" s="118"/>
      <c r="J161" s="194"/>
      <c r="K161" s="194"/>
      <c r="L161" s="195"/>
      <c r="M161" s="107"/>
      <c r="N161" s="195"/>
      <c r="O161" s="196"/>
      <c r="P161" s="197"/>
      <c r="Q161" s="198"/>
      <c r="R161" s="160"/>
      <c r="S161" s="126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113"/>
      <c r="B162" s="115"/>
      <c r="C162" s="192"/>
      <c r="D162" s="116"/>
      <c r="E162" s="117"/>
      <c r="F162" s="193"/>
      <c r="G162" s="113"/>
      <c r="H162" s="117"/>
      <c r="I162" s="118"/>
      <c r="J162" s="200"/>
      <c r="K162" s="200"/>
      <c r="L162" s="200"/>
      <c r="M162" s="200"/>
      <c r="N162" s="201"/>
      <c r="O162" s="196"/>
      <c r="P162" s="119"/>
      <c r="Q162" s="198"/>
      <c r="R162" s="160"/>
      <c r="S162" s="126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>
      <c r="A163" s="139"/>
      <c r="B163" s="132"/>
      <c r="C163" s="132"/>
      <c r="D163" s="132"/>
      <c r="E163" s="6"/>
      <c r="F163" s="140"/>
      <c r="G163" s="6"/>
      <c r="H163" s="6"/>
      <c r="I163" s="6"/>
      <c r="J163" s="1"/>
      <c r="K163" s="6"/>
      <c r="L163" s="6"/>
      <c r="M163" s="6"/>
      <c r="N163" s="1"/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38" ht="12.75" customHeight="1">
      <c r="A164" s="139"/>
      <c r="B164" s="132"/>
      <c r="C164" s="132"/>
      <c r="D164" s="132"/>
      <c r="E164" s="6"/>
      <c r="F164" s="140"/>
      <c r="G164" s="59"/>
      <c r="H164" s="44"/>
      <c r="I164" s="59"/>
      <c r="J164" s="6"/>
      <c r="K164" s="162"/>
      <c r="L164" s="163"/>
      <c r="M164" s="6"/>
      <c r="N164" s="122"/>
      <c r="O164" s="164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38" ht="12.75" customHeight="1">
      <c r="A165" s="59"/>
      <c r="B165" s="121"/>
      <c r="C165" s="121"/>
      <c r="D165" s="44"/>
      <c r="E165" s="59"/>
      <c r="F165" s="59"/>
      <c r="G165" s="59"/>
      <c r="H165" s="44"/>
      <c r="I165" s="59"/>
      <c r="J165" s="6"/>
      <c r="K165" s="162"/>
      <c r="L165" s="163"/>
      <c r="M165" s="6"/>
      <c r="N165" s="122"/>
      <c r="O165" s="164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38" ht="12.75" customHeight="1">
      <c r="A166" s="44"/>
      <c r="B166" s="202" t="s">
        <v>619</v>
      </c>
      <c r="C166" s="202"/>
      <c r="D166" s="202"/>
      <c r="E166" s="202"/>
      <c r="F166" s="6"/>
      <c r="G166" s="6"/>
      <c r="H166" s="150"/>
      <c r="I166" s="6"/>
      <c r="J166" s="150"/>
      <c r="K166" s="151"/>
      <c r="L166" s="6"/>
      <c r="M166" s="6"/>
      <c r="N166" s="1"/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38.25" customHeight="1">
      <c r="A167" s="99" t="s">
        <v>16</v>
      </c>
      <c r="B167" s="100" t="s">
        <v>569</v>
      </c>
      <c r="C167" s="100"/>
      <c r="D167" s="101" t="s">
        <v>580</v>
      </c>
      <c r="E167" s="100" t="s">
        <v>581</v>
      </c>
      <c r="F167" s="100" t="s">
        <v>582</v>
      </c>
      <c r="G167" s="100" t="s">
        <v>620</v>
      </c>
      <c r="H167" s="100" t="s">
        <v>621</v>
      </c>
      <c r="I167" s="100" t="s">
        <v>585</v>
      </c>
      <c r="J167" s="203" t="s">
        <v>586</v>
      </c>
      <c r="K167" s="100" t="s">
        <v>587</v>
      </c>
      <c r="L167" s="100" t="s">
        <v>622</v>
      </c>
      <c r="M167" s="100" t="s">
        <v>590</v>
      </c>
      <c r="N167" s="101" t="s">
        <v>591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12.75" customHeight="1">
      <c r="A168" s="204">
        <v>1</v>
      </c>
      <c r="B168" s="205">
        <v>41579</v>
      </c>
      <c r="C168" s="205"/>
      <c r="D168" s="206" t="s">
        <v>623</v>
      </c>
      <c r="E168" s="207" t="s">
        <v>624</v>
      </c>
      <c r="F168" s="208">
        <v>82</v>
      </c>
      <c r="G168" s="207" t="s">
        <v>625</v>
      </c>
      <c r="H168" s="207">
        <v>100</v>
      </c>
      <c r="I168" s="209">
        <v>100</v>
      </c>
      <c r="J168" s="210" t="s">
        <v>626</v>
      </c>
      <c r="K168" s="211">
        <f t="shared" ref="K168:K220" si="117">H168-F168</f>
        <v>18</v>
      </c>
      <c r="L168" s="212">
        <f t="shared" ref="L168:L220" si="118">K168/F168</f>
        <v>0.21951219512195122</v>
      </c>
      <c r="M168" s="207" t="s">
        <v>592</v>
      </c>
      <c r="N168" s="213">
        <v>42657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204">
        <v>2</v>
      </c>
      <c r="B169" s="205">
        <v>41794</v>
      </c>
      <c r="C169" s="205"/>
      <c r="D169" s="206" t="s">
        <v>627</v>
      </c>
      <c r="E169" s="207" t="s">
        <v>594</v>
      </c>
      <c r="F169" s="208">
        <v>257</v>
      </c>
      <c r="G169" s="207" t="s">
        <v>625</v>
      </c>
      <c r="H169" s="207">
        <v>300</v>
      </c>
      <c r="I169" s="209">
        <v>300</v>
      </c>
      <c r="J169" s="210" t="s">
        <v>626</v>
      </c>
      <c r="K169" s="211">
        <f t="shared" si="117"/>
        <v>43</v>
      </c>
      <c r="L169" s="212">
        <f t="shared" si="118"/>
        <v>0.16731517509727625</v>
      </c>
      <c r="M169" s="207" t="s">
        <v>592</v>
      </c>
      <c r="N169" s="213">
        <v>41822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204">
        <v>3</v>
      </c>
      <c r="B170" s="205">
        <v>41828</v>
      </c>
      <c r="C170" s="205"/>
      <c r="D170" s="206" t="s">
        <v>628</v>
      </c>
      <c r="E170" s="207" t="s">
        <v>594</v>
      </c>
      <c r="F170" s="208">
        <v>393</v>
      </c>
      <c r="G170" s="207" t="s">
        <v>625</v>
      </c>
      <c r="H170" s="207">
        <v>468</v>
      </c>
      <c r="I170" s="209">
        <v>468</v>
      </c>
      <c r="J170" s="210" t="s">
        <v>626</v>
      </c>
      <c r="K170" s="211">
        <f t="shared" si="117"/>
        <v>75</v>
      </c>
      <c r="L170" s="212">
        <f t="shared" si="118"/>
        <v>0.19083969465648856</v>
      </c>
      <c r="M170" s="207" t="s">
        <v>592</v>
      </c>
      <c r="N170" s="213">
        <v>41863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204">
        <v>4</v>
      </c>
      <c r="B171" s="205">
        <v>41857</v>
      </c>
      <c r="C171" s="205"/>
      <c r="D171" s="206" t="s">
        <v>629</v>
      </c>
      <c r="E171" s="207" t="s">
        <v>594</v>
      </c>
      <c r="F171" s="208">
        <v>205</v>
      </c>
      <c r="G171" s="207" t="s">
        <v>625</v>
      </c>
      <c r="H171" s="207">
        <v>275</v>
      </c>
      <c r="I171" s="209">
        <v>250</v>
      </c>
      <c r="J171" s="210" t="s">
        <v>626</v>
      </c>
      <c r="K171" s="211">
        <f t="shared" si="117"/>
        <v>70</v>
      </c>
      <c r="L171" s="212">
        <f t="shared" si="118"/>
        <v>0.34146341463414637</v>
      </c>
      <c r="M171" s="207" t="s">
        <v>592</v>
      </c>
      <c r="N171" s="213">
        <v>41962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204">
        <v>5</v>
      </c>
      <c r="B172" s="205">
        <v>41886</v>
      </c>
      <c r="C172" s="205"/>
      <c r="D172" s="206" t="s">
        <v>630</v>
      </c>
      <c r="E172" s="207" t="s">
        <v>594</v>
      </c>
      <c r="F172" s="208">
        <v>162</v>
      </c>
      <c r="G172" s="207" t="s">
        <v>625</v>
      </c>
      <c r="H172" s="207">
        <v>190</v>
      </c>
      <c r="I172" s="209">
        <v>190</v>
      </c>
      <c r="J172" s="210" t="s">
        <v>626</v>
      </c>
      <c r="K172" s="211">
        <f t="shared" si="117"/>
        <v>28</v>
      </c>
      <c r="L172" s="212">
        <f t="shared" si="118"/>
        <v>0.1728395061728395</v>
      </c>
      <c r="M172" s="207" t="s">
        <v>592</v>
      </c>
      <c r="N172" s="213">
        <v>42006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204">
        <v>6</v>
      </c>
      <c r="B173" s="205">
        <v>41886</v>
      </c>
      <c r="C173" s="205"/>
      <c r="D173" s="206" t="s">
        <v>631</v>
      </c>
      <c r="E173" s="207" t="s">
        <v>594</v>
      </c>
      <c r="F173" s="208">
        <v>75</v>
      </c>
      <c r="G173" s="207" t="s">
        <v>625</v>
      </c>
      <c r="H173" s="207">
        <v>91.5</v>
      </c>
      <c r="I173" s="209" t="s">
        <v>632</v>
      </c>
      <c r="J173" s="210" t="s">
        <v>633</v>
      </c>
      <c r="K173" s="211">
        <f t="shared" si="117"/>
        <v>16.5</v>
      </c>
      <c r="L173" s="212">
        <f t="shared" si="118"/>
        <v>0.22</v>
      </c>
      <c r="M173" s="207" t="s">
        <v>592</v>
      </c>
      <c r="N173" s="213">
        <v>41954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204">
        <v>7</v>
      </c>
      <c r="B174" s="205">
        <v>41913</v>
      </c>
      <c r="C174" s="205"/>
      <c r="D174" s="206" t="s">
        <v>634</v>
      </c>
      <c r="E174" s="207" t="s">
        <v>594</v>
      </c>
      <c r="F174" s="208">
        <v>850</v>
      </c>
      <c r="G174" s="207" t="s">
        <v>625</v>
      </c>
      <c r="H174" s="207">
        <v>982.5</v>
      </c>
      <c r="I174" s="209">
        <v>1050</v>
      </c>
      <c r="J174" s="210" t="s">
        <v>635</v>
      </c>
      <c r="K174" s="211">
        <f t="shared" si="117"/>
        <v>132.5</v>
      </c>
      <c r="L174" s="212">
        <f t="shared" si="118"/>
        <v>0.15588235294117647</v>
      </c>
      <c r="M174" s="207" t="s">
        <v>592</v>
      </c>
      <c r="N174" s="213">
        <v>42039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204">
        <v>8</v>
      </c>
      <c r="B175" s="205">
        <v>41913</v>
      </c>
      <c r="C175" s="205"/>
      <c r="D175" s="206" t="s">
        <v>636</v>
      </c>
      <c r="E175" s="207" t="s">
        <v>594</v>
      </c>
      <c r="F175" s="208">
        <v>475</v>
      </c>
      <c r="G175" s="207" t="s">
        <v>625</v>
      </c>
      <c r="H175" s="207">
        <v>515</v>
      </c>
      <c r="I175" s="209">
        <v>600</v>
      </c>
      <c r="J175" s="210" t="s">
        <v>637</v>
      </c>
      <c r="K175" s="211">
        <f t="shared" si="117"/>
        <v>40</v>
      </c>
      <c r="L175" s="212">
        <f t="shared" si="118"/>
        <v>8.4210526315789472E-2</v>
      </c>
      <c r="M175" s="207" t="s">
        <v>592</v>
      </c>
      <c r="N175" s="213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204">
        <v>9</v>
      </c>
      <c r="B176" s="205">
        <v>41913</v>
      </c>
      <c r="C176" s="205"/>
      <c r="D176" s="206" t="s">
        <v>638</v>
      </c>
      <c r="E176" s="207" t="s">
        <v>594</v>
      </c>
      <c r="F176" s="208">
        <v>86</v>
      </c>
      <c r="G176" s="207" t="s">
        <v>625</v>
      </c>
      <c r="H176" s="207">
        <v>99</v>
      </c>
      <c r="I176" s="209">
        <v>140</v>
      </c>
      <c r="J176" s="210" t="s">
        <v>639</v>
      </c>
      <c r="K176" s="211">
        <f t="shared" si="117"/>
        <v>13</v>
      </c>
      <c r="L176" s="212">
        <f t="shared" si="118"/>
        <v>0.15116279069767441</v>
      </c>
      <c r="M176" s="207" t="s">
        <v>592</v>
      </c>
      <c r="N176" s="213">
        <v>41939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10</v>
      </c>
      <c r="B177" s="205">
        <v>41926</v>
      </c>
      <c r="C177" s="205"/>
      <c r="D177" s="206" t="s">
        <v>640</v>
      </c>
      <c r="E177" s="207" t="s">
        <v>594</v>
      </c>
      <c r="F177" s="208">
        <v>496.6</v>
      </c>
      <c r="G177" s="207" t="s">
        <v>625</v>
      </c>
      <c r="H177" s="207">
        <v>621</v>
      </c>
      <c r="I177" s="209">
        <v>580</v>
      </c>
      <c r="J177" s="210" t="s">
        <v>626</v>
      </c>
      <c r="K177" s="211">
        <f t="shared" si="117"/>
        <v>124.39999999999998</v>
      </c>
      <c r="L177" s="212">
        <f t="shared" si="118"/>
        <v>0.25050342327829234</v>
      </c>
      <c r="M177" s="207" t="s">
        <v>592</v>
      </c>
      <c r="N177" s="213">
        <v>42605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11</v>
      </c>
      <c r="B178" s="205">
        <v>41926</v>
      </c>
      <c r="C178" s="205"/>
      <c r="D178" s="206" t="s">
        <v>641</v>
      </c>
      <c r="E178" s="207" t="s">
        <v>594</v>
      </c>
      <c r="F178" s="208">
        <v>2481.9</v>
      </c>
      <c r="G178" s="207" t="s">
        <v>625</v>
      </c>
      <c r="H178" s="207">
        <v>2840</v>
      </c>
      <c r="I178" s="209">
        <v>2870</v>
      </c>
      <c r="J178" s="210" t="s">
        <v>642</v>
      </c>
      <c r="K178" s="211">
        <f t="shared" si="117"/>
        <v>358.09999999999991</v>
      </c>
      <c r="L178" s="212">
        <f t="shared" si="118"/>
        <v>0.14428462065353154</v>
      </c>
      <c r="M178" s="207" t="s">
        <v>592</v>
      </c>
      <c r="N178" s="213">
        <v>42017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12</v>
      </c>
      <c r="B179" s="205">
        <v>41928</v>
      </c>
      <c r="C179" s="205"/>
      <c r="D179" s="206" t="s">
        <v>643</v>
      </c>
      <c r="E179" s="207" t="s">
        <v>594</v>
      </c>
      <c r="F179" s="208">
        <v>84.5</v>
      </c>
      <c r="G179" s="207" t="s">
        <v>625</v>
      </c>
      <c r="H179" s="207">
        <v>93</v>
      </c>
      <c r="I179" s="209">
        <v>110</v>
      </c>
      <c r="J179" s="210" t="s">
        <v>644</v>
      </c>
      <c r="K179" s="211">
        <f t="shared" si="117"/>
        <v>8.5</v>
      </c>
      <c r="L179" s="212">
        <f t="shared" si="118"/>
        <v>0.10059171597633136</v>
      </c>
      <c r="M179" s="207" t="s">
        <v>592</v>
      </c>
      <c r="N179" s="213">
        <v>41939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13</v>
      </c>
      <c r="B180" s="205">
        <v>41928</v>
      </c>
      <c r="C180" s="205"/>
      <c r="D180" s="206" t="s">
        <v>645</v>
      </c>
      <c r="E180" s="207" t="s">
        <v>594</v>
      </c>
      <c r="F180" s="208">
        <v>401</v>
      </c>
      <c r="G180" s="207" t="s">
        <v>625</v>
      </c>
      <c r="H180" s="207">
        <v>428</v>
      </c>
      <c r="I180" s="209">
        <v>450</v>
      </c>
      <c r="J180" s="210" t="s">
        <v>646</v>
      </c>
      <c r="K180" s="211">
        <f t="shared" si="117"/>
        <v>27</v>
      </c>
      <c r="L180" s="212">
        <f t="shared" si="118"/>
        <v>6.7331670822942641E-2</v>
      </c>
      <c r="M180" s="207" t="s">
        <v>592</v>
      </c>
      <c r="N180" s="213">
        <v>42020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14</v>
      </c>
      <c r="B181" s="205">
        <v>41928</v>
      </c>
      <c r="C181" s="205"/>
      <c r="D181" s="206" t="s">
        <v>647</v>
      </c>
      <c r="E181" s="207" t="s">
        <v>594</v>
      </c>
      <c r="F181" s="208">
        <v>101</v>
      </c>
      <c r="G181" s="207" t="s">
        <v>625</v>
      </c>
      <c r="H181" s="207">
        <v>112</v>
      </c>
      <c r="I181" s="209">
        <v>120</v>
      </c>
      <c r="J181" s="210" t="s">
        <v>648</v>
      </c>
      <c r="K181" s="211">
        <f t="shared" si="117"/>
        <v>11</v>
      </c>
      <c r="L181" s="212">
        <f t="shared" si="118"/>
        <v>0.10891089108910891</v>
      </c>
      <c r="M181" s="207" t="s">
        <v>592</v>
      </c>
      <c r="N181" s="213">
        <v>41939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15</v>
      </c>
      <c r="B182" s="205">
        <v>41954</v>
      </c>
      <c r="C182" s="205"/>
      <c r="D182" s="206" t="s">
        <v>649</v>
      </c>
      <c r="E182" s="207" t="s">
        <v>594</v>
      </c>
      <c r="F182" s="208">
        <v>59</v>
      </c>
      <c r="G182" s="207" t="s">
        <v>625</v>
      </c>
      <c r="H182" s="207">
        <v>76</v>
      </c>
      <c r="I182" s="209">
        <v>76</v>
      </c>
      <c r="J182" s="210" t="s">
        <v>626</v>
      </c>
      <c r="K182" s="211">
        <f t="shared" si="117"/>
        <v>17</v>
      </c>
      <c r="L182" s="212">
        <f t="shared" si="118"/>
        <v>0.28813559322033899</v>
      </c>
      <c r="M182" s="207" t="s">
        <v>592</v>
      </c>
      <c r="N182" s="213">
        <v>43032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16</v>
      </c>
      <c r="B183" s="205">
        <v>41954</v>
      </c>
      <c r="C183" s="205"/>
      <c r="D183" s="206" t="s">
        <v>638</v>
      </c>
      <c r="E183" s="207" t="s">
        <v>594</v>
      </c>
      <c r="F183" s="208">
        <v>99</v>
      </c>
      <c r="G183" s="207" t="s">
        <v>625</v>
      </c>
      <c r="H183" s="207">
        <v>120</v>
      </c>
      <c r="I183" s="209">
        <v>120</v>
      </c>
      <c r="J183" s="210" t="s">
        <v>606</v>
      </c>
      <c r="K183" s="211">
        <f t="shared" si="117"/>
        <v>21</v>
      </c>
      <c r="L183" s="212">
        <f t="shared" si="118"/>
        <v>0.21212121212121213</v>
      </c>
      <c r="M183" s="207" t="s">
        <v>592</v>
      </c>
      <c r="N183" s="213">
        <v>41960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17</v>
      </c>
      <c r="B184" s="205">
        <v>41956</v>
      </c>
      <c r="C184" s="205"/>
      <c r="D184" s="206" t="s">
        <v>650</v>
      </c>
      <c r="E184" s="207" t="s">
        <v>594</v>
      </c>
      <c r="F184" s="208">
        <v>22</v>
      </c>
      <c r="G184" s="207" t="s">
        <v>625</v>
      </c>
      <c r="H184" s="207">
        <v>33.549999999999997</v>
      </c>
      <c r="I184" s="209">
        <v>32</v>
      </c>
      <c r="J184" s="210" t="s">
        <v>651</v>
      </c>
      <c r="K184" s="211">
        <f t="shared" si="117"/>
        <v>11.549999999999997</v>
      </c>
      <c r="L184" s="212">
        <f t="shared" si="118"/>
        <v>0.52499999999999991</v>
      </c>
      <c r="M184" s="207" t="s">
        <v>592</v>
      </c>
      <c r="N184" s="213">
        <v>42188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18</v>
      </c>
      <c r="B185" s="205">
        <v>41976</v>
      </c>
      <c r="C185" s="205"/>
      <c r="D185" s="206" t="s">
        <v>652</v>
      </c>
      <c r="E185" s="207" t="s">
        <v>594</v>
      </c>
      <c r="F185" s="208">
        <v>440</v>
      </c>
      <c r="G185" s="207" t="s">
        <v>625</v>
      </c>
      <c r="H185" s="207">
        <v>520</v>
      </c>
      <c r="I185" s="209">
        <v>520</v>
      </c>
      <c r="J185" s="210" t="s">
        <v>653</v>
      </c>
      <c r="K185" s="211">
        <f t="shared" si="117"/>
        <v>80</v>
      </c>
      <c r="L185" s="212">
        <f t="shared" si="118"/>
        <v>0.18181818181818182</v>
      </c>
      <c r="M185" s="207" t="s">
        <v>592</v>
      </c>
      <c r="N185" s="213">
        <v>42208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19</v>
      </c>
      <c r="B186" s="205">
        <v>41976</v>
      </c>
      <c r="C186" s="205"/>
      <c r="D186" s="206" t="s">
        <v>654</v>
      </c>
      <c r="E186" s="207" t="s">
        <v>594</v>
      </c>
      <c r="F186" s="208">
        <v>360</v>
      </c>
      <c r="G186" s="207" t="s">
        <v>625</v>
      </c>
      <c r="H186" s="207">
        <v>427</v>
      </c>
      <c r="I186" s="209">
        <v>425</v>
      </c>
      <c r="J186" s="210" t="s">
        <v>655</v>
      </c>
      <c r="K186" s="211">
        <f t="shared" si="117"/>
        <v>67</v>
      </c>
      <c r="L186" s="212">
        <f t="shared" si="118"/>
        <v>0.18611111111111112</v>
      </c>
      <c r="M186" s="207" t="s">
        <v>592</v>
      </c>
      <c r="N186" s="213">
        <v>42058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20</v>
      </c>
      <c r="B187" s="205">
        <v>42012</v>
      </c>
      <c r="C187" s="205"/>
      <c r="D187" s="206" t="s">
        <v>656</v>
      </c>
      <c r="E187" s="207" t="s">
        <v>594</v>
      </c>
      <c r="F187" s="208">
        <v>360</v>
      </c>
      <c r="G187" s="207" t="s">
        <v>625</v>
      </c>
      <c r="H187" s="207">
        <v>455</v>
      </c>
      <c r="I187" s="209">
        <v>420</v>
      </c>
      <c r="J187" s="210" t="s">
        <v>657</v>
      </c>
      <c r="K187" s="211">
        <f t="shared" si="117"/>
        <v>95</v>
      </c>
      <c r="L187" s="212">
        <f t="shared" si="118"/>
        <v>0.2638888888888889</v>
      </c>
      <c r="M187" s="207" t="s">
        <v>592</v>
      </c>
      <c r="N187" s="213">
        <v>42024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21</v>
      </c>
      <c r="B188" s="205">
        <v>42012</v>
      </c>
      <c r="C188" s="205"/>
      <c r="D188" s="206" t="s">
        <v>658</v>
      </c>
      <c r="E188" s="207" t="s">
        <v>594</v>
      </c>
      <c r="F188" s="208">
        <v>130</v>
      </c>
      <c r="G188" s="207"/>
      <c r="H188" s="207">
        <v>175.5</v>
      </c>
      <c r="I188" s="209">
        <v>165</v>
      </c>
      <c r="J188" s="210" t="s">
        <v>659</v>
      </c>
      <c r="K188" s="211">
        <f t="shared" si="117"/>
        <v>45.5</v>
      </c>
      <c r="L188" s="212">
        <f t="shared" si="118"/>
        <v>0.35</v>
      </c>
      <c r="M188" s="207" t="s">
        <v>592</v>
      </c>
      <c r="N188" s="213">
        <v>43088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22</v>
      </c>
      <c r="B189" s="205">
        <v>42040</v>
      </c>
      <c r="C189" s="205"/>
      <c r="D189" s="206" t="s">
        <v>384</v>
      </c>
      <c r="E189" s="207" t="s">
        <v>624</v>
      </c>
      <c r="F189" s="208">
        <v>98</v>
      </c>
      <c r="G189" s="207"/>
      <c r="H189" s="207">
        <v>120</v>
      </c>
      <c r="I189" s="209">
        <v>120</v>
      </c>
      <c r="J189" s="210" t="s">
        <v>626</v>
      </c>
      <c r="K189" s="211">
        <f t="shared" si="117"/>
        <v>22</v>
      </c>
      <c r="L189" s="212">
        <f t="shared" si="118"/>
        <v>0.22448979591836735</v>
      </c>
      <c r="M189" s="207" t="s">
        <v>592</v>
      </c>
      <c r="N189" s="213">
        <v>42753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23</v>
      </c>
      <c r="B190" s="205">
        <v>42040</v>
      </c>
      <c r="C190" s="205"/>
      <c r="D190" s="206" t="s">
        <v>660</v>
      </c>
      <c r="E190" s="207" t="s">
        <v>624</v>
      </c>
      <c r="F190" s="208">
        <v>196</v>
      </c>
      <c r="G190" s="207"/>
      <c r="H190" s="207">
        <v>262</v>
      </c>
      <c r="I190" s="209">
        <v>255</v>
      </c>
      <c r="J190" s="210" t="s">
        <v>626</v>
      </c>
      <c r="K190" s="211">
        <f t="shared" si="117"/>
        <v>66</v>
      </c>
      <c r="L190" s="212">
        <f t="shared" si="118"/>
        <v>0.33673469387755101</v>
      </c>
      <c r="M190" s="207" t="s">
        <v>592</v>
      </c>
      <c r="N190" s="213">
        <v>42599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4">
        <v>24</v>
      </c>
      <c r="B191" s="215">
        <v>42067</v>
      </c>
      <c r="C191" s="215"/>
      <c r="D191" s="216" t="s">
        <v>383</v>
      </c>
      <c r="E191" s="217" t="s">
        <v>624</v>
      </c>
      <c r="F191" s="218">
        <v>235</v>
      </c>
      <c r="G191" s="218"/>
      <c r="H191" s="219">
        <v>77</v>
      </c>
      <c r="I191" s="219" t="s">
        <v>661</v>
      </c>
      <c r="J191" s="220" t="s">
        <v>662</v>
      </c>
      <c r="K191" s="221">
        <f t="shared" si="117"/>
        <v>-158</v>
      </c>
      <c r="L191" s="222">
        <f t="shared" si="118"/>
        <v>-0.67234042553191486</v>
      </c>
      <c r="M191" s="218" t="s">
        <v>605</v>
      </c>
      <c r="N191" s="215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25</v>
      </c>
      <c r="B192" s="205">
        <v>42067</v>
      </c>
      <c r="C192" s="205"/>
      <c r="D192" s="206" t="s">
        <v>663</v>
      </c>
      <c r="E192" s="207" t="s">
        <v>624</v>
      </c>
      <c r="F192" s="208">
        <v>185</v>
      </c>
      <c r="G192" s="207"/>
      <c r="H192" s="207">
        <v>224</v>
      </c>
      <c r="I192" s="209" t="s">
        <v>664</v>
      </c>
      <c r="J192" s="210" t="s">
        <v>626</v>
      </c>
      <c r="K192" s="211">
        <f t="shared" si="117"/>
        <v>39</v>
      </c>
      <c r="L192" s="212">
        <f t="shared" si="118"/>
        <v>0.21081081081081082</v>
      </c>
      <c r="M192" s="207" t="s">
        <v>592</v>
      </c>
      <c r="N192" s="213">
        <v>42647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4">
        <v>26</v>
      </c>
      <c r="B193" s="215">
        <v>42090</v>
      </c>
      <c r="C193" s="215"/>
      <c r="D193" s="223" t="s">
        <v>665</v>
      </c>
      <c r="E193" s="218" t="s">
        <v>624</v>
      </c>
      <c r="F193" s="218">
        <v>49.5</v>
      </c>
      <c r="G193" s="219"/>
      <c r="H193" s="219">
        <v>15.85</v>
      </c>
      <c r="I193" s="219">
        <v>67</v>
      </c>
      <c r="J193" s="220" t="s">
        <v>666</v>
      </c>
      <c r="K193" s="219">
        <f t="shared" si="117"/>
        <v>-33.65</v>
      </c>
      <c r="L193" s="224">
        <f t="shared" si="118"/>
        <v>-0.67979797979797973</v>
      </c>
      <c r="M193" s="218" t="s">
        <v>605</v>
      </c>
      <c r="N193" s="225">
        <v>43627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27</v>
      </c>
      <c r="B194" s="205">
        <v>42093</v>
      </c>
      <c r="C194" s="205"/>
      <c r="D194" s="206" t="s">
        <v>667</v>
      </c>
      <c r="E194" s="207" t="s">
        <v>624</v>
      </c>
      <c r="F194" s="208">
        <v>183.5</v>
      </c>
      <c r="G194" s="207"/>
      <c r="H194" s="207">
        <v>219</v>
      </c>
      <c r="I194" s="209">
        <v>218</v>
      </c>
      <c r="J194" s="210" t="s">
        <v>668</v>
      </c>
      <c r="K194" s="211">
        <f t="shared" si="117"/>
        <v>35.5</v>
      </c>
      <c r="L194" s="212">
        <f t="shared" si="118"/>
        <v>0.19346049046321526</v>
      </c>
      <c r="M194" s="207" t="s">
        <v>592</v>
      </c>
      <c r="N194" s="213">
        <v>42103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28</v>
      </c>
      <c r="B195" s="205">
        <v>42114</v>
      </c>
      <c r="C195" s="205"/>
      <c r="D195" s="206" t="s">
        <v>669</v>
      </c>
      <c r="E195" s="207" t="s">
        <v>624</v>
      </c>
      <c r="F195" s="208">
        <f>(227+237)/2</f>
        <v>232</v>
      </c>
      <c r="G195" s="207"/>
      <c r="H195" s="207">
        <v>298</v>
      </c>
      <c r="I195" s="209">
        <v>298</v>
      </c>
      <c r="J195" s="210" t="s">
        <v>626</v>
      </c>
      <c r="K195" s="211">
        <f t="shared" si="117"/>
        <v>66</v>
      </c>
      <c r="L195" s="212">
        <f t="shared" si="118"/>
        <v>0.28448275862068967</v>
      </c>
      <c r="M195" s="207" t="s">
        <v>592</v>
      </c>
      <c r="N195" s="213">
        <v>42823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29</v>
      </c>
      <c r="B196" s="205">
        <v>42128</v>
      </c>
      <c r="C196" s="205"/>
      <c r="D196" s="206" t="s">
        <v>670</v>
      </c>
      <c r="E196" s="207" t="s">
        <v>594</v>
      </c>
      <c r="F196" s="208">
        <v>385</v>
      </c>
      <c r="G196" s="207"/>
      <c r="H196" s="207">
        <f>212.5+331</f>
        <v>543.5</v>
      </c>
      <c r="I196" s="209">
        <v>510</v>
      </c>
      <c r="J196" s="210" t="s">
        <v>671</v>
      </c>
      <c r="K196" s="211">
        <f t="shared" si="117"/>
        <v>158.5</v>
      </c>
      <c r="L196" s="212">
        <f t="shared" si="118"/>
        <v>0.41168831168831171</v>
      </c>
      <c r="M196" s="207" t="s">
        <v>592</v>
      </c>
      <c r="N196" s="213">
        <v>42235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30</v>
      </c>
      <c r="B197" s="205">
        <v>42128</v>
      </c>
      <c r="C197" s="205"/>
      <c r="D197" s="206" t="s">
        <v>672</v>
      </c>
      <c r="E197" s="207" t="s">
        <v>594</v>
      </c>
      <c r="F197" s="208">
        <v>115.5</v>
      </c>
      <c r="G197" s="207"/>
      <c r="H197" s="207">
        <v>146</v>
      </c>
      <c r="I197" s="209">
        <v>142</v>
      </c>
      <c r="J197" s="210" t="s">
        <v>673</v>
      </c>
      <c r="K197" s="211">
        <f t="shared" si="117"/>
        <v>30.5</v>
      </c>
      <c r="L197" s="212">
        <f t="shared" si="118"/>
        <v>0.26406926406926406</v>
      </c>
      <c r="M197" s="207" t="s">
        <v>592</v>
      </c>
      <c r="N197" s="213">
        <v>42202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31</v>
      </c>
      <c r="B198" s="205">
        <v>42151</v>
      </c>
      <c r="C198" s="205"/>
      <c r="D198" s="206" t="s">
        <v>674</v>
      </c>
      <c r="E198" s="207" t="s">
        <v>594</v>
      </c>
      <c r="F198" s="208">
        <v>237.5</v>
      </c>
      <c r="G198" s="207"/>
      <c r="H198" s="207">
        <v>279.5</v>
      </c>
      <c r="I198" s="209">
        <v>278</v>
      </c>
      <c r="J198" s="210" t="s">
        <v>626</v>
      </c>
      <c r="K198" s="211">
        <f t="shared" si="117"/>
        <v>42</v>
      </c>
      <c r="L198" s="212">
        <f t="shared" si="118"/>
        <v>0.17684210526315788</v>
      </c>
      <c r="M198" s="207" t="s">
        <v>592</v>
      </c>
      <c r="N198" s="213">
        <v>42222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32</v>
      </c>
      <c r="B199" s="205">
        <v>42174</v>
      </c>
      <c r="C199" s="205"/>
      <c r="D199" s="206" t="s">
        <v>645</v>
      </c>
      <c r="E199" s="207" t="s">
        <v>624</v>
      </c>
      <c r="F199" s="208">
        <v>340</v>
      </c>
      <c r="G199" s="207"/>
      <c r="H199" s="207">
        <v>448</v>
      </c>
      <c r="I199" s="209">
        <v>448</v>
      </c>
      <c r="J199" s="210" t="s">
        <v>626</v>
      </c>
      <c r="K199" s="211">
        <f t="shared" si="117"/>
        <v>108</v>
      </c>
      <c r="L199" s="212">
        <f t="shared" si="118"/>
        <v>0.31764705882352939</v>
      </c>
      <c r="M199" s="207" t="s">
        <v>592</v>
      </c>
      <c r="N199" s="213">
        <v>43018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33</v>
      </c>
      <c r="B200" s="205">
        <v>42191</v>
      </c>
      <c r="C200" s="205"/>
      <c r="D200" s="206" t="s">
        <v>675</v>
      </c>
      <c r="E200" s="207" t="s">
        <v>624</v>
      </c>
      <c r="F200" s="208">
        <v>390</v>
      </c>
      <c r="G200" s="207"/>
      <c r="H200" s="207">
        <v>460</v>
      </c>
      <c r="I200" s="209">
        <v>460</v>
      </c>
      <c r="J200" s="210" t="s">
        <v>626</v>
      </c>
      <c r="K200" s="211">
        <f t="shared" si="117"/>
        <v>70</v>
      </c>
      <c r="L200" s="212">
        <f t="shared" si="118"/>
        <v>0.17948717948717949</v>
      </c>
      <c r="M200" s="207" t="s">
        <v>592</v>
      </c>
      <c r="N200" s="213">
        <v>42478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4">
        <v>34</v>
      </c>
      <c r="B201" s="215">
        <v>42195</v>
      </c>
      <c r="C201" s="215"/>
      <c r="D201" s="216" t="s">
        <v>676</v>
      </c>
      <c r="E201" s="217" t="s">
        <v>624</v>
      </c>
      <c r="F201" s="218">
        <v>122.5</v>
      </c>
      <c r="G201" s="218"/>
      <c r="H201" s="219">
        <v>61</v>
      </c>
      <c r="I201" s="219">
        <v>172</v>
      </c>
      <c r="J201" s="220" t="s">
        <v>677</v>
      </c>
      <c r="K201" s="221">
        <f t="shared" si="117"/>
        <v>-61.5</v>
      </c>
      <c r="L201" s="222">
        <f t="shared" si="118"/>
        <v>-0.50204081632653064</v>
      </c>
      <c r="M201" s="218" t="s">
        <v>605</v>
      </c>
      <c r="N201" s="215">
        <v>43333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35</v>
      </c>
      <c r="B202" s="205">
        <v>42219</v>
      </c>
      <c r="C202" s="205"/>
      <c r="D202" s="206" t="s">
        <v>678</v>
      </c>
      <c r="E202" s="207" t="s">
        <v>624</v>
      </c>
      <c r="F202" s="208">
        <v>297.5</v>
      </c>
      <c r="G202" s="207"/>
      <c r="H202" s="207">
        <v>350</v>
      </c>
      <c r="I202" s="209">
        <v>360</v>
      </c>
      <c r="J202" s="210" t="s">
        <v>679</v>
      </c>
      <c r="K202" s="211">
        <f t="shared" si="117"/>
        <v>52.5</v>
      </c>
      <c r="L202" s="212">
        <f t="shared" si="118"/>
        <v>0.17647058823529413</v>
      </c>
      <c r="M202" s="207" t="s">
        <v>592</v>
      </c>
      <c r="N202" s="213">
        <v>42232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36</v>
      </c>
      <c r="B203" s="205">
        <v>42219</v>
      </c>
      <c r="C203" s="205"/>
      <c r="D203" s="206" t="s">
        <v>680</v>
      </c>
      <c r="E203" s="207" t="s">
        <v>624</v>
      </c>
      <c r="F203" s="208">
        <v>115.5</v>
      </c>
      <c r="G203" s="207"/>
      <c r="H203" s="207">
        <v>149</v>
      </c>
      <c r="I203" s="209">
        <v>140</v>
      </c>
      <c r="J203" s="210" t="s">
        <v>681</v>
      </c>
      <c r="K203" s="211">
        <f t="shared" si="117"/>
        <v>33.5</v>
      </c>
      <c r="L203" s="212">
        <f t="shared" si="118"/>
        <v>0.29004329004329005</v>
      </c>
      <c r="M203" s="207" t="s">
        <v>592</v>
      </c>
      <c r="N203" s="213">
        <v>42740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37</v>
      </c>
      <c r="B204" s="205">
        <v>42251</v>
      </c>
      <c r="C204" s="205"/>
      <c r="D204" s="206" t="s">
        <v>674</v>
      </c>
      <c r="E204" s="207" t="s">
        <v>624</v>
      </c>
      <c r="F204" s="208">
        <v>226</v>
      </c>
      <c r="G204" s="207"/>
      <c r="H204" s="207">
        <v>292</v>
      </c>
      <c r="I204" s="209">
        <v>292</v>
      </c>
      <c r="J204" s="210" t="s">
        <v>682</v>
      </c>
      <c r="K204" s="211">
        <f t="shared" si="117"/>
        <v>66</v>
      </c>
      <c r="L204" s="212">
        <f t="shared" si="118"/>
        <v>0.29203539823008851</v>
      </c>
      <c r="M204" s="207" t="s">
        <v>592</v>
      </c>
      <c r="N204" s="213">
        <v>42286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38</v>
      </c>
      <c r="B205" s="205">
        <v>42254</v>
      </c>
      <c r="C205" s="205"/>
      <c r="D205" s="206" t="s">
        <v>669</v>
      </c>
      <c r="E205" s="207" t="s">
        <v>624</v>
      </c>
      <c r="F205" s="208">
        <v>232.5</v>
      </c>
      <c r="G205" s="207"/>
      <c r="H205" s="207">
        <v>312.5</v>
      </c>
      <c r="I205" s="209">
        <v>310</v>
      </c>
      <c r="J205" s="210" t="s">
        <v>626</v>
      </c>
      <c r="K205" s="211">
        <f t="shared" si="117"/>
        <v>80</v>
      </c>
      <c r="L205" s="212">
        <f t="shared" si="118"/>
        <v>0.34408602150537637</v>
      </c>
      <c r="M205" s="207" t="s">
        <v>592</v>
      </c>
      <c r="N205" s="213">
        <v>42823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4">
        <v>39</v>
      </c>
      <c r="B206" s="205">
        <v>42268</v>
      </c>
      <c r="C206" s="205"/>
      <c r="D206" s="206" t="s">
        <v>683</v>
      </c>
      <c r="E206" s="207" t="s">
        <v>624</v>
      </c>
      <c r="F206" s="208">
        <v>196.5</v>
      </c>
      <c r="G206" s="207"/>
      <c r="H206" s="207">
        <v>238</v>
      </c>
      <c r="I206" s="209">
        <v>238</v>
      </c>
      <c r="J206" s="210" t="s">
        <v>682</v>
      </c>
      <c r="K206" s="211">
        <f t="shared" si="117"/>
        <v>41.5</v>
      </c>
      <c r="L206" s="212">
        <f t="shared" si="118"/>
        <v>0.21119592875318066</v>
      </c>
      <c r="M206" s="207" t="s">
        <v>592</v>
      </c>
      <c r="N206" s="213">
        <v>42291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40</v>
      </c>
      <c r="B207" s="205">
        <v>42271</v>
      </c>
      <c r="C207" s="205"/>
      <c r="D207" s="206" t="s">
        <v>623</v>
      </c>
      <c r="E207" s="207" t="s">
        <v>624</v>
      </c>
      <c r="F207" s="208">
        <v>65</v>
      </c>
      <c r="G207" s="207"/>
      <c r="H207" s="207">
        <v>82</v>
      </c>
      <c r="I207" s="209">
        <v>82</v>
      </c>
      <c r="J207" s="210" t="s">
        <v>682</v>
      </c>
      <c r="K207" s="211">
        <f t="shared" si="117"/>
        <v>17</v>
      </c>
      <c r="L207" s="212">
        <f t="shared" si="118"/>
        <v>0.26153846153846155</v>
      </c>
      <c r="M207" s="207" t="s">
        <v>592</v>
      </c>
      <c r="N207" s="213">
        <v>42578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41</v>
      </c>
      <c r="B208" s="205">
        <v>42291</v>
      </c>
      <c r="C208" s="205"/>
      <c r="D208" s="206" t="s">
        <v>684</v>
      </c>
      <c r="E208" s="207" t="s">
        <v>624</v>
      </c>
      <c r="F208" s="208">
        <v>144</v>
      </c>
      <c r="G208" s="207"/>
      <c r="H208" s="207">
        <v>182.5</v>
      </c>
      <c r="I208" s="209">
        <v>181</v>
      </c>
      <c r="J208" s="210" t="s">
        <v>682</v>
      </c>
      <c r="K208" s="211">
        <f t="shared" si="117"/>
        <v>38.5</v>
      </c>
      <c r="L208" s="212">
        <f t="shared" si="118"/>
        <v>0.2673611111111111</v>
      </c>
      <c r="M208" s="207" t="s">
        <v>592</v>
      </c>
      <c r="N208" s="213">
        <v>42817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42</v>
      </c>
      <c r="B209" s="205">
        <v>42291</v>
      </c>
      <c r="C209" s="205"/>
      <c r="D209" s="206" t="s">
        <v>685</v>
      </c>
      <c r="E209" s="207" t="s">
        <v>624</v>
      </c>
      <c r="F209" s="208">
        <v>264</v>
      </c>
      <c r="G209" s="207"/>
      <c r="H209" s="207">
        <v>311</v>
      </c>
      <c r="I209" s="209">
        <v>311</v>
      </c>
      <c r="J209" s="210" t="s">
        <v>682</v>
      </c>
      <c r="K209" s="211">
        <f t="shared" si="117"/>
        <v>47</v>
      </c>
      <c r="L209" s="212">
        <f t="shared" si="118"/>
        <v>0.17803030303030304</v>
      </c>
      <c r="M209" s="207" t="s">
        <v>592</v>
      </c>
      <c r="N209" s="213">
        <v>42604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4">
        <v>43</v>
      </c>
      <c r="B210" s="205">
        <v>42318</v>
      </c>
      <c r="C210" s="205"/>
      <c r="D210" s="206" t="s">
        <v>686</v>
      </c>
      <c r="E210" s="207" t="s">
        <v>594</v>
      </c>
      <c r="F210" s="208">
        <v>549.5</v>
      </c>
      <c r="G210" s="207"/>
      <c r="H210" s="207">
        <v>630</v>
      </c>
      <c r="I210" s="209">
        <v>630</v>
      </c>
      <c r="J210" s="210" t="s">
        <v>682</v>
      </c>
      <c r="K210" s="211">
        <f t="shared" si="117"/>
        <v>80.5</v>
      </c>
      <c r="L210" s="212">
        <f t="shared" si="118"/>
        <v>0.1464968152866242</v>
      </c>
      <c r="M210" s="207" t="s">
        <v>592</v>
      </c>
      <c r="N210" s="213">
        <v>42419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44</v>
      </c>
      <c r="B211" s="205">
        <v>42342</v>
      </c>
      <c r="C211" s="205"/>
      <c r="D211" s="206" t="s">
        <v>687</v>
      </c>
      <c r="E211" s="207" t="s">
        <v>624</v>
      </c>
      <c r="F211" s="208">
        <v>1027.5</v>
      </c>
      <c r="G211" s="207"/>
      <c r="H211" s="207">
        <v>1315</v>
      </c>
      <c r="I211" s="209">
        <v>1250</v>
      </c>
      <c r="J211" s="210" t="s">
        <v>682</v>
      </c>
      <c r="K211" s="211">
        <f t="shared" si="117"/>
        <v>287.5</v>
      </c>
      <c r="L211" s="212">
        <f t="shared" si="118"/>
        <v>0.27980535279805352</v>
      </c>
      <c r="M211" s="207" t="s">
        <v>592</v>
      </c>
      <c r="N211" s="213">
        <v>43244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4">
        <v>45</v>
      </c>
      <c r="B212" s="205">
        <v>42367</v>
      </c>
      <c r="C212" s="205"/>
      <c r="D212" s="206" t="s">
        <v>688</v>
      </c>
      <c r="E212" s="207" t="s">
        <v>624</v>
      </c>
      <c r="F212" s="208">
        <v>465</v>
      </c>
      <c r="G212" s="207"/>
      <c r="H212" s="207">
        <v>540</v>
      </c>
      <c r="I212" s="209">
        <v>540</v>
      </c>
      <c r="J212" s="210" t="s">
        <v>682</v>
      </c>
      <c r="K212" s="211">
        <f t="shared" si="117"/>
        <v>75</v>
      </c>
      <c r="L212" s="212">
        <f t="shared" si="118"/>
        <v>0.16129032258064516</v>
      </c>
      <c r="M212" s="207" t="s">
        <v>592</v>
      </c>
      <c r="N212" s="213">
        <v>42530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46</v>
      </c>
      <c r="B213" s="205">
        <v>42380</v>
      </c>
      <c r="C213" s="205"/>
      <c r="D213" s="206" t="s">
        <v>384</v>
      </c>
      <c r="E213" s="207" t="s">
        <v>594</v>
      </c>
      <c r="F213" s="208">
        <v>81</v>
      </c>
      <c r="G213" s="207"/>
      <c r="H213" s="207">
        <v>110</v>
      </c>
      <c r="I213" s="209">
        <v>110</v>
      </c>
      <c r="J213" s="210" t="s">
        <v>682</v>
      </c>
      <c r="K213" s="211">
        <f t="shared" si="117"/>
        <v>29</v>
      </c>
      <c r="L213" s="212">
        <f t="shared" si="118"/>
        <v>0.35802469135802467</v>
      </c>
      <c r="M213" s="207" t="s">
        <v>592</v>
      </c>
      <c r="N213" s="213">
        <v>42745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4">
        <v>47</v>
      </c>
      <c r="B214" s="205">
        <v>42382</v>
      </c>
      <c r="C214" s="205"/>
      <c r="D214" s="206" t="s">
        <v>689</v>
      </c>
      <c r="E214" s="207" t="s">
        <v>594</v>
      </c>
      <c r="F214" s="208">
        <v>417.5</v>
      </c>
      <c r="G214" s="207"/>
      <c r="H214" s="207">
        <v>547</v>
      </c>
      <c r="I214" s="209">
        <v>535</v>
      </c>
      <c r="J214" s="210" t="s">
        <v>682</v>
      </c>
      <c r="K214" s="211">
        <f t="shared" si="117"/>
        <v>129.5</v>
      </c>
      <c r="L214" s="212">
        <f t="shared" si="118"/>
        <v>0.31017964071856285</v>
      </c>
      <c r="M214" s="207" t="s">
        <v>592</v>
      </c>
      <c r="N214" s="213">
        <v>42578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4">
        <v>48</v>
      </c>
      <c r="B215" s="205">
        <v>42408</v>
      </c>
      <c r="C215" s="205"/>
      <c r="D215" s="206" t="s">
        <v>690</v>
      </c>
      <c r="E215" s="207" t="s">
        <v>624</v>
      </c>
      <c r="F215" s="208">
        <v>650</v>
      </c>
      <c r="G215" s="207"/>
      <c r="H215" s="207">
        <v>800</v>
      </c>
      <c r="I215" s="209">
        <v>800</v>
      </c>
      <c r="J215" s="210" t="s">
        <v>682</v>
      </c>
      <c r="K215" s="211">
        <f t="shared" si="117"/>
        <v>150</v>
      </c>
      <c r="L215" s="212">
        <f t="shared" si="118"/>
        <v>0.23076923076923078</v>
      </c>
      <c r="M215" s="207" t="s">
        <v>592</v>
      </c>
      <c r="N215" s="213">
        <v>43154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49</v>
      </c>
      <c r="B216" s="205">
        <v>42433</v>
      </c>
      <c r="C216" s="205"/>
      <c r="D216" s="206" t="s">
        <v>211</v>
      </c>
      <c r="E216" s="207" t="s">
        <v>624</v>
      </c>
      <c r="F216" s="208">
        <v>437.5</v>
      </c>
      <c r="G216" s="207"/>
      <c r="H216" s="207">
        <v>504.5</v>
      </c>
      <c r="I216" s="209">
        <v>522</v>
      </c>
      <c r="J216" s="210" t="s">
        <v>691</v>
      </c>
      <c r="K216" s="211">
        <f t="shared" si="117"/>
        <v>67</v>
      </c>
      <c r="L216" s="212">
        <f t="shared" si="118"/>
        <v>0.15314285714285714</v>
      </c>
      <c r="M216" s="207" t="s">
        <v>592</v>
      </c>
      <c r="N216" s="213">
        <v>42480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4">
        <v>50</v>
      </c>
      <c r="B217" s="205">
        <v>42438</v>
      </c>
      <c r="C217" s="205"/>
      <c r="D217" s="206" t="s">
        <v>692</v>
      </c>
      <c r="E217" s="207" t="s">
        <v>624</v>
      </c>
      <c r="F217" s="208">
        <v>189.5</v>
      </c>
      <c r="G217" s="207"/>
      <c r="H217" s="207">
        <v>218</v>
      </c>
      <c r="I217" s="209">
        <v>218</v>
      </c>
      <c r="J217" s="210" t="s">
        <v>682</v>
      </c>
      <c r="K217" s="211">
        <f t="shared" si="117"/>
        <v>28.5</v>
      </c>
      <c r="L217" s="212">
        <f t="shared" si="118"/>
        <v>0.15039577836411611</v>
      </c>
      <c r="M217" s="207" t="s">
        <v>592</v>
      </c>
      <c r="N217" s="213">
        <v>43034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4">
        <v>51</v>
      </c>
      <c r="B218" s="215">
        <v>42471</v>
      </c>
      <c r="C218" s="215"/>
      <c r="D218" s="223" t="s">
        <v>693</v>
      </c>
      <c r="E218" s="218" t="s">
        <v>624</v>
      </c>
      <c r="F218" s="218">
        <v>36.5</v>
      </c>
      <c r="G218" s="219"/>
      <c r="H218" s="219">
        <v>15.85</v>
      </c>
      <c r="I218" s="219">
        <v>60</v>
      </c>
      <c r="J218" s="220" t="s">
        <v>694</v>
      </c>
      <c r="K218" s="221">
        <f t="shared" si="117"/>
        <v>-20.65</v>
      </c>
      <c r="L218" s="222">
        <f t="shared" si="118"/>
        <v>-0.5657534246575342</v>
      </c>
      <c r="M218" s="218" t="s">
        <v>605</v>
      </c>
      <c r="N218" s="226">
        <v>43627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4">
        <v>52</v>
      </c>
      <c r="B219" s="205">
        <v>42472</v>
      </c>
      <c r="C219" s="205"/>
      <c r="D219" s="206" t="s">
        <v>695</v>
      </c>
      <c r="E219" s="207" t="s">
        <v>624</v>
      </c>
      <c r="F219" s="208">
        <v>93</v>
      </c>
      <c r="G219" s="207"/>
      <c r="H219" s="207">
        <v>149</v>
      </c>
      <c r="I219" s="209">
        <v>140</v>
      </c>
      <c r="J219" s="210" t="s">
        <v>696</v>
      </c>
      <c r="K219" s="211">
        <f t="shared" si="117"/>
        <v>56</v>
      </c>
      <c r="L219" s="212">
        <f t="shared" si="118"/>
        <v>0.60215053763440862</v>
      </c>
      <c r="M219" s="207" t="s">
        <v>592</v>
      </c>
      <c r="N219" s="213">
        <v>42740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4">
        <v>53</v>
      </c>
      <c r="B220" s="205">
        <v>42472</v>
      </c>
      <c r="C220" s="205"/>
      <c r="D220" s="206" t="s">
        <v>697</v>
      </c>
      <c r="E220" s="207" t="s">
        <v>624</v>
      </c>
      <c r="F220" s="208">
        <v>130</v>
      </c>
      <c r="G220" s="207"/>
      <c r="H220" s="207">
        <v>150</v>
      </c>
      <c r="I220" s="209" t="s">
        <v>698</v>
      </c>
      <c r="J220" s="210" t="s">
        <v>682</v>
      </c>
      <c r="K220" s="211">
        <f t="shared" si="117"/>
        <v>20</v>
      </c>
      <c r="L220" s="212">
        <f t="shared" si="118"/>
        <v>0.15384615384615385</v>
      </c>
      <c r="M220" s="207" t="s">
        <v>592</v>
      </c>
      <c r="N220" s="213">
        <v>42564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4">
        <v>54</v>
      </c>
      <c r="B221" s="205">
        <v>42473</v>
      </c>
      <c r="C221" s="205"/>
      <c r="D221" s="206" t="s">
        <v>699</v>
      </c>
      <c r="E221" s="207" t="s">
        <v>624</v>
      </c>
      <c r="F221" s="208">
        <v>196</v>
      </c>
      <c r="G221" s="207"/>
      <c r="H221" s="207">
        <v>299</v>
      </c>
      <c r="I221" s="209">
        <v>299</v>
      </c>
      <c r="J221" s="210" t="s">
        <v>682</v>
      </c>
      <c r="K221" s="211">
        <v>103</v>
      </c>
      <c r="L221" s="212">
        <v>0.52551020408163296</v>
      </c>
      <c r="M221" s="207" t="s">
        <v>592</v>
      </c>
      <c r="N221" s="213">
        <v>42620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4">
        <v>55</v>
      </c>
      <c r="B222" s="205">
        <v>42473</v>
      </c>
      <c r="C222" s="205"/>
      <c r="D222" s="206" t="s">
        <v>700</v>
      </c>
      <c r="E222" s="207" t="s">
        <v>624</v>
      </c>
      <c r="F222" s="208">
        <v>88</v>
      </c>
      <c r="G222" s="207"/>
      <c r="H222" s="207">
        <v>103</v>
      </c>
      <c r="I222" s="209">
        <v>103</v>
      </c>
      <c r="J222" s="210" t="s">
        <v>682</v>
      </c>
      <c r="K222" s="211">
        <v>15</v>
      </c>
      <c r="L222" s="212">
        <v>0.170454545454545</v>
      </c>
      <c r="M222" s="207" t="s">
        <v>592</v>
      </c>
      <c r="N222" s="213">
        <v>42530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4">
        <v>56</v>
      </c>
      <c r="B223" s="205">
        <v>42492</v>
      </c>
      <c r="C223" s="205"/>
      <c r="D223" s="206" t="s">
        <v>701</v>
      </c>
      <c r="E223" s="207" t="s">
        <v>624</v>
      </c>
      <c r="F223" s="208">
        <v>127.5</v>
      </c>
      <c r="G223" s="207"/>
      <c r="H223" s="207">
        <v>148</v>
      </c>
      <c r="I223" s="209" t="s">
        <v>702</v>
      </c>
      <c r="J223" s="210" t="s">
        <v>682</v>
      </c>
      <c r="K223" s="211">
        <f t="shared" ref="K223:K227" si="119">H223-F223</f>
        <v>20.5</v>
      </c>
      <c r="L223" s="212">
        <f t="shared" ref="L223:L227" si="120">K223/F223</f>
        <v>0.16078431372549021</v>
      </c>
      <c r="M223" s="207" t="s">
        <v>592</v>
      </c>
      <c r="N223" s="213">
        <v>42564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4">
        <v>57</v>
      </c>
      <c r="B224" s="205">
        <v>42493</v>
      </c>
      <c r="C224" s="205"/>
      <c r="D224" s="206" t="s">
        <v>703</v>
      </c>
      <c r="E224" s="207" t="s">
        <v>624</v>
      </c>
      <c r="F224" s="208">
        <v>675</v>
      </c>
      <c r="G224" s="207"/>
      <c r="H224" s="207">
        <v>815</v>
      </c>
      <c r="I224" s="209" t="s">
        <v>704</v>
      </c>
      <c r="J224" s="210" t="s">
        <v>682</v>
      </c>
      <c r="K224" s="211">
        <f t="shared" si="119"/>
        <v>140</v>
      </c>
      <c r="L224" s="212">
        <f t="shared" si="120"/>
        <v>0.2074074074074074</v>
      </c>
      <c r="M224" s="207" t="s">
        <v>592</v>
      </c>
      <c r="N224" s="213">
        <v>43154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4">
        <v>58</v>
      </c>
      <c r="B225" s="215">
        <v>42522</v>
      </c>
      <c r="C225" s="215"/>
      <c r="D225" s="216" t="s">
        <v>705</v>
      </c>
      <c r="E225" s="217" t="s">
        <v>624</v>
      </c>
      <c r="F225" s="218">
        <v>500</v>
      </c>
      <c r="G225" s="218"/>
      <c r="H225" s="219">
        <v>232.5</v>
      </c>
      <c r="I225" s="219" t="s">
        <v>706</v>
      </c>
      <c r="J225" s="220" t="s">
        <v>707</v>
      </c>
      <c r="K225" s="221">
        <f t="shared" si="119"/>
        <v>-267.5</v>
      </c>
      <c r="L225" s="222">
        <f t="shared" si="120"/>
        <v>-0.53500000000000003</v>
      </c>
      <c r="M225" s="218" t="s">
        <v>605</v>
      </c>
      <c r="N225" s="215">
        <v>43735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4">
        <v>59</v>
      </c>
      <c r="B226" s="205">
        <v>42527</v>
      </c>
      <c r="C226" s="205"/>
      <c r="D226" s="206" t="s">
        <v>543</v>
      </c>
      <c r="E226" s="207" t="s">
        <v>624</v>
      </c>
      <c r="F226" s="208">
        <v>110</v>
      </c>
      <c r="G226" s="207"/>
      <c r="H226" s="207">
        <v>126.5</v>
      </c>
      <c r="I226" s="209">
        <v>125</v>
      </c>
      <c r="J226" s="210" t="s">
        <v>633</v>
      </c>
      <c r="K226" s="211">
        <f t="shared" si="119"/>
        <v>16.5</v>
      </c>
      <c r="L226" s="212">
        <f t="shared" si="120"/>
        <v>0.15</v>
      </c>
      <c r="M226" s="207" t="s">
        <v>592</v>
      </c>
      <c r="N226" s="213">
        <v>42552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4">
        <v>60</v>
      </c>
      <c r="B227" s="205">
        <v>42538</v>
      </c>
      <c r="C227" s="205"/>
      <c r="D227" s="206" t="s">
        <v>708</v>
      </c>
      <c r="E227" s="207" t="s">
        <v>624</v>
      </c>
      <c r="F227" s="208">
        <v>44</v>
      </c>
      <c r="G227" s="207"/>
      <c r="H227" s="207">
        <v>69.5</v>
      </c>
      <c r="I227" s="209">
        <v>69.5</v>
      </c>
      <c r="J227" s="210" t="s">
        <v>709</v>
      </c>
      <c r="K227" s="211">
        <f t="shared" si="119"/>
        <v>25.5</v>
      </c>
      <c r="L227" s="212">
        <f t="shared" si="120"/>
        <v>0.57954545454545459</v>
      </c>
      <c r="M227" s="207" t="s">
        <v>592</v>
      </c>
      <c r="N227" s="213">
        <v>42977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4">
        <v>61</v>
      </c>
      <c r="B228" s="205">
        <v>42549</v>
      </c>
      <c r="C228" s="205"/>
      <c r="D228" s="206" t="s">
        <v>710</v>
      </c>
      <c r="E228" s="207" t="s">
        <v>624</v>
      </c>
      <c r="F228" s="208">
        <v>262.5</v>
      </c>
      <c r="G228" s="207"/>
      <c r="H228" s="207">
        <v>340</v>
      </c>
      <c r="I228" s="209">
        <v>333</v>
      </c>
      <c r="J228" s="210" t="s">
        <v>711</v>
      </c>
      <c r="K228" s="211">
        <v>77.5</v>
      </c>
      <c r="L228" s="212">
        <v>0.29523809523809502</v>
      </c>
      <c r="M228" s="207" t="s">
        <v>592</v>
      </c>
      <c r="N228" s="213">
        <v>43017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4">
        <v>62</v>
      </c>
      <c r="B229" s="205">
        <v>42549</v>
      </c>
      <c r="C229" s="205"/>
      <c r="D229" s="206" t="s">
        <v>712</v>
      </c>
      <c r="E229" s="207" t="s">
        <v>624</v>
      </c>
      <c r="F229" s="208">
        <v>840</v>
      </c>
      <c r="G229" s="207"/>
      <c r="H229" s="207">
        <v>1230</v>
      </c>
      <c r="I229" s="209">
        <v>1230</v>
      </c>
      <c r="J229" s="210" t="s">
        <v>682</v>
      </c>
      <c r="K229" s="211">
        <v>390</v>
      </c>
      <c r="L229" s="212">
        <v>0.46428571428571402</v>
      </c>
      <c r="M229" s="207" t="s">
        <v>592</v>
      </c>
      <c r="N229" s="213">
        <v>42649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7">
        <v>63</v>
      </c>
      <c r="B230" s="228">
        <v>42556</v>
      </c>
      <c r="C230" s="228"/>
      <c r="D230" s="229" t="s">
        <v>713</v>
      </c>
      <c r="E230" s="230" t="s">
        <v>624</v>
      </c>
      <c r="F230" s="230">
        <v>395</v>
      </c>
      <c r="G230" s="231"/>
      <c r="H230" s="231">
        <f>(468.5+342.5)/2</f>
        <v>405.5</v>
      </c>
      <c r="I230" s="231">
        <v>510</v>
      </c>
      <c r="J230" s="232" t="s">
        <v>714</v>
      </c>
      <c r="K230" s="233">
        <f t="shared" ref="K230:K236" si="121">H230-F230</f>
        <v>10.5</v>
      </c>
      <c r="L230" s="234">
        <f t="shared" ref="L230:L236" si="122">K230/F230</f>
        <v>2.6582278481012658E-2</v>
      </c>
      <c r="M230" s="230" t="s">
        <v>715</v>
      </c>
      <c r="N230" s="228">
        <v>43606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4">
        <v>64</v>
      </c>
      <c r="B231" s="215">
        <v>42584</v>
      </c>
      <c r="C231" s="215"/>
      <c r="D231" s="216" t="s">
        <v>716</v>
      </c>
      <c r="E231" s="217" t="s">
        <v>594</v>
      </c>
      <c r="F231" s="218">
        <f>169.5-12.8</f>
        <v>156.69999999999999</v>
      </c>
      <c r="G231" s="218"/>
      <c r="H231" s="219">
        <v>77</v>
      </c>
      <c r="I231" s="219" t="s">
        <v>717</v>
      </c>
      <c r="J231" s="220" t="s">
        <v>718</v>
      </c>
      <c r="K231" s="221">
        <f t="shared" si="121"/>
        <v>-79.699999999999989</v>
      </c>
      <c r="L231" s="222">
        <f t="shared" si="122"/>
        <v>-0.50861518825781749</v>
      </c>
      <c r="M231" s="218" t="s">
        <v>605</v>
      </c>
      <c r="N231" s="215">
        <v>43522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4">
        <v>65</v>
      </c>
      <c r="B232" s="215">
        <v>42586</v>
      </c>
      <c r="C232" s="215"/>
      <c r="D232" s="216" t="s">
        <v>719</v>
      </c>
      <c r="E232" s="217" t="s">
        <v>624</v>
      </c>
      <c r="F232" s="218">
        <v>400</v>
      </c>
      <c r="G232" s="218"/>
      <c r="H232" s="219">
        <v>305</v>
      </c>
      <c r="I232" s="219">
        <v>475</v>
      </c>
      <c r="J232" s="220" t="s">
        <v>720</v>
      </c>
      <c r="K232" s="221">
        <f t="shared" si="121"/>
        <v>-95</v>
      </c>
      <c r="L232" s="222">
        <f t="shared" si="122"/>
        <v>-0.23749999999999999</v>
      </c>
      <c r="M232" s="218" t="s">
        <v>605</v>
      </c>
      <c r="N232" s="215">
        <v>43606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4">
        <v>66</v>
      </c>
      <c r="B233" s="205">
        <v>42593</v>
      </c>
      <c r="C233" s="205"/>
      <c r="D233" s="206" t="s">
        <v>721</v>
      </c>
      <c r="E233" s="207" t="s">
        <v>624</v>
      </c>
      <c r="F233" s="208">
        <v>86.5</v>
      </c>
      <c r="G233" s="207"/>
      <c r="H233" s="207">
        <v>130</v>
      </c>
      <c r="I233" s="209">
        <v>130</v>
      </c>
      <c r="J233" s="210" t="s">
        <v>722</v>
      </c>
      <c r="K233" s="211">
        <f t="shared" si="121"/>
        <v>43.5</v>
      </c>
      <c r="L233" s="212">
        <f t="shared" si="122"/>
        <v>0.50289017341040465</v>
      </c>
      <c r="M233" s="207" t="s">
        <v>592</v>
      </c>
      <c r="N233" s="213">
        <v>43091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4">
        <v>67</v>
      </c>
      <c r="B234" s="215">
        <v>42600</v>
      </c>
      <c r="C234" s="215"/>
      <c r="D234" s="216" t="s">
        <v>110</v>
      </c>
      <c r="E234" s="217" t="s">
        <v>624</v>
      </c>
      <c r="F234" s="218">
        <v>133.5</v>
      </c>
      <c r="G234" s="218"/>
      <c r="H234" s="219">
        <v>126.5</v>
      </c>
      <c r="I234" s="219">
        <v>178</v>
      </c>
      <c r="J234" s="220" t="s">
        <v>723</v>
      </c>
      <c r="K234" s="221">
        <f t="shared" si="121"/>
        <v>-7</v>
      </c>
      <c r="L234" s="222">
        <f t="shared" si="122"/>
        <v>-5.2434456928838954E-2</v>
      </c>
      <c r="M234" s="218" t="s">
        <v>605</v>
      </c>
      <c r="N234" s="215">
        <v>42615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4">
        <v>68</v>
      </c>
      <c r="B235" s="205">
        <v>42613</v>
      </c>
      <c r="C235" s="205"/>
      <c r="D235" s="206" t="s">
        <v>724</v>
      </c>
      <c r="E235" s="207" t="s">
        <v>624</v>
      </c>
      <c r="F235" s="208">
        <v>560</v>
      </c>
      <c r="G235" s="207"/>
      <c r="H235" s="207">
        <v>725</v>
      </c>
      <c r="I235" s="209">
        <v>725</v>
      </c>
      <c r="J235" s="210" t="s">
        <v>626</v>
      </c>
      <c r="K235" s="211">
        <f t="shared" si="121"/>
        <v>165</v>
      </c>
      <c r="L235" s="212">
        <f t="shared" si="122"/>
        <v>0.29464285714285715</v>
      </c>
      <c r="M235" s="207" t="s">
        <v>592</v>
      </c>
      <c r="N235" s="213">
        <v>42456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4">
        <v>69</v>
      </c>
      <c r="B236" s="205">
        <v>42614</v>
      </c>
      <c r="C236" s="205"/>
      <c r="D236" s="206" t="s">
        <v>725</v>
      </c>
      <c r="E236" s="207" t="s">
        <v>624</v>
      </c>
      <c r="F236" s="208">
        <v>160.5</v>
      </c>
      <c r="G236" s="207"/>
      <c r="H236" s="207">
        <v>210</v>
      </c>
      <c r="I236" s="209">
        <v>210</v>
      </c>
      <c r="J236" s="210" t="s">
        <v>626</v>
      </c>
      <c r="K236" s="211">
        <f t="shared" si="121"/>
        <v>49.5</v>
      </c>
      <c r="L236" s="212">
        <f t="shared" si="122"/>
        <v>0.30841121495327101</v>
      </c>
      <c r="M236" s="207" t="s">
        <v>592</v>
      </c>
      <c r="N236" s="213">
        <v>42871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4">
        <v>70</v>
      </c>
      <c r="B237" s="205">
        <v>42646</v>
      </c>
      <c r="C237" s="205"/>
      <c r="D237" s="206" t="s">
        <v>398</v>
      </c>
      <c r="E237" s="207" t="s">
        <v>624</v>
      </c>
      <c r="F237" s="208">
        <v>430</v>
      </c>
      <c r="G237" s="207"/>
      <c r="H237" s="207">
        <v>596</v>
      </c>
      <c r="I237" s="209">
        <v>575</v>
      </c>
      <c r="J237" s="210" t="s">
        <v>726</v>
      </c>
      <c r="K237" s="211">
        <v>166</v>
      </c>
      <c r="L237" s="212">
        <v>0.38604651162790699</v>
      </c>
      <c r="M237" s="207" t="s">
        <v>592</v>
      </c>
      <c r="N237" s="213">
        <v>42769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4">
        <v>71</v>
      </c>
      <c r="B238" s="205">
        <v>42657</v>
      </c>
      <c r="C238" s="205"/>
      <c r="D238" s="206" t="s">
        <v>727</v>
      </c>
      <c r="E238" s="207" t="s">
        <v>624</v>
      </c>
      <c r="F238" s="208">
        <v>280</v>
      </c>
      <c r="G238" s="207"/>
      <c r="H238" s="207">
        <v>345</v>
      </c>
      <c r="I238" s="209">
        <v>345</v>
      </c>
      <c r="J238" s="210" t="s">
        <v>626</v>
      </c>
      <c r="K238" s="211">
        <f t="shared" ref="K238:K243" si="123">H238-F238</f>
        <v>65</v>
      </c>
      <c r="L238" s="212">
        <f t="shared" ref="L238:L239" si="124">K238/F238</f>
        <v>0.23214285714285715</v>
      </c>
      <c r="M238" s="207" t="s">
        <v>592</v>
      </c>
      <c r="N238" s="213">
        <v>42814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4">
        <v>72</v>
      </c>
      <c r="B239" s="205">
        <v>42657</v>
      </c>
      <c r="C239" s="205"/>
      <c r="D239" s="206" t="s">
        <v>728</v>
      </c>
      <c r="E239" s="207" t="s">
        <v>624</v>
      </c>
      <c r="F239" s="208">
        <v>245</v>
      </c>
      <c r="G239" s="207"/>
      <c r="H239" s="207">
        <v>325.5</v>
      </c>
      <c r="I239" s="209">
        <v>330</v>
      </c>
      <c r="J239" s="210" t="s">
        <v>729</v>
      </c>
      <c r="K239" s="211">
        <f t="shared" si="123"/>
        <v>80.5</v>
      </c>
      <c r="L239" s="212">
        <f t="shared" si="124"/>
        <v>0.32857142857142857</v>
      </c>
      <c r="M239" s="207" t="s">
        <v>592</v>
      </c>
      <c r="N239" s="213">
        <v>42769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4">
        <v>73</v>
      </c>
      <c r="B240" s="205">
        <v>42660</v>
      </c>
      <c r="C240" s="205"/>
      <c r="D240" s="206" t="s">
        <v>348</v>
      </c>
      <c r="E240" s="207" t="s">
        <v>624</v>
      </c>
      <c r="F240" s="208">
        <v>125</v>
      </c>
      <c r="G240" s="207"/>
      <c r="H240" s="207">
        <v>160</v>
      </c>
      <c r="I240" s="209">
        <v>160</v>
      </c>
      <c r="J240" s="210" t="s">
        <v>682</v>
      </c>
      <c r="K240" s="211">
        <f t="shared" si="123"/>
        <v>35</v>
      </c>
      <c r="L240" s="212">
        <v>0.28000000000000003</v>
      </c>
      <c r="M240" s="207" t="s">
        <v>592</v>
      </c>
      <c r="N240" s="213">
        <v>42803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4">
        <v>74</v>
      </c>
      <c r="B241" s="205">
        <v>42660</v>
      </c>
      <c r="C241" s="205"/>
      <c r="D241" s="206" t="s">
        <v>471</v>
      </c>
      <c r="E241" s="207" t="s">
        <v>624</v>
      </c>
      <c r="F241" s="208">
        <v>114</v>
      </c>
      <c r="G241" s="207"/>
      <c r="H241" s="207">
        <v>145</v>
      </c>
      <c r="I241" s="209">
        <v>145</v>
      </c>
      <c r="J241" s="210" t="s">
        <v>682</v>
      </c>
      <c r="K241" s="211">
        <f t="shared" si="123"/>
        <v>31</v>
      </c>
      <c r="L241" s="212">
        <f t="shared" ref="L241:L243" si="125">K241/F241</f>
        <v>0.27192982456140352</v>
      </c>
      <c r="M241" s="207" t="s">
        <v>592</v>
      </c>
      <c r="N241" s="213">
        <v>42859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4">
        <v>75</v>
      </c>
      <c r="B242" s="205">
        <v>42660</v>
      </c>
      <c r="C242" s="205"/>
      <c r="D242" s="206" t="s">
        <v>730</v>
      </c>
      <c r="E242" s="207" t="s">
        <v>624</v>
      </c>
      <c r="F242" s="208">
        <v>212</v>
      </c>
      <c r="G242" s="207"/>
      <c r="H242" s="207">
        <v>280</v>
      </c>
      <c r="I242" s="209">
        <v>276</v>
      </c>
      <c r="J242" s="210" t="s">
        <v>731</v>
      </c>
      <c r="K242" s="211">
        <f t="shared" si="123"/>
        <v>68</v>
      </c>
      <c r="L242" s="212">
        <f t="shared" si="125"/>
        <v>0.32075471698113206</v>
      </c>
      <c r="M242" s="207" t="s">
        <v>592</v>
      </c>
      <c r="N242" s="213">
        <v>42858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4">
        <v>76</v>
      </c>
      <c r="B243" s="205">
        <v>42678</v>
      </c>
      <c r="C243" s="205"/>
      <c r="D243" s="206" t="s">
        <v>459</v>
      </c>
      <c r="E243" s="207" t="s">
        <v>624</v>
      </c>
      <c r="F243" s="208">
        <v>155</v>
      </c>
      <c r="G243" s="207"/>
      <c r="H243" s="207">
        <v>210</v>
      </c>
      <c r="I243" s="209">
        <v>210</v>
      </c>
      <c r="J243" s="210" t="s">
        <v>732</v>
      </c>
      <c r="K243" s="211">
        <f t="shared" si="123"/>
        <v>55</v>
      </c>
      <c r="L243" s="212">
        <f t="shared" si="125"/>
        <v>0.35483870967741937</v>
      </c>
      <c r="M243" s="207" t="s">
        <v>592</v>
      </c>
      <c r="N243" s="213">
        <v>42944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4">
        <v>77</v>
      </c>
      <c r="B244" s="215">
        <v>42710</v>
      </c>
      <c r="C244" s="215"/>
      <c r="D244" s="216" t="s">
        <v>733</v>
      </c>
      <c r="E244" s="217" t="s">
        <v>624</v>
      </c>
      <c r="F244" s="218">
        <v>150.5</v>
      </c>
      <c r="G244" s="218"/>
      <c r="H244" s="219">
        <v>72.5</v>
      </c>
      <c r="I244" s="219">
        <v>174</v>
      </c>
      <c r="J244" s="220" t="s">
        <v>734</v>
      </c>
      <c r="K244" s="221">
        <v>-78</v>
      </c>
      <c r="L244" s="222">
        <v>-0.51827242524916906</v>
      </c>
      <c r="M244" s="218" t="s">
        <v>605</v>
      </c>
      <c r="N244" s="215">
        <v>43333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4">
        <v>78</v>
      </c>
      <c r="B245" s="205">
        <v>42712</v>
      </c>
      <c r="C245" s="205"/>
      <c r="D245" s="206" t="s">
        <v>735</v>
      </c>
      <c r="E245" s="207" t="s">
        <v>624</v>
      </c>
      <c r="F245" s="208">
        <v>380</v>
      </c>
      <c r="G245" s="207"/>
      <c r="H245" s="207">
        <v>478</v>
      </c>
      <c r="I245" s="209">
        <v>468</v>
      </c>
      <c r="J245" s="210" t="s">
        <v>682</v>
      </c>
      <c r="K245" s="211">
        <f t="shared" ref="K245:K247" si="126">H245-F245</f>
        <v>98</v>
      </c>
      <c r="L245" s="212">
        <f t="shared" ref="L245:L247" si="127">K245/F245</f>
        <v>0.25789473684210529</v>
      </c>
      <c r="M245" s="207" t="s">
        <v>592</v>
      </c>
      <c r="N245" s="213">
        <v>43025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4">
        <v>79</v>
      </c>
      <c r="B246" s="205">
        <v>42734</v>
      </c>
      <c r="C246" s="205"/>
      <c r="D246" s="206" t="s">
        <v>109</v>
      </c>
      <c r="E246" s="207" t="s">
        <v>624</v>
      </c>
      <c r="F246" s="208">
        <v>305</v>
      </c>
      <c r="G246" s="207"/>
      <c r="H246" s="207">
        <v>375</v>
      </c>
      <c r="I246" s="209">
        <v>375</v>
      </c>
      <c r="J246" s="210" t="s">
        <v>682</v>
      </c>
      <c r="K246" s="211">
        <f t="shared" si="126"/>
        <v>70</v>
      </c>
      <c r="L246" s="212">
        <f t="shared" si="127"/>
        <v>0.22950819672131148</v>
      </c>
      <c r="M246" s="207" t="s">
        <v>592</v>
      </c>
      <c r="N246" s="213">
        <v>42768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4">
        <v>80</v>
      </c>
      <c r="B247" s="205">
        <v>42739</v>
      </c>
      <c r="C247" s="205"/>
      <c r="D247" s="206" t="s">
        <v>95</v>
      </c>
      <c r="E247" s="207" t="s">
        <v>624</v>
      </c>
      <c r="F247" s="208">
        <v>99.5</v>
      </c>
      <c r="G247" s="207"/>
      <c r="H247" s="207">
        <v>158</v>
      </c>
      <c r="I247" s="209">
        <v>158</v>
      </c>
      <c r="J247" s="210" t="s">
        <v>682</v>
      </c>
      <c r="K247" s="211">
        <f t="shared" si="126"/>
        <v>58.5</v>
      </c>
      <c r="L247" s="212">
        <f t="shared" si="127"/>
        <v>0.5879396984924623</v>
      </c>
      <c r="M247" s="207" t="s">
        <v>592</v>
      </c>
      <c r="N247" s="213">
        <v>42898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4">
        <v>81</v>
      </c>
      <c r="B248" s="205">
        <v>42739</v>
      </c>
      <c r="C248" s="205"/>
      <c r="D248" s="206" t="s">
        <v>95</v>
      </c>
      <c r="E248" s="207" t="s">
        <v>624</v>
      </c>
      <c r="F248" s="208">
        <v>99.5</v>
      </c>
      <c r="G248" s="207"/>
      <c r="H248" s="207">
        <v>158</v>
      </c>
      <c r="I248" s="209">
        <v>158</v>
      </c>
      <c r="J248" s="210" t="s">
        <v>682</v>
      </c>
      <c r="K248" s="211">
        <v>58.5</v>
      </c>
      <c r="L248" s="212">
        <v>0.58793969849246197</v>
      </c>
      <c r="M248" s="207" t="s">
        <v>592</v>
      </c>
      <c r="N248" s="213">
        <v>42898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4">
        <v>82</v>
      </c>
      <c r="B249" s="205">
        <v>42786</v>
      </c>
      <c r="C249" s="205"/>
      <c r="D249" s="206" t="s">
        <v>186</v>
      </c>
      <c r="E249" s="207" t="s">
        <v>624</v>
      </c>
      <c r="F249" s="208">
        <v>140.5</v>
      </c>
      <c r="G249" s="207"/>
      <c r="H249" s="207">
        <v>220</v>
      </c>
      <c r="I249" s="209">
        <v>220</v>
      </c>
      <c r="J249" s="210" t="s">
        <v>682</v>
      </c>
      <c r="K249" s="211">
        <f>H249-F249</f>
        <v>79.5</v>
      </c>
      <c r="L249" s="212">
        <f>K249/F249</f>
        <v>0.5658362989323843</v>
      </c>
      <c r="M249" s="207" t="s">
        <v>592</v>
      </c>
      <c r="N249" s="213">
        <v>42864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4">
        <v>83</v>
      </c>
      <c r="B250" s="205">
        <v>42786</v>
      </c>
      <c r="C250" s="205"/>
      <c r="D250" s="206" t="s">
        <v>736</v>
      </c>
      <c r="E250" s="207" t="s">
        <v>624</v>
      </c>
      <c r="F250" s="208">
        <v>202.5</v>
      </c>
      <c r="G250" s="207"/>
      <c r="H250" s="207">
        <v>234</v>
      </c>
      <c r="I250" s="209">
        <v>234</v>
      </c>
      <c r="J250" s="210" t="s">
        <v>682</v>
      </c>
      <c r="K250" s="211">
        <v>31.5</v>
      </c>
      <c r="L250" s="212">
        <v>0.155555555555556</v>
      </c>
      <c r="M250" s="207" t="s">
        <v>592</v>
      </c>
      <c r="N250" s="213">
        <v>42836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4">
        <v>84</v>
      </c>
      <c r="B251" s="205">
        <v>42818</v>
      </c>
      <c r="C251" s="205"/>
      <c r="D251" s="206" t="s">
        <v>737</v>
      </c>
      <c r="E251" s="207" t="s">
        <v>624</v>
      </c>
      <c r="F251" s="208">
        <v>300.5</v>
      </c>
      <c r="G251" s="207"/>
      <c r="H251" s="207">
        <v>417.5</v>
      </c>
      <c r="I251" s="209">
        <v>420</v>
      </c>
      <c r="J251" s="210" t="s">
        <v>738</v>
      </c>
      <c r="K251" s="211">
        <f>H251-F251</f>
        <v>117</v>
      </c>
      <c r="L251" s="212">
        <f>K251/F251</f>
        <v>0.38935108153078202</v>
      </c>
      <c r="M251" s="207" t="s">
        <v>592</v>
      </c>
      <c r="N251" s="213">
        <v>43070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4">
        <v>85</v>
      </c>
      <c r="B252" s="205">
        <v>42818</v>
      </c>
      <c r="C252" s="205"/>
      <c r="D252" s="206" t="s">
        <v>712</v>
      </c>
      <c r="E252" s="207" t="s">
        <v>624</v>
      </c>
      <c r="F252" s="208">
        <v>850</v>
      </c>
      <c r="G252" s="207"/>
      <c r="H252" s="207">
        <v>1042.5</v>
      </c>
      <c r="I252" s="209">
        <v>1023</v>
      </c>
      <c r="J252" s="210" t="s">
        <v>739</v>
      </c>
      <c r="K252" s="211">
        <v>192.5</v>
      </c>
      <c r="L252" s="212">
        <v>0.22647058823529401</v>
      </c>
      <c r="M252" s="207" t="s">
        <v>592</v>
      </c>
      <c r="N252" s="213">
        <v>42830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4">
        <v>86</v>
      </c>
      <c r="B253" s="205">
        <v>42830</v>
      </c>
      <c r="C253" s="205"/>
      <c r="D253" s="206" t="s">
        <v>490</v>
      </c>
      <c r="E253" s="207" t="s">
        <v>624</v>
      </c>
      <c r="F253" s="208">
        <v>785</v>
      </c>
      <c r="G253" s="207"/>
      <c r="H253" s="207">
        <v>930</v>
      </c>
      <c r="I253" s="209">
        <v>920</v>
      </c>
      <c r="J253" s="210" t="s">
        <v>740</v>
      </c>
      <c r="K253" s="211">
        <f>H253-F253</f>
        <v>145</v>
      </c>
      <c r="L253" s="212">
        <f>K253/F253</f>
        <v>0.18471337579617833</v>
      </c>
      <c r="M253" s="207" t="s">
        <v>592</v>
      </c>
      <c r="N253" s="213">
        <v>42976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4">
        <v>87</v>
      </c>
      <c r="B254" s="215">
        <v>42831</v>
      </c>
      <c r="C254" s="215"/>
      <c r="D254" s="216" t="s">
        <v>741</v>
      </c>
      <c r="E254" s="217" t="s">
        <v>624</v>
      </c>
      <c r="F254" s="218">
        <v>40</v>
      </c>
      <c r="G254" s="218"/>
      <c r="H254" s="219">
        <v>13.1</v>
      </c>
      <c r="I254" s="219">
        <v>60</v>
      </c>
      <c r="J254" s="220" t="s">
        <v>742</v>
      </c>
      <c r="K254" s="221">
        <v>-26.9</v>
      </c>
      <c r="L254" s="222">
        <v>-0.67249999999999999</v>
      </c>
      <c r="M254" s="218" t="s">
        <v>605</v>
      </c>
      <c r="N254" s="215">
        <v>43138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4">
        <v>88</v>
      </c>
      <c r="B255" s="205">
        <v>42837</v>
      </c>
      <c r="C255" s="205"/>
      <c r="D255" s="206" t="s">
        <v>94</v>
      </c>
      <c r="E255" s="207" t="s">
        <v>624</v>
      </c>
      <c r="F255" s="208">
        <v>289.5</v>
      </c>
      <c r="G255" s="207"/>
      <c r="H255" s="207">
        <v>354</v>
      </c>
      <c r="I255" s="209">
        <v>360</v>
      </c>
      <c r="J255" s="210" t="s">
        <v>743</v>
      </c>
      <c r="K255" s="211">
        <f t="shared" ref="K255:K263" si="128">H255-F255</f>
        <v>64.5</v>
      </c>
      <c r="L255" s="212">
        <f t="shared" ref="L255:L263" si="129">K255/F255</f>
        <v>0.22279792746113988</v>
      </c>
      <c r="M255" s="207" t="s">
        <v>592</v>
      </c>
      <c r="N255" s="213">
        <v>43040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4">
        <v>89</v>
      </c>
      <c r="B256" s="205">
        <v>42845</v>
      </c>
      <c r="C256" s="205"/>
      <c r="D256" s="206" t="s">
        <v>429</v>
      </c>
      <c r="E256" s="207" t="s">
        <v>624</v>
      </c>
      <c r="F256" s="208">
        <v>700</v>
      </c>
      <c r="G256" s="207"/>
      <c r="H256" s="207">
        <v>840</v>
      </c>
      <c r="I256" s="209">
        <v>840</v>
      </c>
      <c r="J256" s="210" t="s">
        <v>744</v>
      </c>
      <c r="K256" s="211">
        <f t="shared" si="128"/>
        <v>140</v>
      </c>
      <c r="L256" s="212">
        <f t="shared" si="129"/>
        <v>0.2</v>
      </c>
      <c r="M256" s="207" t="s">
        <v>592</v>
      </c>
      <c r="N256" s="213">
        <v>42893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4">
        <v>90</v>
      </c>
      <c r="B257" s="205">
        <v>42887</v>
      </c>
      <c r="C257" s="205"/>
      <c r="D257" s="206" t="s">
        <v>745</v>
      </c>
      <c r="E257" s="207" t="s">
        <v>624</v>
      </c>
      <c r="F257" s="208">
        <v>130</v>
      </c>
      <c r="G257" s="207"/>
      <c r="H257" s="207">
        <v>144.25</v>
      </c>
      <c r="I257" s="209">
        <v>170</v>
      </c>
      <c r="J257" s="210" t="s">
        <v>746</v>
      </c>
      <c r="K257" s="211">
        <f t="shared" si="128"/>
        <v>14.25</v>
      </c>
      <c r="L257" s="212">
        <f t="shared" si="129"/>
        <v>0.10961538461538461</v>
      </c>
      <c r="M257" s="207" t="s">
        <v>592</v>
      </c>
      <c r="N257" s="213">
        <v>43675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4">
        <v>91</v>
      </c>
      <c r="B258" s="205">
        <v>42901</v>
      </c>
      <c r="C258" s="205"/>
      <c r="D258" s="206" t="s">
        <v>747</v>
      </c>
      <c r="E258" s="207" t="s">
        <v>624</v>
      </c>
      <c r="F258" s="208">
        <v>214.5</v>
      </c>
      <c r="G258" s="207"/>
      <c r="H258" s="207">
        <v>262</v>
      </c>
      <c r="I258" s="209">
        <v>262</v>
      </c>
      <c r="J258" s="210" t="s">
        <v>748</v>
      </c>
      <c r="K258" s="211">
        <f t="shared" si="128"/>
        <v>47.5</v>
      </c>
      <c r="L258" s="212">
        <f t="shared" si="129"/>
        <v>0.22144522144522144</v>
      </c>
      <c r="M258" s="207" t="s">
        <v>592</v>
      </c>
      <c r="N258" s="213">
        <v>42977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5">
        <v>92</v>
      </c>
      <c r="B259" s="236">
        <v>42933</v>
      </c>
      <c r="C259" s="236"/>
      <c r="D259" s="237" t="s">
        <v>749</v>
      </c>
      <c r="E259" s="238" t="s">
        <v>624</v>
      </c>
      <c r="F259" s="239">
        <v>370</v>
      </c>
      <c r="G259" s="238"/>
      <c r="H259" s="238">
        <v>447.5</v>
      </c>
      <c r="I259" s="240">
        <v>450</v>
      </c>
      <c r="J259" s="241" t="s">
        <v>682</v>
      </c>
      <c r="K259" s="211">
        <f t="shared" si="128"/>
        <v>77.5</v>
      </c>
      <c r="L259" s="242">
        <f t="shared" si="129"/>
        <v>0.20945945945945946</v>
      </c>
      <c r="M259" s="238" t="s">
        <v>592</v>
      </c>
      <c r="N259" s="243">
        <v>43035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5">
        <v>93</v>
      </c>
      <c r="B260" s="236">
        <v>42943</v>
      </c>
      <c r="C260" s="236"/>
      <c r="D260" s="237" t="s">
        <v>184</v>
      </c>
      <c r="E260" s="238" t="s">
        <v>624</v>
      </c>
      <c r="F260" s="239">
        <v>657.5</v>
      </c>
      <c r="G260" s="238"/>
      <c r="H260" s="238">
        <v>825</v>
      </c>
      <c r="I260" s="240">
        <v>820</v>
      </c>
      <c r="J260" s="241" t="s">
        <v>682</v>
      </c>
      <c r="K260" s="211">
        <f t="shared" si="128"/>
        <v>167.5</v>
      </c>
      <c r="L260" s="242">
        <f t="shared" si="129"/>
        <v>0.25475285171102663</v>
      </c>
      <c r="M260" s="238" t="s">
        <v>592</v>
      </c>
      <c r="N260" s="243">
        <v>43090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4">
        <v>94</v>
      </c>
      <c r="B261" s="205">
        <v>42964</v>
      </c>
      <c r="C261" s="205"/>
      <c r="D261" s="206" t="s">
        <v>364</v>
      </c>
      <c r="E261" s="207" t="s">
        <v>624</v>
      </c>
      <c r="F261" s="208">
        <v>605</v>
      </c>
      <c r="G261" s="207"/>
      <c r="H261" s="207">
        <v>750</v>
      </c>
      <c r="I261" s="209">
        <v>750</v>
      </c>
      <c r="J261" s="210" t="s">
        <v>740</v>
      </c>
      <c r="K261" s="211">
        <f t="shared" si="128"/>
        <v>145</v>
      </c>
      <c r="L261" s="212">
        <f t="shared" si="129"/>
        <v>0.23966942148760331</v>
      </c>
      <c r="M261" s="207" t="s">
        <v>592</v>
      </c>
      <c r="N261" s="213">
        <v>43027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4">
        <v>95</v>
      </c>
      <c r="B262" s="215">
        <v>42979</v>
      </c>
      <c r="C262" s="215"/>
      <c r="D262" s="223" t="s">
        <v>750</v>
      </c>
      <c r="E262" s="218" t="s">
        <v>624</v>
      </c>
      <c r="F262" s="218">
        <v>255</v>
      </c>
      <c r="G262" s="219"/>
      <c r="H262" s="219">
        <v>217.25</v>
      </c>
      <c r="I262" s="219">
        <v>320</v>
      </c>
      <c r="J262" s="220" t="s">
        <v>751</v>
      </c>
      <c r="K262" s="221">
        <f t="shared" si="128"/>
        <v>-37.75</v>
      </c>
      <c r="L262" s="224">
        <f t="shared" si="129"/>
        <v>-0.14803921568627451</v>
      </c>
      <c r="M262" s="218" t="s">
        <v>605</v>
      </c>
      <c r="N262" s="215">
        <v>43661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4">
        <v>96</v>
      </c>
      <c r="B263" s="205">
        <v>42997</v>
      </c>
      <c r="C263" s="205"/>
      <c r="D263" s="206" t="s">
        <v>752</v>
      </c>
      <c r="E263" s="207" t="s">
        <v>624</v>
      </c>
      <c r="F263" s="208">
        <v>215</v>
      </c>
      <c r="G263" s="207"/>
      <c r="H263" s="207">
        <v>258</v>
      </c>
      <c r="I263" s="209">
        <v>258</v>
      </c>
      <c r="J263" s="210" t="s">
        <v>682</v>
      </c>
      <c r="K263" s="211">
        <f t="shared" si="128"/>
        <v>43</v>
      </c>
      <c r="L263" s="212">
        <f t="shared" si="129"/>
        <v>0.2</v>
      </c>
      <c r="M263" s="207" t="s">
        <v>592</v>
      </c>
      <c r="N263" s="213">
        <v>43040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4">
        <v>97</v>
      </c>
      <c r="B264" s="205">
        <v>42997</v>
      </c>
      <c r="C264" s="205"/>
      <c r="D264" s="206" t="s">
        <v>752</v>
      </c>
      <c r="E264" s="207" t="s">
        <v>624</v>
      </c>
      <c r="F264" s="208">
        <v>215</v>
      </c>
      <c r="G264" s="207"/>
      <c r="H264" s="207">
        <v>258</v>
      </c>
      <c r="I264" s="209">
        <v>258</v>
      </c>
      <c r="J264" s="241" t="s">
        <v>682</v>
      </c>
      <c r="K264" s="211">
        <v>43</v>
      </c>
      <c r="L264" s="212">
        <v>0.2</v>
      </c>
      <c r="M264" s="207" t="s">
        <v>592</v>
      </c>
      <c r="N264" s="213">
        <v>43040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5">
        <v>98</v>
      </c>
      <c r="B265" s="236">
        <v>42998</v>
      </c>
      <c r="C265" s="236"/>
      <c r="D265" s="237" t="s">
        <v>753</v>
      </c>
      <c r="E265" s="238" t="s">
        <v>624</v>
      </c>
      <c r="F265" s="208">
        <v>75</v>
      </c>
      <c r="G265" s="238"/>
      <c r="H265" s="238">
        <v>90</v>
      </c>
      <c r="I265" s="240">
        <v>90</v>
      </c>
      <c r="J265" s="210" t="s">
        <v>754</v>
      </c>
      <c r="K265" s="211">
        <f t="shared" ref="K265:K270" si="130">H265-F265</f>
        <v>15</v>
      </c>
      <c r="L265" s="212">
        <f t="shared" ref="L265:L270" si="131">K265/F265</f>
        <v>0.2</v>
      </c>
      <c r="M265" s="207" t="s">
        <v>592</v>
      </c>
      <c r="N265" s="213">
        <v>43019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5">
        <v>99</v>
      </c>
      <c r="B266" s="236">
        <v>43011</v>
      </c>
      <c r="C266" s="236"/>
      <c r="D266" s="237" t="s">
        <v>607</v>
      </c>
      <c r="E266" s="238" t="s">
        <v>624</v>
      </c>
      <c r="F266" s="239">
        <v>315</v>
      </c>
      <c r="G266" s="238"/>
      <c r="H266" s="238">
        <v>392</v>
      </c>
      <c r="I266" s="240">
        <v>384</v>
      </c>
      <c r="J266" s="241" t="s">
        <v>755</v>
      </c>
      <c r="K266" s="211">
        <f t="shared" si="130"/>
        <v>77</v>
      </c>
      <c r="L266" s="242">
        <f t="shared" si="131"/>
        <v>0.24444444444444444</v>
      </c>
      <c r="M266" s="238" t="s">
        <v>592</v>
      </c>
      <c r="N266" s="243">
        <v>43017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5">
        <v>100</v>
      </c>
      <c r="B267" s="236">
        <v>43013</v>
      </c>
      <c r="C267" s="236"/>
      <c r="D267" s="237" t="s">
        <v>464</v>
      </c>
      <c r="E267" s="238" t="s">
        <v>624</v>
      </c>
      <c r="F267" s="239">
        <v>145</v>
      </c>
      <c r="G267" s="238"/>
      <c r="H267" s="238">
        <v>179</v>
      </c>
      <c r="I267" s="240">
        <v>180</v>
      </c>
      <c r="J267" s="241" t="s">
        <v>756</v>
      </c>
      <c r="K267" s="211">
        <f t="shared" si="130"/>
        <v>34</v>
      </c>
      <c r="L267" s="242">
        <f t="shared" si="131"/>
        <v>0.23448275862068965</v>
      </c>
      <c r="M267" s="238" t="s">
        <v>592</v>
      </c>
      <c r="N267" s="243">
        <v>43025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5">
        <v>101</v>
      </c>
      <c r="B268" s="236">
        <v>43014</v>
      </c>
      <c r="C268" s="236"/>
      <c r="D268" s="237" t="s">
        <v>338</v>
      </c>
      <c r="E268" s="238" t="s">
        <v>624</v>
      </c>
      <c r="F268" s="239">
        <v>256</v>
      </c>
      <c r="G268" s="238"/>
      <c r="H268" s="238">
        <v>323</v>
      </c>
      <c r="I268" s="240">
        <v>320</v>
      </c>
      <c r="J268" s="241" t="s">
        <v>682</v>
      </c>
      <c r="K268" s="211">
        <f t="shared" si="130"/>
        <v>67</v>
      </c>
      <c r="L268" s="242">
        <f t="shared" si="131"/>
        <v>0.26171875</v>
      </c>
      <c r="M268" s="238" t="s">
        <v>592</v>
      </c>
      <c r="N268" s="243">
        <v>43067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5">
        <v>102</v>
      </c>
      <c r="B269" s="236">
        <v>43017</v>
      </c>
      <c r="C269" s="236"/>
      <c r="D269" s="237" t="s">
        <v>354</v>
      </c>
      <c r="E269" s="238" t="s">
        <v>624</v>
      </c>
      <c r="F269" s="239">
        <v>137.5</v>
      </c>
      <c r="G269" s="238"/>
      <c r="H269" s="238">
        <v>184</v>
      </c>
      <c r="I269" s="240">
        <v>183</v>
      </c>
      <c r="J269" s="241" t="s">
        <v>757</v>
      </c>
      <c r="K269" s="211">
        <f t="shared" si="130"/>
        <v>46.5</v>
      </c>
      <c r="L269" s="242">
        <f t="shared" si="131"/>
        <v>0.33818181818181819</v>
      </c>
      <c r="M269" s="238" t="s">
        <v>592</v>
      </c>
      <c r="N269" s="243">
        <v>43108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5">
        <v>103</v>
      </c>
      <c r="B270" s="236">
        <v>43018</v>
      </c>
      <c r="C270" s="236"/>
      <c r="D270" s="237" t="s">
        <v>758</v>
      </c>
      <c r="E270" s="238" t="s">
        <v>624</v>
      </c>
      <c r="F270" s="239">
        <v>125.5</v>
      </c>
      <c r="G270" s="238"/>
      <c r="H270" s="238">
        <v>158</v>
      </c>
      <c r="I270" s="240">
        <v>155</v>
      </c>
      <c r="J270" s="241" t="s">
        <v>759</v>
      </c>
      <c r="K270" s="211">
        <f t="shared" si="130"/>
        <v>32.5</v>
      </c>
      <c r="L270" s="242">
        <f t="shared" si="131"/>
        <v>0.25896414342629481</v>
      </c>
      <c r="M270" s="238" t="s">
        <v>592</v>
      </c>
      <c r="N270" s="243">
        <v>43067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104</v>
      </c>
      <c r="B271" s="236">
        <v>43018</v>
      </c>
      <c r="C271" s="236"/>
      <c r="D271" s="237" t="s">
        <v>760</v>
      </c>
      <c r="E271" s="238" t="s">
        <v>624</v>
      </c>
      <c r="F271" s="239">
        <v>895</v>
      </c>
      <c r="G271" s="238"/>
      <c r="H271" s="238">
        <v>1122.5</v>
      </c>
      <c r="I271" s="240">
        <v>1078</v>
      </c>
      <c r="J271" s="241" t="s">
        <v>761</v>
      </c>
      <c r="K271" s="211">
        <v>227.5</v>
      </c>
      <c r="L271" s="242">
        <v>0.25418994413407803</v>
      </c>
      <c r="M271" s="238" t="s">
        <v>592</v>
      </c>
      <c r="N271" s="243">
        <v>43117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5">
        <v>105</v>
      </c>
      <c r="B272" s="236">
        <v>43020</v>
      </c>
      <c r="C272" s="236"/>
      <c r="D272" s="237" t="s">
        <v>347</v>
      </c>
      <c r="E272" s="238" t="s">
        <v>624</v>
      </c>
      <c r="F272" s="239">
        <v>525</v>
      </c>
      <c r="G272" s="238"/>
      <c r="H272" s="238">
        <v>629</v>
      </c>
      <c r="I272" s="240">
        <v>629</v>
      </c>
      <c r="J272" s="241" t="s">
        <v>682</v>
      </c>
      <c r="K272" s="211">
        <v>104</v>
      </c>
      <c r="L272" s="242">
        <v>0.19809523809523799</v>
      </c>
      <c r="M272" s="238" t="s">
        <v>592</v>
      </c>
      <c r="N272" s="243">
        <v>43119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5">
        <v>106</v>
      </c>
      <c r="B273" s="236">
        <v>43046</v>
      </c>
      <c r="C273" s="236"/>
      <c r="D273" s="237" t="s">
        <v>389</v>
      </c>
      <c r="E273" s="238" t="s">
        <v>624</v>
      </c>
      <c r="F273" s="239">
        <v>740</v>
      </c>
      <c r="G273" s="238"/>
      <c r="H273" s="238">
        <v>892.5</v>
      </c>
      <c r="I273" s="240">
        <v>900</v>
      </c>
      <c r="J273" s="241" t="s">
        <v>762</v>
      </c>
      <c r="K273" s="211">
        <f t="shared" ref="K273:K275" si="132">H273-F273</f>
        <v>152.5</v>
      </c>
      <c r="L273" s="242">
        <f t="shared" ref="L273:L275" si="133">K273/F273</f>
        <v>0.20608108108108109</v>
      </c>
      <c r="M273" s="238" t="s">
        <v>592</v>
      </c>
      <c r="N273" s="243">
        <v>43052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4">
        <v>107</v>
      </c>
      <c r="B274" s="205">
        <v>43073</v>
      </c>
      <c r="C274" s="205"/>
      <c r="D274" s="206" t="s">
        <v>763</v>
      </c>
      <c r="E274" s="207" t="s">
        <v>624</v>
      </c>
      <c r="F274" s="208">
        <v>118.5</v>
      </c>
      <c r="G274" s="207"/>
      <c r="H274" s="207">
        <v>143.5</v>
      </c>
      <c r="I274" s="209">
        <v>145</v>
      </c>
      <c r="J274" s="210" t="s">
        <v>614</v>
      </c>
      <c r="K274" s="211">
        <f t="shared" si="132"/>
        <v>25</v>
      </c>
      <c r="L274" s="212">
        <f t="shared" si="133"/>
        <v>0.2109704641350211</v>
      </c>
      <c r="M274" s="207" t="s">
        <v>592</v>
      </c>
      <c r="N274" s="213">
        <v>43097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4">
        <v>108</v>
      </c>
      <c r="B275" s="215">
        <v>43090</v>
      </c>
      <c r="C275" s="215"/>
      <c r="D275" s="216" t="s">
        <v>435</v>
      </c>
      <c r="E275" s="217" t="s">
        <v>624</v>
      </c>
      <c r="F275" s="218">
        <v>715</v>
      </c>
      <c r="G275" s="218"/>
      <c r="H275" s="219">
        <v>500</v>
      </c>
      <c r="I275" s="219">
        <v>872</v>
      </c>
      <c r="J275" s="220" t="s">
        <v>764</v>
      </c>
      <c r="K275" s="221">
        <f t="shared" si="132"/>
        <v>-215</v>
      </c>
      <c r="L275" s="222">
        <f t="shared" si="133"/>
        <v>-0.30069930069930068</v>
      </c>
      <c r="M275" s="218" t="s">
        <v>605</v>
      </c>
      <c r="N275" s="215">
        <v>43670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4">
        <v>109</v>
      </c>
      <c r="B276" s="205">
        <v>43098</v>
      </c>
      <c r="C276" s="205"/>
      <c r="D276" s="206" t="s">
        <v>607</v>
      </c>
      <c r="E276" s="207" t="s">
        <v>624</v>
      </c>
      <c r="F276" s="208">
        <v>435</v>
      </c>
      <c r="G276" s="207"/>
      <c r="H276" s="207">
        <v>542.5</v>
      </c>
      <c r="I276" s="209">
        <v>539</v>
      </c>
      <c r="J276" s="210" t="s">
        <v>682</v>
      </c>
      <c r="K276" s="211">
        <v>107.5</v>
      </c>
      <c r="L276" s="212">
        <v>0.247126436781609</v>
      </c>
      <c r="M276" s="207" t="s">
        <v>592</v>
      </c>
      <c r="N276" s="213">
        <v>43206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4">
        <v>110</v>
      </c>
      <c r="B277" s="205">
        <v>43098</v>
      </c>
      <c r="C277" s="205"/>
      <c r="D277" s="206" t="s">
        <v>564</v>
      </c>
      <c r="E277" s="207" t="s">
        <v>624</v>
      </c>
      <c r="F277" s="208">
        <v>885</v>
      </c>
      <c r="G277" s="207"/>
      <c r="H277" s="207">
        <v>1090</v>
      </c>
      <c r="I277" s="209">
        <v>1084</v>
      </c>
      <c r="J277" s="210" t="s">
        <v>682</v>
      </c>
      <c r="K277" s="211">
        <v>205</v>
      </c>
      <c r="L277" s="212">
        <v>0.23163841807909599</v>
      </c>
      <c r="M277" s="207" t="s">
        <v>592</v>
      </c>
      <c r="N277" s="213">
        <v>43213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44">
        <v>111</v>
      </c>
      <c r="B278" s="245">
        <v>43192</v>
      </c>
      <c r="C278" s="245"/>
      <c r="D278" s="223" t="s">
        <v>765</v>
      </c>
      <c r="E278" s="218" t="s">
        <v>624</v>
      </c>
      <c r="F278" s="246">
        <v>478.5</v>
      </c>
      <c r="G278" s="218"/>
      <c r="H278" s="218">
        <v>442</v>
      </c>
      <c r="I278" s="219">
        <v>613</v>
      </c>
      <c r="J278" s="220" t="s">
        <v>766</v>
      </c>
      <c r="K278" s="221">
        <f t="shared" ref="K278:K281" si="134">H278-F278</f>
        <v>-36.5</v>
      </c>
      <c r="L278" s="222">
        <f t="shared" ref="L278:L281" si="135">K278/F278</f>
        <v>-7.6280041797283177E-2</v>
      </c>
      <c r="M278" s="218" t="s">
        <v>605</v>
      </c>
      <c r="N278" s="215">
        <v>43762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4">
        <v>112</v>
      </c>
      <c r="B279" s="215">
        <v>43194</v>
      </c>
      <c r="C279" s="215"/>
      <c r="D279" s="216" t="s">
        <v>767</v>
      </c>
      <c r="E279" s="217" t="s">
        <v>624</v>
      </c>
      <c r="F279" s="218">
        <f>141.5-7.3</f>
        <v>134.19999999999999</v>
      </c>
      <c r="G279" s="218"/>
      <c r="H279" s="219">
        <v>77</v>
      </c>
      <c r="I279" s="219">
        <v>180</v>
      </c>
      <c r="J279" s="220" t="s">
        <v>768</v>
      </c>
      <c r="K279" s="221">
        <f t="shared" si="134"/>
        <v>-57.199999999999989</v>
      </c>
      <c r="L279" s="222">
        <f t="shared" si="135"/>
        <v>-0.42622950819672129</v>
      </c>
      <c r="M279" s="218" t="s">
        <v>605</v>
      </c>
      <c r="N279" s="215">
        <v>43522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4">
        <v>113</v>
      </c>
      <c r="B280" s="215">
        <v>43209</v>
      </c>
      <c r="C280" s="215"/>
      <c r="D280" s="216" t="s">
        <v>769</v>
      </c>
      <c r="E280" s="217" t="s">
        <v>624</v>
      </c>
      <c r="F280" s="218">
        <v>430</v>
      </c>
      <c r="G280" s="218"/>
      <c r="H280" s="219">
        <v>220</v>
      </c>
      <c r="I280" s="219">
        <v>537</v>
      </c>
      <c r="J280" s="220" t="s">
        <v>770</v>
      </c>
      <c r="K280" s="221">
        <f t="shared" si="134"/>
        <v>-210</v>
      </c>
      <c r="L280" s="222">
        <f t="shared" si="135"/>
        <v>-0.48837209302325579</v>
      </c>
      <c r="M280" s="218" t="s">
        <v>605</v>
      </c>
      <c r="N280" s="215">
        <v>43252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5">
        <v>114</v>
      </c>
      <c r="B281" s="236">
        <v>43220</v>
      </c>
      <c r="C281" s="236"/>
      <c r="D281" s="237" t="s">
        <v>390</v>
      </c>
      <c r="E281" s="238" t="s">
        <v>624</v>
      </c>
      <c r="F281" s="238">
        <v>153.5</v>
      </c>
      <c r="G281" s="238"/>
      <c r="H281" s="238">
        <v>196</v>
      </c>
      <c r="I281" s="240">
        <v>196</v>
      </c>
      <c r="J281" s="210" t="s">
        <v>771</v>
      </c>
      <c r="K281" s="211">
        <f t="shared" si="134"/>
        <v>42.5</v>
      </c>
      <c r="L281" s="212">
        <f t="shared" si="135"/>
        <v>0.27687296416938112</v>
      </c>
      <c r="M281" s="207" t="s">
        <v>592</v>
      </c>
      <c r="N281" s="213">
        <v>43605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4">
        <v>115</v>
      </c>
      <c r="B282" s="215">
        <v>43306</v>
      </c>
      <c r="C282" s="215"/>
      <c r="D282" s="216" t="s">
        <v>741</v>
      </c>
      <c r="E282" s="217" t="s">
        <v>624</v>
      </c>
      <c r="F282" s="218">
        <v>27.5</v>
      </c>
      <c r="G282" s="218"/>
      <c r="H282" s="219">
        <v>13.1</v>
      </c>
      <c r="I282" s="219">
        <v>60</v>
      </c>
      <c r="J282" s="220" t="s">
        <v>772</v>
      </c>
      <c r="K282" s="221">
        <v>-14.4</v>
      </c>
      <c r="L282" s="222">
        <v>-0.52363636363636401</v>
      </c>
      <c r="M282" s="218" t="s">
        <v>605</v>
      </c>
      <c r="N282" s="215">
        <v>43138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4">
        <v>116</v>
      </c>
      <c r="B283" s="245">
        <v>43318</v>
      </c>
      <c r="C283" s="245"/>
      <c r="D283" s="223" t="s">
        <v>773</v>
      </c>
      <c r="E283" s="218" t="s">
        <v>624</v>
      </c>
      <c r="F283" s="218">
        <v>148.5</v>
      </c>
      <c r="G283" s="218"/>
      <c r="H283" s="218">
        <v>102</v>
      </c>
      <c r="I283" s="219">
        <v>182</v>
      </c>
      <c r="J283" s="220" t="s">
        <v>774</v>
      </c>
      <c r="K283" s="221">
        <f>H283-F283</f>
        <v>-46.5</v>
      </c>
      <c r="L283" s="222">
        <f>K283/F283</f>
        <v>-0.31313131313131315</v>
      </c>
      <c r="M283" s="218" t="s">
        <v>605</v>
      </c>
      <c r="N283" s="215">
        <v>43661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4">
        <v>117</v>
      </c>
      <c r="B284" s="205">
        <v>43335</v>
      </c>
      <c r="C284" s="205"/>
      <c r="D284" s="206" t="s">
        <v>775</v>
      </c>
      <c r="E284" s="207" t="s">
        <v>624</v>
      </c>
      <c r="F284" s="238">
        <v>285</v>
      </c>
      <c r="G284" s="207"/>
      <c r="H284" s="207">
        <v>355</v>
      </c>
      <c r="I284" s="209">
        <v>364</v>
      </c>
      <c r="J284" s="210" t="s">
        <v>776</v>
      </c>
      <c r="K284" s="211">
        <v>70</v>
      </c>
      <c r="L284" s="212">
        <v>0.24561403508771901</v>
      </c>
      <c r="M284" s="207" t="s">
        <v>592</v>
      </c>
      <c r="N284" s="213">
        <v>43455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4">
        <v>118</v>
      </c>
      <c r="B285" s="205">
        <v>43341</v>
      </c>
      <c r="C285" s="205"/>
      <c r="D285" s="206" t="s">
        <v>378</v>
      </c>
      <c r="E285" s="207" t="s">
        <v>624</v>
      </c>
      <c r="F285" s="238">
        <v>525</v>
      </c>
      <c r="G285" s="207"/>
      <c r="H285" s="207">
        <v>585</v>
      </c>
      <c r="I285" s="209">
        <v>635</v>
      </c>
      <c r="J285" s="210" t="s">
        <v>777</v>
      </c>
      <c r="K285" s="211">
        <f t="shared" ref="K285:K302" si="136">H285-F285</f>
        <v>60</v>
      </c>
      <c r="L285" s="212">
        <f t="shared" ref="L285:L302" si="137">K285/F285</f>
        <v>0.11428571428571428</v>
      </c>
      <c r="M285" s="207" t="s">
        <v>592</v>
      </c>
      <c r="N285" s="213">
        <v>43662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4">
        <v>119</v>
      </c>
      <c r="B286" s="205">
        <v>43395</v>
      </c>
      <c r="C286" s="205"/>
      <c r="D286" s="206" t="s">
        <v>364</v>
      </c>
      <c r="E286" s="207" t="s">
        <v>624</v>
      </c>
      <c r="F286" s="238">
        <v>475</v>
      </c>
      <c r="G286" s="207"/>
      <c r="H286" s="207">
        <v>574</v>
      </c>
      <c r="I286" s="209">
        <v>570</v>
      </c>
      <c r="J286" s="210" t="s">
        <v>682</v>
      </c>
      <c r="K286" s="211">
        <f t="shared" si="136"/>
        <v>99</v>
      </c>
      <c r="L286" s="212">
        <f t="shared" si="137"/>
        <v>0.20842105263157895</v>
      </c>
      <c r="M286" s="207" t="s">
        <v>592</v>
      </c>
      <c r="N286" s="213">
        <v>43403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5">
        <v>120</v>
      </c>
      <c r="B287" s="236">
        <v>43397</v>
      </c>
      <c r="C287" s="236"/>
      <c r="D287" s="237" t="s">
        <v>385</v>
      </c>
      <c r="E287" s="238" t="s">
        <v>624</v>
      </c>
      <c r="F287" s="238">
        <v>707.5</v>
      </c>
      <c r="G287" s="238"/>
      <c r="H287" s="238">
        <v>872</v>
      </c>
      <c r="I287" s="240">
        <v>872</v>
      </c>
      <c r="J287" s="241" t="s">
        <v>682</v>
      </c>
      <c r="K287" s="211">
        <f t="shared" si="136"/>
        <v>164.5</v>
      </c>
      <c r="L287" s="242">
        <f t="shared" si="137"/>
        <v>0.23250883392226149</v>
      </c>
      <c r="M287" s="238" t="s">
        <v>592</v>
      </c>
      <c r="N287" s="243">
        <v>43482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5">
        <v>121</v>
      </c>
      <c r="B288" s="236">
        <v>43398</v>
      </c>
      <c r="C288" s="236"/>
      <c r="D288" s="237" t="s">
        <v>778</v>
      </c>
      <c r="E288" s="238" t="s">
        <v>624</v>
      </c>
      <c r="F288" s="238">
        <v>162</v>
      </c>
      <c r="G288" s="238"/>
      <c r="H288" s="238">
        <v>204</v>
      </c>
      <c r="I288" s="240">
        <v>209</v>
      </c>
      <c r="J288" s="241" t="s">
        <v>779</v>
      </c>
      <c r="K288" s="211">
        <f t="shared" si="136"/>
        <v>42</v>
      </c>
      <c r="L288" s="242">
        <f t="shared" si="137"/>
        <v>0.25925925925925924</v>
      </c>
      <c r="M288" s="238" t="s">
        <v>592</v>
      </c>
      <c r="N288" s="243">
        <v>43539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5">
        <v>122</v>
      </c>
      <c r="B289" s="236">
        <v>43399</v>
      </c>
      <c r="C289" s="236"/>
      <c r="D289" s="237" t="s">
        <v>483</v>
      </c>
      <c r="E289" s="238" t="s">
        <v>624</v>
      </c>
      <c r="F289" s="238">
        <v>240</v>
      </c>
      <c r="G289" s="238"/>
      <c r="H289" s="238">
        <v>297</v>
      </c>
      <c r="I289" s="240">
        <v>297</v>
      </c>
      <c r="J289" s="241" t="s">
        <v>682</v>
      </c>
      <c r="K289" s="247">
        <f t="shared" si="136"/>
        <v>57</v>
      </c>
      <c r="L289" s="242">
        <f t="shared" si="137"/>
        <v>0.23749999999999999</v>
      </c>
      <c r="M289" s="238" t="s">
        <v>592</v>
      </c>
      <c r="N289" s="243">
        <v>43417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4">
        <v>123</v>
      </c>
      <c r="B290" s="205">
        <v>43439</v>
      </c>
      <c r="C290" s="205"/>
      <c r="D290" s="206" t="s">
        <v>780</v>
      </c>
      <c r="E290" s="207" t="s">
        <v>624</v>
      </c>
      <c r="F290" s="207">
        <v>202.5</v>
      </c>
      <c r="G290" s="207"/>
      <c r="H290" s="207">
        <v>255</v>
      </c>
      <c r="I290" s="209">
        <v>252</v>
      </c>
      <c r="J290" s="210" t="s">
        <v>682</v>
      </c>
      <c r="K290" s="211">
        <f t="shared" si="136"/>
        <v>52.5</v>
      </c>
      <c r="L290" s="212">
        <f t="shared" si="137"/>
        <v>0.25925925925925924</v>
      </c>
      <c r="M290" s="207" t="s">
        <v>592</v>
      </c>
      <c r="N290" s="213">
        <v>43542</v>
      </c>
      <c r="O290" s="1"/>
      <c r="P290" s="1"/>
      <c r="Q290" s="1"/>
      <c r="R290" s="6" t="s">
        <v>781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5">
        <v>124</v>
      </c>
      <c r="B291" s="236">
        <v>43465</v>
      </c>
      <c r="C291" s="205"/>
      <c r="D291" s="237" t="s">
        <v>417</v>
      </c>
      <c r="E291" s="238" t="s">
        <v>624</v>
      </c>
      <c r="F291" s="238">
        <v>710</v>
      </c>
      <c r="G291" s="238"/>
      <c r="H291" s="238">
        <v>866</v>
      </c>
      <c r="I291" s="240">
        <v>866</v>
      </c>
      <c r="J291" s="241" t="s">
        <v>682</v>
      </c>
      <c r="K291" s="211">
        <f t="shared" si="136"/>
        <v>156</v>
      </c>
      <c r="L291" s="212">
        <f t="shared" si="137"/>
        <v>0.21971830985915494</v>
      </c>
      <c r="M291" s="207" t="s">
        <v>592</v>
      </c>
      <c r="N291" s="213">
        <v>43553</v>
      </c>
      <c r="O291" s="1"/>
      <c r="P291" s="1"/>
      <c r="Q291" s="1"/>
      <c r="R291" s="6" t="s">
        <v>781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5">
        <v>125</v>
      </c>
      <c r="B292" s="236">
        <v>43522</v>
      </c>
      <c r="C292" s="236"/>
      <c r="D292" s="237" t="s">
        <v>153</v>
      </c>
      <c r="E292" s="238" t="s">
        <v>624</v>
      </c>
      <c r="F292" s="238">
        <v>337.25</v>
      </c>
      <c r="G292" s="238"/>
      <c r="H292" s="238">
        <v>398.5</v>
      </c>
      <c r="I292" s="240">
        <v>411</v>
      </c>
      <c r="J292" s="210" t="s">
        <v>782</v>
      </c>
      <c r="K292" s="211">
        <f t="shared" si="136"/>
        <v>61.25</v>
      </c>
      <c r="L292" s="212">
        <f t="shared" si="137"/>
        <v>0.1816160118606375</v>
      </c>
      <c r="M292" s="207" t="s">
        <v>592</v>
      </c>
      <c r="N292" s="213">
        <v>43760</v>
      </c>
      <c r="O292" s="1"/>
      <c r="P292" s="1"/>
      <c r="Q292" s="1"/>
      <c r="R292" s="6" t="s">
        <v>781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8">
        <v>126</v>
      </c>
      <c r="B293" s="249">
        <v>43559</v>
      </c>
      <c r="C293" s="249"/>
      <c r="D293" s="250" t="s">
        <v>783</v>
      </c>
      <c r="E293" s="251" t="s">
        <v>624</v>
      </c>
      <c r="F293" s="251">
        <v>130</v>
      </c>
      <c r="G293" s="251"/>
      <c r="H293" s="251">
        <v>65</v>
      </c>
      <c r="I293" s="252">
        <v>158</v>
      </c>
      <c r="J293" s="220" t="s">
        <v>784</v>
      </c>
      <c r="K293" s="221">
        <f t="shared" si="136"/>
        <v>-65</v>
      </c>
      <c r="L293" s="222">
        <f t="shared" si="137"/>
        <v>-0.5</v>
      </c>
      <c r="M293" s="218" t="s">
        <v>605</v>
      </c>
      <c r="N293" s="215">
        <v>43726</v>
      </c>
      <c r="O293" s="1"/>
      <c r="P293" s="1"/>
      <c r="Q293" s="1"/>
      <c r="R293" s="6" t="s">
        <v>785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5">
        <v>127</v>
      </c>
      <c r="B294" s="236">
        <v>43017</v>
      </c>
      <c r="C294" s="236"/>
      <c r="D294" s="237" t="s">
        <v>186</v>
      </c>
      <c r="E294" s="238" t="s">
        <v>624</v>
      </c>
      <c r="F294" s="238">
        <v>141.5</v>
      </c>
      <c r="G294" s="238"/>
      <c r="H294" s="238">
        <v>183.5</v>
      </c>
      <c r="I294" s="240">
        <v>210</v>
      </c>
      <c r="J294" s="210" t="s">
        <v>779</v>
      </c>
      <c r="K294" s="211">
        <f t="shared" si="136"/>
        <v>42</v>
      </c>
      <c r="L294" s="212">
        <f t="shared" si="137"/>
        <v>0.29681978798586572</v>
      </c>
      <c r="M294" s="207" t="s">
        <v>592</v>
      </c>
      <c r="N294" s="213">
        <v>43042</v>
      </c>
      <c r="O294" s="1"/>
      <c r="P294" s="1"/>
      <c r="Q294" s="1"/>
      <c r="R294" s="6" t="s">
        <v>785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48">
        <v>128</v>
      </c>
      <c r="B295" s="249">
        <v>43074</v>
      </c>
      <c r="C295" s="249"/>
      <c r="D295" s="250" t="s">
        <v>786</v>
      </c>
      <c r="E295" s="251" t="s">
        <v>624</v>
      </c>
      <c r="F295" s="246">
        <v>172</v>
      </c>
      <c r="G295" s="251"/>
      <c r="H295" s="251">
        <v>155.25</v>
      </c>
      <c r="I295" s="252">
        <v>230</v>
      </c>
      <c r="J295" s="220" t="s">
        <v>787</v>
      </c>
      <c r="K295" s="221">
        <f t="shared" si="136"/>
        <v>-16.75</v>
      </c>
      <c r="L295" s="222">
        <f t="shared" si="137"/>
        <v>-9.7383720930232565E-2</v>
      </c>
      <c r="M295" s="218" t="s">
        <v>605</v>
      </c>
      <c r="N295" s="215">
        <v>43787</v>
      </c>
      <c r="O295" s="1"/>
      <c r="P295" s="1"/>
      <c r="Q295" s="1"/>
      <c r="R295" s="6" t="s">
        <v>785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5">
        <v>129</v>
      </c>
      <c r="B296" s="236">
        <v>43398</v>
      </c>
      <c r="C296" s="236"/>
      <c r="D296" s="237" t="s">
        <v>108</v>
      </c>
      <c r="E296" s="238" t="s">
        <v>624</v>
      </c>
      <c r="F296" s="238">
        <v>698.5</v>
      </c>
      <c r="G296" s="238"/>
      <c r="H296" s="238">
        <v>890</v>
      </c>
      <c r="I296" s="240">
        <v>890</v>
      </c>
      <c r="J296" s="210" t="s">
        <v>1012</v>
      </c>
      <c r="K296" s="211">
        <f t="shared" si="136"/>
        <v>191.5</v>
      </c>
      <c r="L296" s="212">
        <f t="shared" si="137"/>
        <v>0.27415891195418757</v>
      </c>
      <c r="M296" s="207" t="s">
        <v>592</v>
      </c>
      <c r="N296" s="213">
        <v>44328</v>
      </c>
      <c r="O296" s="1"/>
      <c r="P296" s="1"/>
      <c r="Q296" s="1"/>
      <c r="R296" s="6" t="s">
        <v>781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5">
        <v>130</v>
      </c>
      <c r="B297" s="236">
        <v>42877</v>
      </c>
      <c r="C297" s="236"/>
      <c r="D297" s="237" t="s">
        <v>377</v>
      </c>
      <c r="E297" s="238" t="s">
        <v>624</v>
      </c>
      <c r="F297" s="238">
        <v>127.6</v>
      </c>
      <c r="G297" s="238"/>
      <c r="H297" s="238">
        <v>138</v>
      </c>
      <c r="I297" s="240">
        <v>190</v>
      </c>
      <c r="J297" s="210" t="s">
        <v>788</v>
      </c>
      <c r="K297" s="211">
        <f t="shared" si="136"/>
        <v>10.400000000000006</v>
      </c>
      <c r="L297" s="212">
        <f t="shared" si="137"/>
        <v>8.1504702194357417E-2</v>
      </c>
      <c r="M297" s="207" t="s">
        <v>592</v>
      </c>
      <c r="N297" s="213">
        <v>43774</v>
      </c>
      <c r="O297" s="1"/>
      <c r="P297" s="1"/>
      <c r="Q297" s="1"/>
      <c r="R297" s="6" t="s">
        <v>785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5">
        <v>131</v>
      </c>
      <c r="B298" s="236">
        <v>43158</v>
      </c>
      <c r="C298" s="236"/>
      <c r="D298" s="237" t="s">
        <v>789</v>
      </c>
      <c r="E298" s="238" t="s">
        <v>624</v>
      </c>
      <c r="F298" s="238">
        <v>317</v>
      </c>
      <c r="G298" s="238"/>
      <c r="H298" s="238">
        <v>382.5</v>
      </c>
      <c r="I298" s="240">
        <v>398</v>
      </c>
      <c r="J298" s="210" t="s">
        <v>790</v>
      </c>
      <c r="K298" s="211">
        <f t="shared" si="136"/>
        <v>65.5</v>
      </c>
      <c r="L298" s="212">
        <f t="shared" si="137"/>
        <v>0.20662460567823343</v>
      </c>
      <c r="M298" s="207" t="s">
        <v>592</v>
      </c>
      <c r="N298" s="213">
        <v>44238</v>
      </c>
      <c r="O298" s="1"/>
      <c r="P298" s="1"/>
      <c r="Q298" s="1"/>
      <c r="R298" s="6" t="s">
        <v>785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48">
        <v>132</v>
      </c>
      <c r="B299" s="249">
        <v>43164</v>
      </c>
      <c r="C299" s="249"/>
      <c r="D299" s="250" t="s">
        <v>145</v>
      </c>
      <c r="E299" s="251" t="s">
        <v>624</v>
      </c>
      <c r="F299" s="246">
        <f>510-14.4</f>
        <v>495.6</v>
      </c>
      <c r="G299" s="251"/>
      <c r="H299" s="251">
        <v>350</v>
      </c>
      <c r="I299" s="252">
        <v>672</v>
      </c>
      <c r="J299" s="220" t="s">
        <v>791</v>
      </c>
      <c r="K299" s="221">
        <f t="shared" si="136"/>
        <v>-145.60000000000002</v>
      </c>
      <c r="L299" s="222">
        <f t="shared" si="137"/>
        <v>-0.29378531073446329</v>
      </c>
      <c r="M299" s="218" t="s">
        <v>605</v>
      </c>
      <c r="N299" s="215">
        <v>43887</v>
      </c>
      <c r="O299" s="1"/>
      <c r="P299" s="1"/>
      <c r="Q299" s="1"/>
      <c r="R299" s="6" t="s">
        <v>781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48">
        <v>133</v>
      </c>
      <c r="B300" s="249">
        <v>43237</v>
      </c>
      <c r="C300" s="249"/>
      <c r="D300" s="250" t="s">
        <v>475</v>
      </c>
      <c r="E300" s="251" t="s">
        <v>624</v>
      </c>
      <c r="F300" s="246">
        <v>230.3</v>
      </c>
      <c r="G300" s="251"/>
      <c r="H300" s="251">
        <v>102.5</v>
      </c>
      <c r="I300" s="252">
        <v>348</v>
      </c>
      <c r="J300" s="220" t="s">
        <v>792</v>
      </c>
      <c r="K300" s="221">
        <f t="shared" si="136"/>
        <v>-127.80000000000001</v>
      </c>
      <c r="L300" s="222">
        <f t="shared" si="137"/>
        <v>-0.55492835432045162</v>
      </c>
      <c r="M300" s="218" t="s">
        <v>605</v>
      </c>
      <c r="N300" s="215">
        <v>43896</v>
      </c>
      <c r="O300" s="1"/>
      <c r="P300" s="1"/>
      <c r="Q300" s="1"/>
      <c r="R300" s="6" t="s">
        <v>781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5">
        <v>134</v>
      </c>
      <c r="B301" s="236">
        <v>43258</v>
      </c>
      <c r="C301" s="236"/>
      <c r="D301" s="237" t="s">
        <v>440</v>
      </c>
      <c r="E301" s="238" t="s">
        <v>624</v>
      </c>
      <c r="F301" s="238">
        <f>342.5-5.1</f>
        <v>337.4</v>
      </c>
      <c r="G301" s="238"/>
      <c r="H301" s="238">
        <v>412.5</v>
      </c>
      <c r="I301" s="240">
        <v>439</v>
      </c>
      <c r="J301" s="210" t="s">
        <v>793</v>
      </c>
      <c r="K301" s="211">
        <f t="shared" si="136"/>
        <v>75.100000000000023</v>
      </c>
      <c r="L301" s="212">
        <f t="shared" si="137"/>
        <v>0.22258446947243635</v>
      </c>
      <c r="M301" s="207" t="s">
        <v>592</v>
      </c>
      <c r="N301" s="213">
        <v>44230</v>
      </c>
      <c r="O301" s="1"/>
      <c r="P301" s="1"/>
      <c r="Q301" s="1"/>
      <c r="R301" s="6" t="s">
        <v>785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9">
        <v>135</v>
      </c>
      <c r="B302" s="228">
        <v>43285</v>
      </c>
      <c r="C302" s="228"/>
      <c r="D302" s="229" t="s">
        <v>55</v>
      </c>
      <c r="E302" s="230" t="s">
        <v>624</v>
      </c>
      <c r="F302" s="230">
        <f>127.5-5.53</f>
        <v>121.97</v>
      </c>
      <c r="G302" s="231"/>
      <c r="H302" s="231">
        <v>122.5</v>
      </c>
      <c r="I302" s="231">
        <v>170</v>
      </c>
      <c r="J302" s="232" t="s">
        <v>826</v>
      </c>
      <c r="K302" s="233">
        <f t="shared" si="136"/>
        <v>0.53000000000000114</v>
      </c>
      <c r="L302" s="234">
        <f t="shared" si="137"/>
        <v>4.3453308190538747E-3</v>
      </c>
      <c r="M302" s="230" t="s">
        <v>715</v>
      </c>
      <c r="N302" s="228">
        <v>44431</v>
      </c>
      <c r="O302" s="1"/>
      <c r="P302" s="1"/>
      <c r="Q302" s="1"/>
      <c r="R302" s="6" t="s">
        <v>781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48">
        <v>136</v>
      </c>
      <c r="B303" s="249">
        <v>43294</v>
      </c>
      <c r="C303" s="249"/>
      <c r="D303" s="250" t="s">
        <v>366</v>
      </c>
      <c r="E303" s="251" t="s">
        <v>624</v>
      </c>
      <c r="F303" s="246">
        <v>46.5</v>
      </c>
      <c r="G303" s="251"/>
      <c r="H303" s="251">
        <v>17</v>
      </c>
      <c r="I303" s="252">
        <v>59</v>
      </c>
      <c r="J303" s="220" t="s">
        <v>794</v>
      </c>
      <c r="K303" s="221">
        <f t="shared" ref="K303:K311" si="138">H303-F303</f>
        <v>-29.5</v>
      </c>
      <c r="L303" s="222">
        <f t="shared" ref="L303:L311" si="139">K303/F303</f>
        <v>-0.63440860215053763</v>
      </c>
      <c r="M303" s="218" t="s">
        <v>605</v>
      </c>
      <c r="N303" s="215">
        <v>43887</v>
      </c>
      <c r="O303" s="1"/>
      <c r="P303" s="1"/>
      <c r="Q303" s="1"/>
      <c r="R303" s="6" t="s">
        <v>781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5">
        <v>137</v>
      </c>
      <c r="B304" s="236">
        <v>43396</v>
      </c>
      <c r="C304" s="236"/>
      <c r="D304" s="237" t="s">
        <v>419</v>
      </c>
      <c r="E304" s="238" t="s">
        <v>624</v>
      </c>
      <c r="F304" s="238">
        <v>156.5</v>
      </c>
      <c r="G304" s="238"/>
      <c r="H304" s="238">
        <v>207.5</v>
      </c>
      <c r="I304" s="240">
        <v>191</v>
      </c>
      <c r="J304" s="210" t="s">
        <v>682</v>
      </c>
      <c r="K304" s="211">
        <f t="shared" si="138"/>
        <v>51</v>
      </c>
      <c r="L304" s="212">
        <f t="shared" si="139"/>
        <v>0.32587859424920129</v>
      </c>
      <c r="M304" s="207" t="s">
        <v>592</v>
      </c>
      <c r="N304" s="213">
        <v>44369</v>
      </c>
      <c r="O304" s="1"/>
      <c r="P304" s="1"/>
      <c r="Q304" s="1"/>
      <c r="R304" s="6" t="s">
        <v>781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5">
        <v>138</v>
      </c>
      <c r="B305" s="236">
        <v>43439</v>
      </c>
      <c r="C305" s="236"/>
      <c r="D305" s="237" t="s">
        <v>328</v>
      </c>
      <c r="E305" s="238" t="s">
        <v>624</v>
      </c>
      <c r="F305" s="238">
        <v>259.5</v>
      </c>
      <c r="G305" s="238"/>
      <c r="H305" s="238">
        <v>320</v>
      </c>
      <c r="I305" s="240">
        <v>320</v>
      </c>
      <c r="J305" s="210" t="s">
        <v>682</v>
      </c>
      <c r="K305" s="211">
        <f t="shared" si="138"/>
        <v>60.5</v>
      </c>
      <c r="L305" s="212">
        <f t="shared" si="139"/>
        <v>0.23314065510597304</v>
      </c>
      <c r="M305" s="207" t="s">
        <v>592</v>
      </c>
      <c r="N305" s="213">
        <v>44323</v>
      </c>
      <c r="O305" s="1"/>
      <c r="P305" s="1"/>
      <c r="Q305" s="1"/>
      <c r="R305" s="6" t="s">
        <v>781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48">
        <v>139</v>
      </c>
      <c r="B306" s="249">
        <v>43439</v>
      </c>
      <c r="C306" s="249"/>
      <c r="D306" s="250" t="s">
        <v>795</v>
      </c>
      <c r="E306" s="251" t="s">
        <v>624</v>
      </c>
      <c r="F306" s="251">
        <v>715</v>
      </c>
      <c r="G306" s="251"/>
      <c r="H306" s="251">
        <v>445</v>
      </c>
      <c r="I306" s="252">
        <v>840</v>
      </c>
      <c r="J306" s="220" t="s">
        <v>796</v>
      </c>
      <c r="K306" s="221">
        <f t="shared" si="138"/>
        <v>-270</v>
      </c>
      <c r="L306" s="222">
        <f t="shared" si="139"/>
        <v>-0.3776223776223776</v>
      </c>
      <c r="M306" s="218" t="s">
        <v>605</v>
      </c>
      <c r="N306" s="215">
        <v>43800</v>
      </c>
      <c r="O306" s="1"/>
      <c r="P306" s="1"/>
      <c r="Q306" s="1"/>
      <c r="R306" s="6" t="s">
        <v>781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5">
        <v>140</v>
      </c>
      <c r="B307" s="236">
        <v>43469</v>
      </c>
      <c r="C307" s="236"/>
      <c r="D307" s="237" t="s">
        <v>158</v>
      </c>
      <c r="E307" s="238" t="s">
        <v>624</v>
      </c>
      <c r="F307" s="238">
        <v>875</v>
      </c>
      <c r="G307" s="238"/>
      <c r="H307" s="238">
        <v>1165</v>
      </c>
      <c r="I307" s="240">
        <v>1185</v>
      </c>
      <c r="J307" s="210" t="s">
        <v>797</v>
      </c>
      <c r="K307" s="211">
        <f t="shared" si="138"/>
        <v>290</v>
      </c>
      <c r="L307" s="212">
        <f t="shared" si="139"/>
        <v>0.33142857142857141</v>
      </c>
      <c r="M307" s="207" t="s">
        <v>592</v>
      </c>
      <c r="N307" s="213">
        <v>43847</v>
      </c>
      <c r="O307" s="1"/>
      <c r="P307" s="1"/>
      <c r="Q307" s="1"/>
      <c r="R307" s="6" t="s">
        <v>781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5">
        <v>141</v>
      </c>
      <c r="B308" s="236">
        <v>43559</v>
      </c>
      <c r="C308" s="236"/>
      <c r="D308" s="237" t="s">
        <v>344</v>
      </c>
      <c r="E308" s="238" t="s">
        <v>624</v>
      </c>
      <c r="F308" s="238">
        <f>387-14.63</f>
        <v>372.37</v>
      </c>
      <c r="G308" s="238"/>
      <c r="H308" s="238">
        <v>490</v>
      </c>
      <c r="I308" s="240">
        <v>490</v>
      </c>
      <c r="J308" s="210" t="s">
        <v>682</v>
      </c>
      <c r="K308" s="211">
        <f t="shared" si="138"/>
        <v>117.63</v>
      </c>
      <c r="L308" s="212">
        <f t="shared" si="139"/>
        <v>0.31589548030185027</v>
      </c>
      <c r="M308" s="207" t="s">
        <v>592</v>
      </c>
      <c r="N308" s="213">
        <v>43850</v>
      </c>
      <c r="O308" s="1"/>
      <c r="P308" s="1"/>
      <c r="Q308" s="1"/>
      <c r="R308" s="6" t="s">
        <v>781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48">
        <v>142</v>
      </c>
      <c r="B309" s="249">
        <v>43578</v>
      </c>
      <c r="C309" s="249"/>
      <c r="D309" s="250" t="s">
        <v>798</v>
      </c>
      <c r="E309" s="251" t="s">
        <v>594</v>
      </c>
      <c r="F309" s="251">
        <v>220</v>
      </c>
      <c r="G309" s="251"/>
      <c r="H309" s="251">
        <v>127.5</v>
      </c>
      <c r="I309" s="252">
        <v>284</v>
      </c>
      <c r="J309" s="220" t="s">
        <v>799</v>
      </c>
      <c r="K309" s="221">
        <f t="shared" si="138"/>
        <v>-92.5</v>
      </c>
      <c r="L309" s="222">
        <f t="shared" si="139"/>
        <v>-0.42045454545454547</v>
      </c>
      <c r="M309" s="218" t="s">
        <v>605</v>
      </c>
      <c r="N309" s="215">
        <v>43896</v>
      </c>
      <c r="O309" s="1"/>
      <c r="P309" s="1"/>
      <c r="Q309" s="1"/>
      <c r="R309" s="6" t="s">
        <v>781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5">
        <v>143</v>
      </c>
      <c r="B310" s="236">
        <v>43622</v>
      </c>
      <c r="C310" s="236"/>
      <c r="D310" s="237" t="s">
        <v>484</v>
      </c>
      <c r="E310" s="238" t="s">
        <v>594</v>
      </c>
      <c r="F310" s="238">
        <v>332.8</v>
      </c>
      <c r="G310" s="238"/>
      <c r="H310" s="238">
        <v>405</v>
      </c>
      <c r="I310" s="240">
        <v>419</v>
      </c>
      <c r="J310" s="210" t="s">
        <v>800</v>
      </c>
      <c r="K310" s="211">
        <f t="shared" si="138"/>
        <v>72.199999999999989</v>
      </c>
      <c r="L310" s="212">
        <f t="shared" si="139"/>
        <v>0.21694711538461534</v>
      </c>
      <c r="M310" s="207" t="s">
        <v>592</v>
      </c>
      <c r="N310" s="213">
        <v>43860</v>
      </c>
      <c r="O310" s="1"/>
      <c r="P310" s="1"/>
      <c r="Q310" s="1"/>
      <c r="R310" s="6" t="s">
        <v>785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9">
        <v>144</v>
      </c>
      <c r="B311" s="228">
        <v>43641</v>
      </c>
      <c r="C311" s="228"/>
      <c r="D311" s="229" t="s">
        <v>151</v>
      </c>
      <c r="E311" s="230" t="s">
        <v>624</v>
      </c>
      <c r="F311" s="230">
        <v>386</v>
      </c>
      <c r="G311" s="231"/>
      <c r="H311" s="231">
        <v>395</v>
      </c>
      <c r="I311" s="231">
        <v>452</v>
      </c>
      <c r="J311" s="232" t="s">
        <v>801</v>
      </c>
      <c r="K311" s="233">
        <f t="shared" si="138"/>
        <v>9</v>
      </c>
      <c r="L311" s="234">
        <f t="shared" si="139"/>
        <v>2.3316062176165803E-2</v>
      </c>
      <c r="M311" s="230" t="s">
        <v>715</v>
      </c>
      <c r="N311" s="228">
        <v>43868</v>
      </c>
      <c r="O311" s="1"/>
      <c r="P311" s="1"/>
      <c r="Q311" s="1"/>
      <c r="R311" s="6" t="s">
        <v>785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145</v>
      </c>
      <c r="B312" s="228">
        <v>43707</v>
      </c>
      <c r="C312" s="228"/>
      <c r="D312" s="229" t="s">
        <v>131</v>
      </c>
      <c r="E312" s="230" t="s">
        <v>624</v>
      </c>
      <c r="F312" s="230">
        <v>137.5</v>
      </c>
      <c r="G312" s="231"/>
      <c r="H312" s="231">
        <v>138.5</v>
      </c>
      <c r="I312" s="231">
        <v>190</v>
      </c>
      <c r="J312" s="232" t="s">
        <v>825</v>
      </c>
      <c r="K312" s="233">
        <f t="shared" ref="K312" si="140">H312-F312</f>
        <v>1</v>
      </c>
      <c r="L312" s="234">
        <f t="shared" ref="L312" si="141">K312/F312</f>
        <v>7.2727272727272727E-3</v>
      </c>
      <c r="M312" s="230" t="s">
        <v>715</v>
      </c>
      <c r="N312" s="228">
        <v>44432</v>
      </c>
      <c r="O312" s="1"/>
      <c r="P312" s="1"/>
      <c r="Q312" s="1"/>
      <c r="R312" s="6" t="s">
        <v>781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5">
        <v>146</v>
      </c>
      <c r="B313" s="236">
        <v>43731</v>
      </c>
      <c r="C313" s="236"/>
      <c r="D313" s="237" t="s">
        <v>431</v>
      </c>
      <c r="E313" s="238" t="s">
        <v>624</v>
      </c>
      <c r="F313" s="238">
        <v>235</v>
      </c>
      <c r="G313" s="238"/>
      <c r="H313" s="238">
        <v>295</v>
      </c>
      <c r="I313" s="240">
        <v>296</v>
      </c>
      <c r="J313" s="210" t="s">
        <v>802</v>
      </c>
      <c r="K313" s="211">
        <f t="shared" ref="K313:K318" si="142">H313-F313</f>
        <v>60</v>
      </c>
      <c r="L313" s="212">
        <f t="shared" ref="L313:L318" si="143">K313/F313</f>
        <v>0.25531914893617019</v>
      </c>
      <c r="M313" s="207" t="s">
        <v>592</v>
      </c>
      <c r="N313" s="213">
        <v>43844</v>
      </c>
      <c r="O313" s="1"/>
      <c r="P313" s="1"/>
      <c r="Q313" s="1"/>
      <c r="R313" s="6" t="s">
        <v>785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35">
        <v>147</v>
      </c>
      <c r="B314" s="236">
        <v>43752</v>
      </c>
      <c r="C314" s="236"/>
      <c r="D314" s="237" t="s">
        <v>803</v>
      </c>
      <c r="E314" s="238" t="s">
        <v>624</v>
      </c>
      <c r="F314" s="238">
        <v>277.5</v>
      </c>
      <c r="G314" s="238"/>
      <c r="H314" s="238">
        <v>333</v>
      </c>
      <c r="I314" s="240">
        <v>333</v>
      </c>
      <c r="J314" s="210" t="s">
        <v>804</v>
      </c>
      <c r="K314" s="211">
        <f t="shared" si="142"/>
        <v>55.5</v>
      </c>
      <c r="L314" s="212">
        <f t="shared" si="143"/>
        <v>0.2</v>
      </c>
      <c r="M314" s="207" t="s">
        <v>592</v>
      </c>
      <c r="N314" s="213">
        <v>43846</v>
      </c>
      <c r="O314" s="1"/>
      <c r="P314" s="1"/>
      <c r="Q314" s="1"/>
      <c r="R314" s="6" t="s">
        <v>781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35">
        <v>148</v>
      </c>
      <c r="B315" s="236">
        <v>43752</v>
      </c>
      <c r="C315" s="236"/>
      <c r="D315" s="237" t="s">
        <v>805</v>
      </c>
      <c r="E315" s="238" t="s">
        <v>624</v>
      </c>
      <c r="F315" s="238">
        <v>930</v>
      </c>
      <c r="G315" s="238"/>
      <c r="H315" s="238">
        <v>1165</v>
      </c>
      <c r="I315" s="240">
        <v>1200</v>
      </c>
      <c r="J315" s="210" t="s">
        <v>806</v>
      </c>
      <c r="K315" s="211">
        <f t="shared" si="142"/>
        <v>235</v>
      </c>
      <c r="L315" s="212">
        <f t="shared" si="143"/>
        <v>0.25268817204301075</v>
      </c>
      <c r="M315" s="207" t="s">
        <v>592</v>
      </c>
      <c r="N315" s="213">
        <v>43847</v>
      </c>
      <c r="O315" s="1"/>
      <c r="P315" s="1"/>
      <c r="Q315" s="1"/>
      <c r="R315" s="6" t="s">
        <v>785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5">
        <v>149</v>
      </c>
      <c r="B316" s="236">
        <v>43753</v>
      </c>
      <c r="C316" s="236"/>
      <c r="D316" s="237" t="s">
        <v>807</v>
      </c>
      <c r="E316" s="238" t="s">
        <v>624</v>
      </c>
      <c r="F316" s="208">
        <v>111</v>
      </c>
      <c r="G316" s="238"/>
      <c r="H316" s="238">
        <v>141</v>
      </c>
      <c r="I316" s="240">
        <v>141</v>
      </c>
      <c r="J316" s="210" t="s">
        <v>608</v>
      </c>
      <c r="K316" s="211">
        <f t="shared" si="142"/>
        <v>30</v>
      </c>
      <c r="L316" s="212">
        <f t="shared" si="143"/>
        <v>0.27027027027027029</v>
      </c>
      <c r="M316" s="207" t="s">
        <v>592</v>
      </c>
      <c r="N316" s="213">
        <v>44328</v>
      </c>
      <c r="O316" s="1"/>
      <c r="P316" s="1"/>
      <c r="Q316" s="1"/>
      <c r="R316" s="6" t="s">
        <v>785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35">
        <v>150</v>
      </c>
      <c r="B317" s="236">
        <v>43753</v>
      </c>
      <c r="C317" s="236"/>
      <c r="D317" s="237" t="s">
        <v>808</v>
      </c>
      <c r="E317" s="238" t="s">
        <v>624</v>
      </c>
      <c r="F317" s="208">
        <v>296</v>
      </c>
      <c r="G317" s="238"/>
      <c r="H317" s="238">
        <v>370</v>
      </c>
      <c r="I317" s="240">
        <v>370</v>
      </c>
      <c r="J317" s="210" t="s">
        <v>682</v>
      </c>
      <c r="K317" s="211">
        <f t="shared" si="142"/>
        <v>74</v>
      </c>
      <c r="L317" s="212">
        <f t="shared" si="143"/>
        <v>0.25</v>
      </c>
      <c r="M317" s="207" t="s">
        <v>592</v>
      </c>
      <c r="N317" s="213">
        <v>43853</v>
      </c>
      <c r="O317" s="1"/>
      <c r="P317" s="1"/>
      <c r="Q317" s="1"/>
      <c r="R317" s="6" t="s">
        <v>785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5">
        <v>151</v>
      </c>
      <c r="B318" s="236">
        <v>43754</v>
      </c>
      <c r="C318" s="236"/>
      <c r="D318" s="237" t="s">
        <v>809</v>
      </c>
      <c r="E318" s="238" t="s">
        <v>624</v>
      </c>
      <c r="F318" s="208">
        <v>300</v>
      </c>
      <c r="G318" s="238"/>
      <c r="H318" s="238">
        <v>382.5</v>
      </c>
      <c r="I318" s="240">
        <v>344</v>
      </c>
      <c r="J318" s="210" t="s">
        <v>810</v>
      </c>
      <c r="K318" s="211">
        <f t="shared" si="142"/>
        <v>82.5</v>
      </c>
      <c r="L318" s="212">
        <f t="shared" si="143"/>
        <v>0.27500000000000002</v>
      </c>
      <c r="M318" s="207" t="s">
        <v>592</v>
      </c>
      <c r="N318" s="213">
        <v>44238</v>
      </c>
      <c r="O318" s="1"/>
      <c r="P318" s="1"/>
      <c r="Q318" s="1"/>
      <c r="R318" s="6" t="s">
        <v>785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54">
        <v>152</v>
      </c>
      <c r="B319" s="255">
        <v>43832</v>
      </c>
      <c r="C319" s="255"/>
      <c r="D319" s="256" t="s">
        <v>811</v>
      </c>
      <c r="E319" s="56" t="s">
        <v>624</v>
      </c>
      <c r="F319" s="257" t="s">
        <v>812</v>
      </c>
      <c r="G319" s="56"/>
      <c r="H319" s="56"/>
      <c r="I319" s="258">
        <v>590</v>
      </c>
      <c r="J319" s="253" t="s">
        <v>595</v>
      </c>
      <c r="K319" s="253"/>
      <c r="L319" s="259"/>
      <c r="M319" s="260" t="s">
        <v>595</v>
      </c>
      <c r="N319" s="261"/>
      <c r="O319" s="1"/>
      <c r="P319" s="1"/>
      <c r="Q319" s="1"/>
      <c r="R319" s="6" t="s">
        <v>785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35">
        <v>153</v>
      </c>
      <c r="B320" s="236">
        <v>43966</v>
      </c>
      <c r="C320" s="236"/>
      <c r="D320" s="237" t="s">
        <v>71</v>
      </c>
      <c r="E320" s="238" t="s">
        <v>624</v>
      </c>
      <c r="F320" s="208">
        <v>67.5</v>
      </c>
      <c r="G320" s="238"/>
      <c r="H320" s="238">
        <v>86</v>
      </c>
      <c r="I320" s="240">
        <v>86</v>
      </c>
      <c r="J320" s="210" t="s">
        <v>813</v>
      </c>
      <c r="K320" s="211">
        <f t="shared" ref="K320:K327" si="144">H320-F320</f>
        <v>18.5</v>
      </c>
      <c r="L320" s="212">
        <f t="shared" ref="L320:L327" si="145">K320/F320</f>
        <v>0.27407407407407408</v>
      </c>
      <c r="M320" s="207" t="s">
        <v>592</v>
      </c>
      <c r="N320" s="213">
        <v>44008</v>
      </c>
      <c r="O320" s="1"/>
      <c r="P320" s="1"/>
      <c r="Q320" s="1"/>
      <c r="R320" s="6" t="s">
        <v>785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5">
        <v>154</v>
      </c>
      <c r="B321" s="236">
        <v>44035</v>
      </c>
      <c r="C321" s="236"/>
      <c r="D321" s="237" t="s">
        <v>483</v>
      </c>
      <c r="E321" s="238" t="s">
        <v>624</v>
      </c>
      <c r="F321" s="208">
        <v>231</v>
      </c>
      <c r="G321" s="238"/>
      <c r="H321" s="238">
        <v>281</v>
      </c>
      <c r="I321" s="240">
        <v>281</v>
      </c>
      <c r="J321" s="210" t="s">
        <v>682</v>
      </c>
      <c r="K321" s="211">
        <f t="shared" si="144"/>
        <v>50</v>
      </c>
      <c r="L321" s="212">
        <f t="shared" si="145"/>
        <v>0.21645021645021645</v>
      </c>
      <c r="M321" s="207" t="s">
        <v>592</v>
      </c>
      <c r="N321" s="213">
        <v>44358</v>
      </c>
      <c r="O321" s="1"/>
      <c r="P321" s="1"/>
      <c r="Q321" s="1"/>
      <c r="R321" s="6" t="s">
        <v>785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35">
        <v>155</v>
      </c>
      <c r="B322" s="236">
        <v>44092</v>
      </c>
      <c r="C322" s="236"/>
      <c r="D322" s="237" t="s">
        <v>408</v>
      </c>
      <c r="E322" s="238" t="s">
        <v>624</v>
      </c>
      <c r="F322" s="238">
        <v>206</v>
      </c>
      <c r="G322" s="238"/>
      <c r="H322" s="238">
        <v>248</v>
      </c>
      <c r="I322" s="240">
        <v>248</v>
      </c>
      <c r="J322" s="210" t="s">
        <v>682</v>
      </c>
      <c r="K322" s="211">
        <f t="shared" si="144"/>
        <v>42</v>
      </c>
      <c r="L322" s="212">
        <f t="shared" si="145"/>
        <v>0.20388349514563106</v>
      </c>
      <c r="M322" s="207" t="s">
        <v>592</v>
      </c>
      <c r="N322" s="213">
        <v>44214</v>
      </c>
      <c r="O322" s="1"/>
      <c r="P322" s="1"/>
      <c r="Q322" s="1"/>
      <c r="R322" s="6" t="s">
        <v>785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35">
        <v>156</v>
      </c>
      <c r="B323" s="236">
        <v>44140</v>
      </c>
      <c r="C323" s="236"/>
      <c r="D323" s="237" t="s">
        <v>408</v>
      </c>
      <c r="E323" s="238" t="s">
        <v>624</v>
      </c>
      <c r="F323" s="238">
        <v>182.5</v>
      </c>
      <c r="G323" s="238"/>
      <c r="H323" s="238">
        <v>248</v>
      </c>
      <c r="I323" s="240">
        <v>248</v>
      </c>
      <c r="J323" s="210" t="s">
        <v>682</v>
      </c>
      <c r="K323" s="211">
        <f t="shared" si="144"/>
        <v>65.5</v>
      </c>
      <c r="L323" s="212">
        <f t="shared" si="145"/>
        <v>0.35890410958904112</v>
      </c>
      <c r="M323" s="207" t="s">
        <v>592</v>
      </c>
      <c r="N323" s="213">
        <v>44214</v>
      </c>
      <c r="O323" s="1"/>
      <c r="P323" s="1"/>
      <c r="Q323" s="1"/>
      <c r="R323" s="6" t="s">
        <v>785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35">
        <v>157</v>
      </c>
      <c r="B324" s="236">
        <v>44140</v>
      </c>
      <c r="C324" s="236"/>
      <c r="D324" s="237" t="s">
        <v>328</v>
      </c>
      <c r="E324" s="238" t="s">
        <v>624</v>
      </c>
      <c r="F324" s="238">
        <v>247.5</v>
      </c>
      <c r="G324" s="238"/>
      <c r="H324" s="238">
        <v>320</v>
      </c>
      <c r="I324" s="240">
        <v>320</v>
      </c>
      <c r="J324" s="210" t="s">
        <v>682</v>
      </c>
      <c r="K324" s="211">
        <f t="shared" si="144"/>
        <v>72.5</v>
      </c>
      <c r="L324" s="212">
        <f t="shared" si="145"/>
        <v>0.29292929292929293</v>
      </c>
      <c r="M324" s="207" t="s">
        <v>592</v>
      </c>
      <c r="N324" s="213">
        <v>44323</v>
      </c>
      <c r="O324" s="1"/>
      <c r="P324" s="1"/>
      <c r="Q324" s="1"/>
      <c r="R324" s="6" t="s">
        <v>785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35">
        <v>158</v>
      </c>
      <c r="B325" s="236">
        <v>44140</v>
      </c>
      <c r="C325" s="236"/>
      <c r="D325" s="237" t="s">
        <v>272</v>
      </c>
      <c r="E325" s="238" t="s">
        <v>624</v>
      </c>
      <c r="F325" s="208">
        <v>925</v>
      </c>
      <c r="G325" s="238"/>
      <c r="H325" s="238">
        <v>1095</v>
      </c>
      <c r="I325" s="240">
        <v>1093</v>
      </c>
      <c r="J325" s="210" t="s">
        <v>814</v>
      </c>
      <c r="K325" s="211">
        <f t="shared" si="144"/>
        <v>170</v>
      </c>
      <c r="L325" s="212">
        <f t="shared" si="145"/>
        <v>0.18378378378378379</v>
      </c>
      <c r="M325" s="207" t="s">
        <v>592</v>
      </c>
      <c r="N325" s="213">
        <v>44201</v>
      </c>
      <c r="O325" s="1"/>
      <c r="P325" s="1"/>
      <c r="Q325" s="1"/>
      <c r="R325" s="6" t="s">
        <v>785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35">
        <v>159</v>
      </c>
      <c r="B326" s="236">
        <v>44140</v>
      </c>
      <c r="C326" s="236"/>
      <c r="D326" s="237" t="s">
        <v>344</v>
      </c>
      <c r="E326" s="238" t="s">
        <v>624</v>
      </c>
      <c r="F326" s="208">
        <v>332.5</v>
      </c>
      <c r="G326" s="238"/>
      <c r="H326" s="238">
        <v>393</v>
      </c>
      <c r="I326" s="240">
        <v>406</v>
      </c>
      <c r="J326" s="210" t="s">
        <v>815</v>
      </c>
      <c r="K326" s="211">
        <f t="shared" si="144"/>
        <v>60.5</v>
      </c>
      <c r="L326" s="212">
        <f t="shared" si="145"/>
        <v>0.18195488721804512</v>
      </c>
      <c r="M326" s="207" t="s">
        <v>592</v>
      </c>
      <c r="N326" s="213">
        <v>44256</v>
      </c>
      <c r="O326" s="1"/>
      <c r="P326" s="1"/>
      <c r="Q326" s="1"/>
      <c r="R326" s="6" t="s">
        <v>785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35">
        <v>160</v>
      </c>
      <c r="B327" s="236">
        <v>44141</v>
      </c>
      <c r="C327" s="236"/>
      <c r="D327" s="237" t="s">
        <v>483</v>
      </c>
      <c r="E327" s="238" t="s">
        <v>624</v>
      </c>
      <c r="F327" s="208">
        <v>231</v>
      </c>
      <c r="G327" s="238"/>
      <c r="H327" s="238">
        <v>281</v>
      </c>
      <c r="I327" s="240">
        <v>281</v>
      </c>
      <c r="J327" s="210" t="s">
        <v>682</v>
      </c>
      <c r="K327" s="211">
        <f t="shared" si="144"/>
        <v>50</v>
      </c>
      <c r="L327" s="212">
        <f t="shared" si="145"/>
        <v>0.21645021645021645</v>
      </c>
      <c r="M327" s="207" t="s">
        <v>592</v>
      </c>
      <c r="N327" s="213">
        <v>44358</v>
      </c>
      <c r="O327" s="1"/>
      <c r="P327" s="1"/>
      <c r="Q327" s="1"/>
      <c r="R327" s="6" t="s">
        <v>785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62">
        <v>161</v>
      </c>
      <c r="B328" s="255">
        <v>44187</v>
      </c>
      <c r="C328" s="255"/>
      <c r="D328" s="256" t="s">
        <v>456</v>
      </c>
      <c r="E328" s="56" t="s">
        <v>624</v>
      </c>
      <c r="F328" s="257" t="s">
        <v>816</v>
      </c>
      <c r="G328" s="56"/>
      <c r="H328" s="56"/>
      <c r="I328" s="258">
        <v>239</v>
      </c>
      <c r="J328" s="253" t="s">
        <v>595</v>
      </c>
      <c r="K328" s="253"/>
      <c r="L328" s="259"/>
      <c r="M328" s="260"/>
      <c r="N328" s="261"/>
      <c r="O328" s="1"/>
      <c r="P328" s="1"/>
      <c r="Q328" s="1"/>
      <c r="R328" s="6" t="s">
        <v>785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62">
        <v>162</v>
      </c>
      <c r="B329" s="255">
        <v>44258</v>
      </c>
      <c r="C329" s="255"/>
      <c r="D329" s="256" t="s">
        <v>811</v>
      </c>
      <c r="E329" s="56" t="s">
        <v>624</v>
      </c>
      <c r="F329" s="257" t="s">
        <v>812</v>
      </c>
      <c r="G329" s="56"/>
      <c r="H329" s="56"/>
      <c r="I329" s="258">
        <v>590</v>
      </c>
      <c r="J329" s="253" t="s">
        <v>595</v>
      </c>
      <c r="K329" s="253"/>
      <c r="L329" s="259"/>
      <c r="M329" s="260"/>
      <c r="N329" s="261"/>
      <c r="O329" s="1"/>
      <c r="P329" s="1"/>
      <c r="R329" s="6" t="s">
        <v>785</v>
      </c>
    </row>
    <row r="330" spans="1:26" ht="12.75" customHeight="1">
      <c r="A330" s="235">
        <v>163</v>
      </c>
      <c r="B330" s="236">
        <v>44274</v>
      </c>
      <c r="C330" s="236"/>
      <c r="D330" s="237" t="s">
        <v>344</v>
      </c>
      <c r="E330" s="238" t="s">
        <v>624</v>
      </c>
      <c r="F330" s="208">
        <v>355</v>
      </c>
      <c r="G330" s="238"/>
      <c r="H330" s="238">
        <v>422.5</v>
      </c>
      <c r="I330" s="240">
        <v>420</v>
      </c>
      <c r="J330" s="210" t="s">
        <v>817</v>
      </c>
      <c r="K330" s="211">
        <f t="shared" ref="K330:K333" si="146">H330-F330</f>
        <v>67.5</v>
      </c>
      <c r="L330" s="212">
        <f t="shared" ref="L330:L333" si="147">K330/F330</f>
        <v>0.19014084507042253</v>
      </c>
      <c r="M330" s="207" t="s">
        <v>592</v>
      </c>
      <c r="N330" s="213">
        <v>44361</v>
      </c>
      <c r="O330" s="1"/>
      <c r="R330" s="263" t="s">
        <v>785</v>
      </c>
    </row>
    <row r="331" spans="1:26" ht="12.75" customHeight="1">
      <c r="A331" s="235">
        <v>164</v>
      </c>
      <c r="B331" s="236">
        <v>44295</v>
      </c>
      <c r="C331" s="236"/>
      <c r="D331" s="237" t="s">
        <v>818</v>
      </c>
      <c r="E331" s="238" t="s">
        <v>624</v>
      </c>
      <c r="F331" s="208">
        <v>555</v>
      </c>
      <c r="G331" s="238"/>
      <c r="H331" s="238">
        <v>663</v>
      </c>
      <c r="I331" s="240">
        <v>663</v>
      </c>
      <c r="J331" s="210" t="s">
        <v>819</v>
      </c>
      <c r="K331" s="211">
        <f t="shared" si="146"/>
        <v>108</v>
      </c>
      <c r="L331" s="212">
        <f t="shared" si="147"/>
        <v>0.19459459459459461</v>
      </c>
      <c r="M331" s="207" t="s">
        <v>592</v>
      </c>
      <c r="N331" s="213">
        <v>44321</v>
      </c>
      <c r="O331" s="1"/>
      <c r="P331" s="1"/>
      <c r="Q331" s="1"/>
      <c r="R331" s="263" t="s">
        <v>785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35">
        <v>165</v>
      </c>
      <c r="B332" s="236">
        <v>44308</v>
      </c>
      <c r="C332" s="236"/>
      <c r="D332" s="237" t="s">
        <v>377</v>
      </c>
      <c r="E332" s="238" t="s">
        <v>624</v>
      </c>
      <c r="F332" s="208">
        <v>126.5</v>
      </c>
      <c r="G332" s="238"/>
      <c r="H332" s="238">
        <v>155</v>
      </c>
      <c r="I332" s="240">
        <v>155</v>
      </c>
      <c r="J332" s="210" t="s">
        <v>682</v>
      </c>
      <c r="K332" s="211">
        <f t="shared" si="146"/>
        <v>28.5</v>
      </c>
      <c r="L332" s="212">
        <f t="shared" si="147"/>
        <v>0.22529644268774704</v>
      </c>
      <c r="M332" s="207" t="s">
        <v>592</v>
      </c>
      <c r="N332" s="213">
        <v>44362</v>
      </c>
      <c r="O332" s="1"/>
      <c r="R332" s="263" t="s">
        <v>785</v>
      </c>
    </row>
    <row r="333" spans="1:26" ht="12.75" customHeight="1">
      <c r="A333" s="448">
        <v>166</v>
      </c>
      <c r="B333" s="449">
        <v>44368</v>
      </c>
      <c r="C333" s="449"/>
      <c r="D333" s="450" t="s">
        <v>395</v>
      </c>
      <c r="E333" s="451" t="s">
        <v>624</v>
      </c>
      <c r="F333" s="452">
        <v>287.5</v>
      </c>
      <c r="G333" s="451"/>
      <c r="H333" s="451">
        <v>245</v>
      </c>
      <c r="I333" s="453">
        <v>344</v>
      </c>
      <c r="J333" s="220" t="s">
        <v>909</v>
      </c>
      <c r="K333" s="221">
        <f t="shared" si="146"/>
        <v>-42.5</v>
      </c>
      <c r="L333" s="222">
        <f t="shared" si="147"/>
        <v>-0.14782608695652175</v>
      </c>
      <c r="M333" s="218" t="s">
        <v>605</v>
      </c>
      <c r="N333" s="215">
        <v>44508</v>
      </c>
      <c r="O333" s="1"/>
      <c r="R333" s="263" t="s">
        <v>785</v>
      </c>
    </row>
    <row r="334" spans="1:26" ht="12.75" customHeight="1">
      <c r="A334" s="262">
        <v>167</v>
      </c>
      <c r="B334" s="255">
        <v>44368</v>
      </c>
      <c r="C334" s="255"/>
      <c r="D334" s="256" t="s">
        <v>483</v>
      </c>
      <c r="E334" s="56" t="s">
        <v>624</v>
      </c>
      <c r="F334" s="257" t="s">
        <v>820</v>
      </c>
      <c r="G334" s="56"/>
      <c r="H334" s="56"/>
      <c r="I334" s="258">
        <v>320</v>
      </c>
      <c r="J334" s="253" t="s">
        <v>595</v>
      </c>
      <c r="K334" s="262"/>
      <c r="L334" s="255"/>
      <c r="M334" s="255"/>
      <c r="N334" s="256"/>
      <c r="O334" s="44"/>
      <c r="R334" s="263" t="s">
        <v>785</v>
      </c>
    </row>
    <row r="335" spans="1:26" ht="12.75" customHeight="1">
      <c r="A335" s="262">
        <v>168</v>
      </c>
      <c r="B335" s="255">
        <v>44406</v>
      </c>
      <c r="C335" s="255"/>
      <c r="D335" s="256" t="s">
        <v>377</v>
      </c>
      <c r="E335" s="56" t="s">
        <v>624</v>
      </c>
      <c r="F335" s="257" t="s">
        <v>823</v>
      </c>
      <c r="G335" s="56"/>
      <c r="H335" s="56"/>
      <c r="I335" s="56">
        <v>200</v>
      </c>
      <c r="J335" s="253" t="s">
        <v>595</v>
      </c>
      <c r="K335" s="262"/>
      <c r="L335" s="255"/>
      <c r="M335" s="255"/>
      <c r="N335" s="256"/>
      <c r="O335" s="44"/>
      <c r="R335" s="263" t="s">
        <v>785</v>
      </c>
    </row>
    <row r="336" spans="1:26" ht="12.75" customHeight="1">
      <c r="A336" s="262">
        <v>169</v>
      </c>
      <c r="B336" s="255">
        <v>44462</v>
      </c>
      <c r="C336" s="255"/>
      <c r="D336" s="256" t="s">
        <v>830</v>
      </c>
      <c r="E336" s="56" t="s">
        <v>624</v>
      </c>
      <c r="F336" s="257" t="s">
        <v>831</v>
      </c>
      <c r="G336" s="56"/>
      <c r="H336" s="56"/>
      <c r="I336" s="56">
        <v>1500</v>
      </c>
      <c r="J336" s="253" t="s">
        <v>595</v>
      </c>
      <c r="K336" s="262"/>
      <c r="L336" s="255"/>
      <c r="M336" s="255"/>
      <c r="N336" s="256"/>
      <c r="O336" s="44"/>
      <c r="R336" s="263" t="s">
        <v>785</v>
      </c>
    </row>
    <row r="337" spans="1:18" ht="12.75" customHeight="1">
      <c r="A337" s="338">
        <v>170</v>
      </c>
      <c r="B337" s="339">
        <v>44480</v>
      </c>
      <c r="C337" s="339"/>
      <c r="D337" s="340" t="s">
        <v>836</v>
      </c>
      <c r="E337" s="341" t="s">
        <v>624</v>
      </c>
      <c r="F337" s="342" t="s">
        <v>842</v>
      </c>
      <c r="G337" s="341"/>
      <c r="H337" s="341"/>
      <c r="I337" s="341">
        <v>145</v>
      </c>
      <c r="J337" s="343" t="s">
        <v>595</v>
      </c>
      <c r="K337" s="338"/>
      <c r="L337" s="339"/>
      <c r="M337" s="339"/>
      <c r="N337" s="340"/>
      <c r="O337" s="44"/>
      <c r="R337" s="263" t="s">
        <v>785</v>
      </c>
    </row>
    <row r="338" spans="1:18" ht="12.75" customHeight="1">
      <c r="A338" s="344">
        <v>171</v>
      </c>
      <c r="B338" s="345">
        <v>44481</v>
      </c>
      <c r="C338" s="345"/>
      <c r="D338" s="346" t="s">
        <v>261</v>
      </c>
      <c r="E338" s="347" t="s">
        <v>624</v>
      </c>
      <c r="F338" s="348" t="s">
        <v>839</v>
      </c>
      <c r="G338" s="347"/>
      <c r="H338" s="347"/>
      <c r="I338" s="347">
        <v>380</v>
      </c>
      <c r="J338" s="349" t="s">
        <v>595</v>
      </c>
      <c r="K338" s="344"/>
      <c r="L338" s="345"/>
      <c r="M338" s="345"/>
      <c r="N338" s="346"/>
      <c r="O338" s="44"/>
      <c r="R338" s="263" t="s">
        <v>785</v>
      </c>
    </row>
    <row r="339" spans="1:18" ht="12.75" customHeight="1">
      <c r="A339" s="344">
        <v>172</v>
      </c>
      <c r="B339" s="345">
        <v>44481</v>
      </c>
      <c r="C339" s="345"/>
      <c r="D339" s="346" t="s">
        <v>403</v>
      </c>
      <c r="E339" s="347" t="s">
        <v>624</v>
      </c>
      <c r="F339" s="348" t="s">
        <v>840</v>
      </c>
      <c r="G339" s="347"/>
      <c r="H339" s="347"/>
      <c r="I339" s="347">
        <v>56</v>
      </c>
      <c r="J339" s="349" t="s">
        <v>595</v>
      </c>
      <c r="K339" s="344"/>
      <c r="L339" s="345"/>
      <c r="M339" s="345"/>
      <c r="N339" s="346"/>
      <c r="O339" s="44"/>
      <c r="R339" s="263"/>
    </row>
    <row r="340" spans="1:18" ht="12.75" customHeight="1">
      <c r="A340" s="350"/>
      <c r="B340" s="350"/>
      <c r="C340" s="350"/>
      <c r="D340" s="350"/>
      <c r="E340" s="350"/>
      <c r="F340" s="347"/>
      <c r="G340" s="347"/>
      <c r="H340" s="347"/>
      <c r="I340" s="347"/>
      <c r="J340" s="351"/>
      <c r="K340" s="347"/>
      <c r="L340" s="347"/>
      <c r="M340" s="347"/>
      <c r="N340" s="350"/>
      <c r="O340" s="44"/>
      <c r="R340" s="263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263"/>
    </row>
    <row r="342" spans="1:18" ht="12.75" customHeight="1">
      <c r="A342" s="262"/>
      <c r="B342" s="264" t="s">
        <v>821</v>
      </c>
      <c r="F342" s="59"/>
      <c r="G342" s="59"/>
      <c r="H342" s="59"/>
      <c r="I342" s="59"/>
      <c r="J342" s="44"/>
      <c r="K342" s="59"/>
      <c r="L342" s="59"/>
      <c r="M342" s="59"/>
      <c r="O342" s="44"/>
      <c r="R342" s="263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A352" s="265"/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1:18" ht="12.75" customHeight="1">
      <c r="A353" s="265"/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1:18" ht="12.75" customHeight="1">
      <c r="A354" s="56"/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1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1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1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1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1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1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1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1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1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1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1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1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1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1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</sheetData>
  <autoFilter ref="R1:R350"/>
  <mergeCells count="27">
    <mergeCell ref="P107:P108"/>
    <mergeCell ref="A107:A108"/>
    <mergeCell ref="B107:B108"/>
    <mergeCell ref="M107:M108"/>
    <mergeCell ref="N107:N108"/>
    <mergeCell ref="O107:O108"/>
    <mergeCell ref="J107:J108"/>
    <mergeCell ref="O86:O87"/>
    <mergeCell ref="P86:P87"/>
    <mergeCell ref="A86:A87"/>
    <mergeCell ref="B86:B87"/>
    <mergeCell ref="M86:M87"/>
    <mergeCell ref="N86:N87"/>
    <mergeCell ref="A126:A127"/>
    <mergeCell ref="O122:O123"/>
    <mergeCell ref="P122:P123"/>
    <mergeCell ref="A122:A123"/>
    <mergeCell ref="B122:B123"/>
    <mergeCell ref="J122:J123"/>
    <mergeCell ref="M122:M123"/>
    <mergeCell ref="N122:N123"/>
    <mergeCell ref="P126:P127"/>
    <mergeCell ref="B126:B127"/>
    <mergeCell ref="J126:J127"/>
    <mergeCell ref="M126:M127"/>
    <mergeCell ref="N126:N127"/>
    <mergeCell ref="O126:O127"/>
  </mergeCells>
  <pageMargins left="0.7" right="0.7" top="0.75" bottom="0.75" header="0.3" footer="0.3"/>
  <pageSetup orientation="portrait" r:id="rId1"/>
  <ignoredErrors>
    <ignoredError sqref="K73 K71 K6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2021-11-30T02:37:53Z</dcterms:modified>
</cp:coreProperties>
</file>