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F&amp;O)'!$R$1:$R$355</definedName>
    <definedName name="_xlnm._FilterDatabase" localSheetId="1" hidden="1">'Future Intra'!$B$13:$P$13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0" i="6"/>
  <c r="K30"/>
  <c r="L26"/>
  <c r="K26"/>
  <c r="L25"/>
  <c r="K25"/>
  <c r="M25" s="1"/>
  <c r="L24"/>
  <c r="K24"/>
  <c r="M24" s="1"/>
  <c r="K334"/>
  <c r="L334" s="1"/>
  <c r="K324"/>
  <c r="L324" s="1"/>
  <c r="L94"/>
  <c r="K94"/>
  <c r="M93"/>
  <c r="L93"/>
  <c r="K93"/>
  <c r="L92"/>
  <c r="K92"/>
  <c r="P31"/>
  <c r="L90"/>
  <c r="K90"/>
  <c r="L87"/>
  <c r="K87"/>
  <c r="L88"/>
  <c r="M88" s="1"/>
  <c r="K88"/>
  <c r="L60"/>
  <c r="K60"/>
  <c r="P22"/>
  <c r="M92" l="1"/>
  <c r="M30"/>
  <c r="M26"/>
  <c r="M94"/>
  <c r="M90"/>
  <c r="M87"/>
  <c r="M60"/>
  <c r="H16"/>
  <c r="L20"/>
  <c r="M20" s="1"/>
  <c r="K20"/>
  <c r="L62"/>
  <c r="M62" s="1"/>
  <c r="K62"/>
  <c r="L89"/>
  <c r="M89" s="1"/>
  <c r="K89"/>
  <c r="K139"/>
  <c r="M139" s="1"/>
  <c r="K144"/>
  <c r="M144" s="1"/>
  <c r="K143"/>
  <c r="M143" s="1"/>
  <c r="K142"/>
  <c r="M142" s="1"/>
  <c r="K141"/>
  <c r="M141" s="1"/>
  <c r="K140"/>
  <c r="M140" s="1"/>
  <c r="L86"/>
  <c r="K86"/>
  <c r="L85"/>
  <c r="K85"/>
  <c r="L59"/>
  <c r="K59"/>
  <c r="P27"/>
  <c r="P28"/>
  <c r="P29"/>
  <c r="K138"/>
  <c r="M138" s="1"/>
  <c r="L84"/>
  <c r="K84"/>
  <c r="P23"/>
  <c r="K135"/>
  <c r="M135" s="1"/>
  <c r="K134"/>
  <c r="M134" s="1"/>
  <c r="K133"/>
  <c r="M133" s="1"/>
  <c r="K132"/>
  <c r="M132" s="1"/>
  <c r="L12"/>
  <c r="K12"/>
  <c r="L10"/>
  <c r="K10"/>
  <c r="L54"/>
  <c r="K54"/>
  <c r="L58"/>
  <c r="K58"/>
  <c r="L51"/>
  <c r="K51"/>
  <c r="L150"/>
  <c r="K150"/>
  <c r="L83"/>
  <c r="K83"/>
  <c r="M86" l="1"/>
  <c r="M150"/>
  <c r="M58"/>
  <c r="M10"/>
  <c r="M51"/>
  <c r="M54"/>
  <c r="M12"/>
  <c r="M85"/>
  <c r="M59"/>
  <c r="M84"/>
  <c r="M83"/>
  <c r="K131" l="1"/>
  <c r="M131" s="1"/>
  <c r="K130"/>
  <c r="M130" s="1"/>
  <c r="K128"/>
  <c r="M128" s="1"/>
  <c r="K127"/>
  <c r="M127" s="1"/>
  <c r="K129"/>
  <c r="M129" s="1"/>
  <c r="K126"/>
  <c r="M126" s="1"/>
  <c r="K125"/>
  <c r="M125" s="1"/>
  <c r="K124"/>
  <c r="M124" s="1"/>
  <c r="K123"/>
  <c r="M123" s="1"/>
  <c r="K122"/>
  <c r="M122" s="1"/>
  <c r="K121"/>
  <c r="M121" s="1"/>
  <c r="K120"/>
  <c r="M120" s="1"/>
  <c r="L82"/>
  <c r="K82"/>
  <c r="L57"/>
  <c r="K57"/>
  <c r="L21"/>
  <c r="M21" s="1"/>
  <c r="K21"/>
  <c r="K119"/>
  <c r="M119" s="1"/>
  <c r="L81"/>
  <c r="K81"/>
  <c r="K118"/>
  <c r="M118" s="1"/>
  <c r="K116"/>
  <c r="M116" s="1"/>
  <c r="K117"/>
  <c r="M117" s="1"/>
  <c r="L75"/>
  <c r="K75"/>
  <c r="L80"/>
  <c r="K80"/>
  <c r="L53"/>
  <c r="K53"/>
  <c r="L52"/>
  <c r="K52"/>
  <c r="L56"/>
  <c r="K56"/>
  <c r="L55"/>
  <c r="K55"/>
  <c r="L16"/>
  <c r="K16"/>
  <c r="L79"/>
  <c r="K79"/>
  <c r="K112"/>
  <c r="M112" s="1"/>
  <c r="L11"/>
  <c r="K11"/>
  <c r="K113"/>
  <c r="M113" s="1"/>
  <c r="K115"/>
  <c r="M115" s="1"/>
  <c r="L78"/>
  <c r="K78"/>
  <c r="K114"/>
  <c r="M114" s="1"/>
  <c r="K110"/>
  <c r="M110" s="1"/>
  <c r="L46"/>
  <c r="K46"/>
  <c r="K111"/>
  <c r="M111" s="1"/>
  <c r="L77"/>
  <c r="K77"/>
  <c r="L76"/>
  <c r="K76"/>
  <c r="L49"/>
  <c r="K49"/>
  <c r="L42"/>
  <c r="K42"/>
  <c r="L19"/>
  <c r="K19"/>
  <c r="L50"/>
  <c r="K50"/>
  <c r="K48"/>
  <c r="L48"/>
  <c r="M82" l="1"/>
  <c r="M81"/>
  <c r="M57"/>
  <c r="M52"/>
  <c r="M53"/>
  <c r="M42"/>
  <c r="M49"/>
  <c r="M77"/>
  <c r="M11"/>
  <c r="M16"/>
  <c r="M80"/>
  <c r="M75"/>
  <c r="M56"/>
  <c r="M55"/>
  <c r="M79"/>
  <c r="M46"/>
  <c r="M78"/>
  <c r="M48"/>
  <c r="M50"/>
  <c r="M19"/>
  <c r="M76"/>
  <c r="K340"/>
  <c r="L340" s="1"/>
  <c r="L47"/>
  <c r="K47"/>
  <c r="K109"/>
  <c r="M109" s="1"/>
  <c r="M47" l="1"/>
  <c r="K108"/>
  <c r="M108" s="1"/>
  <c r="K107"/>
  <c r="M107" s="1"/>
  <c r="K106"/>
  <c r="M106" s="1"/>
  <c r="K105" l="1"/>
  <c r="M105" s="1"/>
  <c r="K104"/>
  <c r="M104" s="1"/>
  <c r="K102"/>
  <c r="M102" s="1"/>
  <c r="K74"/>
  <c r="L74"/>
  <c r="K103"/>
  <c r="M103" s="1"/>
  <c r="M74" l="1"/>
  <c r="L151" l="1"/>
  <c r="K151"/>
  <c r="K101"/>
  <c r="M101" s="1"/>
  <c r="L73"/>
  <c r="K73"/>
  <c r="M151" l="1"/>
  <c r="M73"/>
  <c r="L44"/>
  <c r="K44"/>
  <c r="L43"/>
  <c r="K43"/>
  <c r="M44" l="1"/>
  <c r="M43"/>
  <c r="K341"/>
  <c r="L341" s="1"/>
  <c r="K100"/>
  <c r="M100" s="1"/>
  <c r="L45" l="1"/>
  <c r="K45"/>
  <c r="L41"/>
  <c r="K41"/>
  <c r="L14"/>
  <c r="K14"/>
  <c r="L18"/>
  <c r="K18"/>
  <c r="M18" l="1"/>
  <c r="M14"/>
  <c r="M41"/>
  <c r="M45"/>
  <c r="L17"/>
  <c r="K17"/>
  <c r="L15"/>
  <c r="K15"/>
  <c r="M17" l="1"/>
  <c r="M15"/>
  <c r="L13" l="1"/>
  <c r="K13"/>
  <c r="M13" l="1"/>
  <c r="K338" l="1"/>
  <c r="L338" s="1"/>
  <c r="K317"/>
  <c r="L317" s="1"/>
  <c r="K337"/>
  <c r="L337" s="1"/>
  <c r="K336"/>
  <c r="L336" s="1"/>
  <c r="K335"/>
  <c r="L335" s="1"/>
  <c r="K332"/>
  <c r="L332" s="1"/>
  <c r="K331"/>
  <c r="L331" s="1"/>
  <c r="K330"/>
  <c r="L330" s="1"/>
  <c r="K329"/>
  <c r="L329" s="1"/>
  <c r="K328"/>
  <c r="L328" s="1"/>
  <c r="K327"/>
  <c r="L327" s="1"/>
  <c r="K326"/>
  <c r="L326" s="1"/>
  <c r="K325"/>
  <c r="L325" s="1"/>
  <c r="K323"/>
  <c r="L323" s="1"/>
  <c r="K322"/>
  <c r="L322" s="1"/>
  <c r="K321"/>
  <c r="L321" s="1"/>
  <c r="K320"/>
  <c r="L320" s="1"/>
  <c r="K319"/>
  <c r="L319" s="1"/>
  <c r="K318"/>
  <c r="L318" s="1"/>
  <c r="K316"/>
  <c r="L316" s="1"/>
  <c r="K315"/>
  <c r="L315" s="1"/>
  <c r="K314"/>
  <c r="L314" s="1"/>
  <c r="F313"/>
  <c r="K313" s="1"/>
  <c r="L313" s="1"/>
  <c r="K312"/>
  <c r="L312" s="1"/>
  <c r="K311"/>
  <c r="L311" s="1"/>
  <c r="K310"/>
  <c r="L310" s="1"/>
  <c r="K309"/>
  <c r="L309" s="1"/>
  <c r="K308"/>
  <c r="L308" s="1"/>
  <c r="F307"/>
  <c r="K307" s="1"/>
  <c r="L307" s="1"/>
  <c r="F306"/>
  <c r="K306" s="1"/>
  <c r="L306" s="1"/>
  <c r="K305"/>
  <c r="L305" s="1"/>
  <c r="F304"/>
  <c r="K304" s="1"/>
  <c r="L304" s="1"/>
  <c r="K303"/>
  <c r="L303" s="1"/>
  <c r="K302"/>
  <c r="L302" s="1"/>
  <c r="K301"/>
  <c r="L301" s="1"/>
  <c r="K300"/>
  <c r="L300" s="1"/>
  <c r="K299"/>
  <c r="L299" s="1"/>
  <c r="K298"/>
  <c r="L298" s="1"/>
  <c r="K297"/>
  <c r="L297" s="1"/>
  <c r="K296"/>
  <c r="L296" s="1"/>
  <c r="K295"/>
  <c r="L295" s="1"/>
  <c r="K294"/>
  <c r="L294" s="1"/>
  <c r="K293"/>
  <c r="L293" s="1"/>
  <c r="K292"/>
  <c r="L292" s="1"/>
  <c r="K291"/>
  <c r="L291" s="1"/>
  <c r="K290"/>
  <c r="L290" s="1"/>
  <c r="K288"/>
  <c r="L288" s="1"/>
  <c r="K286"/>
  <c r="L286" s="1"/>
  <c r="K285"/>
  <c r="L285" s="1"/>
  <c r="F284"/>
  <c r="K284" s="1"/>
  <c r="L284" s="1"/>
  <c r="K283"/>
  <c r="L283" s="1"/>
  <c r="K280"/>
  <c r="L280" s="1"/>
  <c r="K279"/>
  <c r="L279" s="1"/>
  <c r="K278"/>
  <c r="L278" s="1"/>
  <c r="K275"/>
  <c r="L275" s="1"/>
  <c r="K274"/>
  <c r="L274" s="1"/>
  <c r="K273"/>
  <c r="L273" s="1"/>
  <c r="K272"/>
  <c r="L272" s="1"/>
  <c r="K271"/>
  <c r="L271" s="1"/>
  <c r="K270"/>
  <c r="L270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8"/>
  <c r="L258" s="1"/>
  <c r="K256"/>
  <c r="L256" s="1"/>
  <c r="K254"/>
  <c r="L254" s="1"/>
  <c r="K252"/>
  <c r="L252" s="1"/>
  <c r="K251"/>
  <c r="L251" s="1"/>
  <c r="K250"/>
  <c r="L250" s="1"/>
  <c r="K248"/>
  <c r="L248" s="1"/>
  <c r="K247"/>
  <c r="L247" s="1"/>
  <c r="K246"/>
  <c r="L246" s="1"/>
  <c r="K245"/>
  <c r="K244"/>
  <c r="L244" s="1"/>
  <c r="K243"/>
  <c r="L243" s="1"/>
  <c r="K241"/>
  <c r="L241" s="1"/>
  <c r="K240"/>
  <c r="L240" s="1"/>
  <c r="K239"/>
  <c r="L239" s="1"/>
  <c r="K238"/>
  <c r="L238" s="1"/>
  <c r="K237"/>
  <c r="L237" s="1"/>
  <c r="F236"/>
  <c r="K236" s="1"/>
  <c r="L236" s="1"/>
  <c r="H235"/>
  <c r="K235" s="1"/>
  <c r="L235" s="1"/>
  <c r="K232"/>
  <c r="L232" s="1"/>
  <c r="K231"/>
  <c r="L231" s="1"/>
  <c r="K230"/>
  <c r="L230" s="1"/>
  <c r="K229"/>
  <c r="L229" s="1"/>
  <c r="K228"/>
  <c r="L228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H201"/>
  <c r="K201" s="1"/>
  <c r="L201" s="1"/>
  <c r="F200"/>
  <c r="K200" s="1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M7"/>
  <c r="D7" i="5"/>
  <c r="K6" i="4"/>
  <c r="K6" i="3"/>
  <c r="L6" i="2"/>
</calcChain>
</file>

<file path=xl/sharedStrings.xml><?xml version="1.0" encoding="utf-8"?>
<sst xmlns="http://schemas.openxmlformats.org/spreadsheetml/2006/main" count="3286" uniqueCount="1215">
  <si>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</si>
  <si>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</si>
  <si>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</si>
  <si>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</si>
  <si>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</si>
  <si>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</si>
  <si>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</si>
  <si>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</si>
  <si>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</si>
  <si>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</si>
  <si>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</si>
  <si>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</si>
  <si>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</si>
  <si>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</si>
  <si>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</si>
  <si>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</si>
  <si>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</si>
  <si>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</si>
  <si>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</si>
  <si>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</si>
  <si>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</si>
  <si>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</si>
  <si>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</si>
  <si>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</si>
  <si>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</si>
  <si>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</si>
  <si>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</si>
  <si>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</si>
  <si>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</si>
  <si>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</si>
  <si>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</si>
  <si>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</si>
  <si>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</si>
  <si>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</si>
  <si>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</si>
  <si>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</si>
  <si>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</si>
  <si>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</si>
  <si>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</si>
  <si>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</si>
  <si>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</si>
  <si>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</si>
  <si>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</si>
  <si>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</si>
  <si>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</si>
  <si>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</si>
  <si>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</si>
  <si>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</si>
  <si>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</si>
  <si>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</si>
  <si>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</si>
  <si>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</si>
  <si>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</si>
  <si>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</si>
  <si>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</si>
  <si>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</si>
  <si>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</si>
  <si>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</si>
  <si>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</si>
  <si>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</si>
  <si>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</si>
  <si>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</si>
  <si>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</si>
  <si>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</si>
  <si>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</si>
  <si>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</si>
  <si>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</si>
  <si>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</si>
  <si>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</si>
  <si>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</si>
  <si>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</si>
  <si>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</si>
  <si>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</si>
  <si>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</si>
  <si>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</si>
  <si>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</si>
  <si>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</si>
  <si>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</si>
  <si>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</si>
  <si>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</si>
  <si>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</si>
  <si>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</si>
  <si>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</si>
  <si>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</si>
  <si>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</si>
  <si>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</si>
  <si>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</si>
  <si>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</si>
  <si>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</si>
  <si>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</si>
  <si>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</si>
  <si>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</si>
  <si>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</si>
  <si>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</si>
  <si>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</si>
  <si>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</si>
  <si>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</si>
  <si>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</si>
  <si>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</si>
  <si>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</si>
  <si>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</si>
  <si>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</si>
  <si>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</si>
  <si>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</si>
  <si>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</si>
  <si>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</si>
  <si>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</si>
  <si>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</si>
  <si>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</si>
  <si>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</si>
  <si>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</si>
  <si>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</si>
  <si>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</si>
  <si>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</si>
  <si>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</si>
  <si>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</si>
  <si>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</si>
  <si>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</si>
  <si>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</si>
  <si>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</si>
  <si>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</si>
  <si>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</si>
  <si>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</si>
  <si>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</si>
  <si>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</si>
  <si>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</si>
  <si>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</si>
  <si>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</si>
  <si>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</si>
  <si>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</si>
  <si>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</si>
  <si>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</si>
  <si>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</si>
  <si>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</si>
  <si>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</si>
  <si>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</si>
  <si>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</si>
  <si>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</si>
  <si>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</si>
  <si>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</si>
  <si>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</si>
  <si>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</si>
  <si>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</si>
  <si>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</si>
  <si>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</si>
  <si>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</si>
  <si>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</si>
  <si>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</si>
  <si>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</si>
  <si>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</si>
  <si>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</si>
  <si>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</si>
  <si>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</si>
  <si>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</si>
  <si>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</si>
  <si>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</si>
  <si>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</si>
  <si>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</si>
  <si>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</si>
  <si>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</si>
  <si>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</si>
  <si>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</si>
  <si>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</si>
  <si>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</si>
  <si>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</si>
  <si>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</si>
  <si>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</si>
  <si>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</si>
  <si>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</si>
  <si>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</si>
  <si>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</si>
  <si>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</si>
  <si>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</si>
  <si>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</si>
  <si>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</si>
  <si>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</si>
  <si>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</si>
  <si>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</si>
  <si>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</si>
  <si>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</si>
  <si>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</si>
  <si>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</si>
  <si>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</si>
  <si>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</si>
  <si>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</si>
  <si>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</si>
  <si>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</si>
  <si>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</si>
  <si>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</si>
  <si>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</si>
  <si>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</si>
  <si>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</si>
  <si>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</si>
  <si>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</si>
  <si>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</si>
  <si>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</si>
  <si>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</si>
  <si>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</si>
  <si>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</si>
  <si>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</si>
  <si>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</si>
  <si>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</si>
  <si>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</si>
  <si>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</si>
  <si>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</si>
  <si>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</si>
  <si>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</si>
  <si>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</si>
  <si>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</si>
  <si>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</si>
  <si>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</si>
  <si>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</si>
  <si>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</si>
  <si>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</si>
  <si>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</si>
  <si>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</si>
  <si>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</si>
  <si>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</si>
  <si>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</si>
  <si>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</si>
  <si>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</si>
  <si>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</si>
  <si>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</si>
  <si>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</si>
  <si>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</si>
  <si>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</si>
  <si>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</si>
  <si>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</si>
  <si>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</si>
  <si>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</si>
  <si>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</si>
  <si>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</si>
  <si>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</si>
  <si>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</si>
  <si>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</si>
  <si>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</si>
  <si>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</si>
  <si>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</si>
  <si>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</si>
  <si>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</si>
  <si>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</si>
  <si>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</si>
  <si>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</si>
  <si>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</si>
  <si>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</si>
  <si>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</si>
  <si>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</si>
  <si>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</si>
  <si>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</si>
  <si>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</si>
  <si>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</si>
  <si>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</si>
  <si>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</si>
  <si>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</si>
  <si>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</si>
  <si>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</si>
  <si>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</si>
  <si>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</si>
  <si>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</si>
  <si>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</si>
  <si>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</si>
  <si>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</si>
  <si>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</si>
  <si>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</si>
  <si>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</si>
  <si>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</si>
  <si>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</si>
  <si>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</si>
  <si>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</si>
  <si>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</si>
  <si>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</si>
  <si>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</si>
  <si>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</si>
  <si>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</si>
  <si>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</si>
  <si>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</si>
  <si>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</si>
  <si>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</si>
  <si>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</si>
  <si>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</si>
  <si>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</si>
  <si>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</si>
  <si>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</si>
  <si>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</si>
  <si>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</si>
  <si>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</si>
  <si>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</si>
  <si>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</si>
  <si>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</si>
  <si>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</si>
  <si>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</si>
  <si>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</si>
  <si>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</si>
  <si>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</si>
  <si>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</si>
  <si>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</si>
  <si>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</si>
  <si>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</si>
  <si>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</si>
  <si>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</si>
  <si>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</si>
  <si>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</si>
  <si>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</si>
  <si>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</si>
  <si>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</si>
  <si>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</si>
  <si>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</si>
  <si>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</si>
  <si>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</si>
  <si>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</si>
  <si>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</si>
  <si>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</si>
  <si>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</si>
  <si>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</si>
  <si>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</si>
  <si>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</si>
  <si>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</si>
  <si>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</si>
  <si>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</si>
  <si>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</si>
  <si>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</si>
  <si>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</si>
  <si>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</si>
  <si>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</si>
  <si>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</si>
  <si>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</si>
  <si>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</si>
  <si>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</si>
  <si>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</si>
  <si>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</si>
  <si>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</si>
  <si>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</si>
  <si>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</si>
  <si>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</si>
  <si>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</si>
  <si>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</si>
  <si>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</si>
  <si>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</si>
  <si>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</si>
  <si>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</si>
  <si>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</si>
  <si>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</si>
  <si>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</si>
  <si>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</si>
  <si>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</si>
  <si>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</si>
  <si>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</si>
  <si>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</si>
  <si>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</si>
  <si>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</si>
  <si>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</si>
  <si>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</si>
  <si>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</si>
  <si>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</si>
  <si>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</si>
  <si>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</si>
  <si>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</si>
  <si>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</si>
  <si>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</si>
  <si>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</si>
  <si>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</si>
  <si>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</si>
  <si>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</si>
  <si>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</si>
  <si>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</si>
  <si>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</si>
  <si>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</si>
  <si>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</si>
  <si>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</si>
  <si>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</si>
  <si>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</si>
  <si>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</si>
  <si>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</si>
  <si>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</si>
  <si>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</si>
  <si>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</si>
  <si>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</si>
  <si>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</si>
  <si>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</si>
  <si>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</si>
  <si>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</si>
  <si>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</si>
  <si>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</si>
  <si>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</si>
  <si>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</si>
  <si>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</si>
  <si>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</si>
  <si>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</si>
  <si>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</si>
  <si>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</si>
  <si>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</si>
  <si>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</si>
  <si>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</si>
  <si>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</si>
  <si>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</si>
  <si>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</si>
  <si>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</si>
  <si>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</si>
  <si>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</si>
  <si>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</si>
  <si>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</si>
  <si>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</si>
  <si>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</si>
  <si>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</si>
  <si>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</si>
  <si>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</si>
  <si>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</si>
  <si>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</si>
  <si>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</si>
  <si>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</si>
  <si>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</si>
  <si>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</si>
  <si>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</si>
  <si>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</si>
  <si>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</si>
  <si>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</si>
  <si>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</si>
  <si>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</si>
  <si>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</si>
  <si>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</si>
  <si>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</si>
  <si>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</si>
  <si>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</si>
  <si>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</si>
  <si>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</si>
  <si>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</si>
  <si>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</si>
  <si>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</si>
  <si>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</si>
  <si>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</si>
  <si>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</si>
  <si>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</si>
  <si>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</si>
  <si>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</si>
  <si>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</si>
  <si>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</si>
  <si>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</si>
  <si>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</si>
  <si>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</si>
  <si>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</si>
  <si>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</si>
  <si>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</si>
  <si>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</si>
  <si>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</si>
  <si>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</si>
  <si>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</si>
  <si>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</si>
  <si>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</si>
  <si>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</si>
  <si>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</si>
  <si>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</si>
  <si>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</si>
  <si>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</si>
  <si>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</si>
  <si>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</si>
  <si>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</si>
  <si>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</si>
  <si>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</si>
  <si>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</si>
  <si>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</si>
  <si>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</si>
  <si>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</si>
  <si>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</si>
  <si>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</si>
  <si>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</si>
  <si>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</si>
  <si>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</si>
  <si>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</si>
  <si>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</si>
  <si>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</si>
  <si>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</si>
  <si>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</si>
  <si>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</si>
  <si>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</si>
  <si>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</si>
  <si>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</si>
  <si>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</si>
  <si>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</si>
  <si>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</si>
  <si>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</si>
  <si>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</si>
  <si>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</si>
  <si>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</si>
  <si>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</si>
  <si>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</si>
  <si>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</si>
  <si>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</si>
  <si>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</si>
  <si>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</si>
  <si>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</si>
  <si>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</si>
  <si>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</si>
  <si>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</si>
  <si>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</si>
  <si>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</si>
  <si>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</si>
  <si>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</si>
  <si>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</si>
  <si>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</si>
  <si>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</si>
  <si>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</si>
  <si>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</si>
  <si>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</si>
  <si>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</si>
  <si>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</si>
  <si>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</si>
  <si>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</si>
  <si>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</si>
  <si>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</si>
  <si>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</si>
  <si>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</si>
  <si>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</si>
  <si>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</si>
  <si>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</si>
  <si>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</si>
  <si>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</si>
  <si>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</si>
  <si>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</si>
  <si>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</si>
  <si>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</si>
  <si>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</si>
  <si>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</si>
  <si>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</si>
  <si>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</si>
  <si>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</si>
  <si>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</si>
  <si>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</si>
  <si>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</si>
  <si>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</si>
  <si>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</si>
  <si>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</si>
  <si>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</si>
  <si>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</si>
  <si>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</si>
  <si>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</si>
  <si>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</si>
  <si>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</si>
  <si>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</si>
  <si>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</si>
  <si>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</si>
  <si>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</si>
  <si>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</si>
  <si>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</si>
  <si>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</si>
  <si>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</si>
  <si>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</si>
  <si>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</si>
  <si>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</si>
  <si>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</si>
  <si>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</si>
  <si>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</si>
  <si>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</si>
  <si>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</si>
  <si>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</si>
  <si>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</si>
  <si>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</si>
  <si>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</si>
  <si>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</si>
  <si>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</si>
  <si>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</si>
  <si>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</si>
  <si>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</si>
  <si>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</si>
  <si>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</si>
  <si>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</si>
  <si>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</si>
  <si>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</si>
  <si>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</si>
  <si>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</si>
  <si>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</si>
  <si>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</si>
  <si>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</si>
  <si>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</si>
  <si>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</si>
  <si>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</si>
  <si>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</si>
  <si>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</si>
  <si>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</si>
  <si>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</si>
  <si>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</si>
  <si>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</si>
  <si>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</si>
  <si>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</si>
  <si>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</si>
  <si>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</si>
  <si>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</si>
  <si>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</si>
  <si>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</si>
  <si>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</si>
  <si>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</si>
  <si>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</si>
  <si>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</si>
  <si>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</si>
  <si>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</si>
  <si>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</si>
  <si>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</si>
  <si>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</si>
  <si>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</si>
  <si>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</si>
  <si>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</si>
  <si>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</si>
  <si>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</si>
  <si>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</si>
  <si>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</si>
  <si>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</si>
  <si>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</si>
  <si>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</si>
  <si>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</si>
  <si>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</si>
  <si>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</si>
  <si>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</si>
  <si>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</si>
  <si>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</si>
  <si>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</si>
  <si>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</si>
  <si>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</si>
  <si>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</si>
  <si>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</si>
  <si>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</si>
  <si>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</si>
  <si>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</si>
  <si>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</si>
  <si>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</si>
  <si>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</si>
  <si>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</si>
  <si>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</si>
  <si>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</si>
  <si>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</si>
  <si>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</si>
  <si>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</si>
  <si>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</si>
  <si>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</si>
  <si>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</si>
  <si>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</si>
  <si>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</si>
  <si>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</si>
  <si>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</si>
  <si>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</si>
  <si>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</si>
  <si>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</si>
  <si>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</si>
  <si>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</si>
  <si>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</si>
  <si>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</si>
  <si>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</si>
  <si>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</si>
  <si>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</si>
  <si>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</si>
  <si>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</si>
  <si>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</si>
  <si>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</si>
  <si>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</si>
  <si>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</si>
  <si>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</si>
  <si>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</si>
  <si>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</si>
  <si>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</si>
  <si>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</si>
  <si>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</si>
  <si>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</si>
  <si>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</si>
  <si>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</si>
  <si>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</si>
  <si>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</si>
  <si>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</si>
  <si>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</si>
  <si>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</si>
  <si>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</si>
  <si>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</si>
  <si>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</si>
  <si>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</si>
  <si>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</si>
  <si>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</si>
  <si>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</si>
  <si>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</si>
  <si>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</si>
  <si>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</si>
  <si>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</si>
  <si>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</si>
  <si>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</si>
  <si>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</si>
  <si>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</si>
  <si>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</si>
  <si>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</si>
  <si>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</si>
  <si>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</si>
  <si>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</si>
  <si>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</si>
  <si>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</si>
  <si>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</si>
  <si>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</si>
  <si>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</si>
  <si>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</si>
  <si>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</si>
  <si>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</si>
  <si>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</si>
  <si>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</si>
  <si>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</si>
  <si>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</si>
  <si>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</si>
  <si>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</si>
  <si>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</si>
  <si>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</si>
  <si>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</si>
  <si>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</si>
  <si>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</si>
  <si>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</si>
  <si>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</si>
  <si>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</si>
  <si>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</si>
  <si>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</si>
  <si>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</si>
  <si>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</si>
  <si>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</si>
  <si>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</si>
  <si>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</si>
  <si>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</si>
  <si>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</si>
  <si>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</si>
  <si>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</si>
  <si>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</si>
  <si>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</si>
  <si>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</si>
  <si>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</si>
  <si>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</si>
  <si>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</si>
  <si>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</si>
  <si>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</si>
  <si>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</si>
  <si>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</si>
  <si>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</si>
  <si>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</si>
  <si>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</si>
  <si>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</si>
  <si>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</si>
  <si>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</si>
  <si>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</si>
  <si>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</si>
  <si>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</si>
  <si>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</si>
  <si>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</si>
  <si>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</si>
  <si>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</si>
  <si>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</si>
  <si>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</si>
  <si>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</si>
  <si>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</si>
  <si>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</si>
  <si>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</si>
  <si>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</si>
  <si>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</si>
  <si>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</si>
  <si>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</si>
  <si>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</si>
  <si>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</si>
  <si>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</si>
  <si>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</si>
  <si>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</si>
  <si>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</si>
  <si>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</si>
  <si>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</si>
  <si>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</si>
  <si>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</si>
  <si>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</si>
  <si>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</si>
  <si>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</si>
  <si>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</si>
  <si>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</si>
  <si>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</si>
  <si>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</si>
  <si>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</si>
  <si>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</si>
  <si>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</si>
  <si>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</si>
  <si>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</si>
  <si>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</si>
  <si>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</si>
  <si>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</si>
  <si>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</si>
  <si>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</si>
  <si>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</si>
  <si>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</si>
  <si>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</si>
  <si>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</si>
  <si>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</si>
  <si>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</si>
  <si>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</si>
  <si>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</si>
  <si>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</si>
  <si>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</si>
  <si>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</si>
  <si>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</si>
  <si>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</si>
  <si>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</si>
  <si>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</si>
  <si>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</si>
  <si>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</si>
  <si>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</si>
  <si>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</si>
  <si>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</si>
  <si>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</si>
  <si>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</si>
  <si>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</si>
  <si>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</si>
  <si>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</si>
  <si>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</si>
  <si>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</si>
  <si>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</si>
  <si>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</si>
  <si>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</si>
  <si>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</si>
  <si>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</si>
  <si>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</si>
  <si>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</si>
  <si>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</si>
  <si>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</si>
  <si>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</si>
  <si>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</si>
  <si>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</si>
  <si>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</si>
  <si>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</si>
  <si>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</si>
  <si>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</si>
  <si>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2400-2500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</si>
  <si>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</si>
  <si>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</si>
  <si>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</si>
  <si>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</si>
  <si>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</si>
  <si>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</si>
  <si>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</si>
  <si>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</si>
  <si>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5400-6000</t>
  </si>
  <si>
    <t>FINNIFTY</t>
  </si>
  <si>
    <t>230-251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</si>
  <si>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</si>
  <si>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</si>
  <si>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</si>
  <si>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</si>
  <si>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</si>
  <si>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</si>
  <si>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</si>
  <si>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</si>
  <si>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</si>
  <si>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</si>
  <si>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</si>
  <si>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</si>
  <si>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</si>
  <si>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</si>
  <si>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</si>
  <si>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</si>
  <si>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</si>
  <si>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</si>
  <si>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</si>
  <si>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</si>
  <si>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</si>
  <si>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</si>
  <si>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ALPHA LEON ENTERPRISES LLP</t>
  </si>
  <si>
    <t>ANGELONE</t>
  </si>
  <si>
    <t>Profit of Rs.191.50/-</t>
  </si>
  <si>
    <t>Profit of Rs.20/-</t>
  </si>
  <si>
    <t>465-475</t>
  </si>
  <si>
    <t>130-135</t>
  </si>
  <si>
    <t>700-730</t>
  </si>
  <si>
    <t>220-230</t>
  </si>
  <si>
    <t>780-820</t>
  </si>
  <si>
    <t>240-250</t>
  </si>
  <si>
    <t>2340-2380</t>
  </si>
  <si>
    <t>2350-2450</t>
  </si>
  <si>
    <t>3140-3200</t>
  </si>
  <si>
    <t>130-134</t>
  </si>
  <si>
    <t>1900-2000</t>
  </si>
  <si>
    <t>3200-3400</t>
  </si>
  <si>
    <t>460-475</t>
  </si>
  <si>
    <t>NIFTY 17200 PE 06-JAN</t>
  </si>
  <si>
    <t>120-150</t>
  </si>
  <si>
    <t>2470-2490</t>
  </si>
  <si>
    <t>SRF JAN FUT</t>
  </si>
  <si>
    <t>700-720</t>
  </si>
  <si>
    <t>Retail Research Technical Calls &amp; Fundamental Performance Report for the month of Jan-2022</t>
  </si>
  <si>
    <t>Profit of Rs.18.5/-</t>
  </si>
  <si>
    <t>Loss of Rs.41.50/-</t>
  </si>
  <si>
    <t>Profit of Rs.13/-</t>
  </si>
  <si>
    <t>Profit of Rs.5.5/-</t>
  </si>
  <si>
    <t>Profit of Rs.15.5/-</t>
  </si>
  <si>
    <t>Profit of Rs.44/-</t>
  </si>
  <si>
    <t>NIFTY JAN FUT</t>
  </si>
  <si>
    <t>Sell</t>
  </si>
  <si>
    <t>17650-17550</t>
  </si>
  <si>
    <t>Loss of Rs.34.5/-</t>
  </si>
  <si>
    <t>NIFTY 17600 PE 06-JAN</t>
  </si>
  <si>
    <t xml:space="preserve">POWERGRID 215 CE JAN </t>
  </si>
  <si>
    <t>SBIN 500 CE JAN</t>
  </si>
  <si>
    <t>15-18</t>
  </si>
  <si>
    <t>5.0-6</t>
  </si>
  <si>
    <t>Profit of Rs.2.25/-</t>
  </si>
  <si>
    <t>Loss of Rs.105/-</t>
  </si>
  <si>
    <t>Profit of Rs.16/-</t>
  </si>
  <si>
    <t>Loss of Rs.41/-</t>
  </si>
  <si>
    <t>HDFCBANK 1550 CE JAN</t>
  </si>
  <si>
    <t>40-45</t>
  </si>
  <si>
    <t>Profit of Rs.5.75/-</t>
  </si>
  <si>
    <t>NIFTY 17750 CE 6-JAN</t>
  </si>
  <si>
    <t>60-80</t>
  </si>
  <si>
    <t>Loss of Rs.0.90/-</t>
  </si>
  <si>
    <t>380-390</t>
  </si>
  <si>
    <t xml:space="preserve">NIFTY 17750 PE 13-JAN </t>
  </si>
  <si>
    <t>140-160</t>
  </si>
  <si>
    <t xml:space="preserve">NIFTY 17900 CE 13-JAN </t>
  </si>
  <si>
    <t>320-400</t>
  </si>
  <si>
    <t>Loss of Rs.45/-</t>
  </si>
  <si>
    <t xml:space="preserve">BANKNIFTY 37200 PE 13-JAN </t>
  </si>
  <si>
    <t>1720-1770</t>
  </si>
  <si>
    <t>COLPAL JAN FUT</t>
  </si>
  <si>
    <t>1510-1530</t>
  </si>
  <si>
    <t>s</t>
  </si>
  <si>
    <t>NIFTY 17800 PE 13-JAN</t>
  </si>
  <si>
    <t>100-120</t>
  </si>
  <si>
    <t>Profit of Rs.10/-</t>
  </si>
  <si>
    <t>POWERGRID 210 CE JAN</t>
  </si>
  <si>
    <t>Profit of Rs.47/-</t>
  </si>
  <si>
    <t>185-190</t>
  </si>
  <si>
    <t>1130-1160</t>
  </si>
  <si>
    <t>Profit of Rs.33/-</t>
  </si>
  <si>
    <t>322-330</t>
  </si>
  <si>
    <t>215-230</t>
  </si>
  <si>
    <t>NIFTY 17900 PE 13-JAN</t>
  </si>
  <si>
    <t>TOPGAIN FINANCE PRIVATE LIMITED</t>
  </si>
  <si>
    <t>ADROIT FINANCIAL SERVICES PVT LTD</t>
  </si>
  <si>
    <t>NSE</t>
  </si>
  <si>
    <t>1160-1180</t>
  </si>
  <si>
    <t>Profit of Rs.26.5/-</t>
  </si>
  <si>
    <t>HINDCOPPER JAN FUT</t>
  </si>
  <si>
    <t>135-138</t>
  </si>
  <si>
    <t>645-655</t>
  </si>
  <si>
    <t>1560-1580</t>
  </si>
  <si>
    <t>Profit of Rs.160/-</t>
  </si>
  <si>
    <t>AXISBANK 750 CE JAN</t>
  </si>
  <si>
    <t>20-22</t>
  </si>
  <si>
    <t>CADILAHC JAN FUT</t>
  </si>
  <si>
    <t>455-465</t>
  </si>
  <si>
    <t>Profit of Rs.2/-</t>
  </si>
  <si>
    <t>TATACOMM JAN FUT</t>
  </si>
  <si>
    <t>Profit of Rs.24.5/-</t>
  </si>
  <si>
    <t>Loss of Rs.36.45/-</t>
  </si>
  <si>
    <t>Profit of Rs.11/-</t>
  </si>
  <si>
    <t xml:space="preserve">ABCAPITAL </t>
  </si>
  <si>
    <t>140-144</t>
  </si>
  <si>
    <t>Profit of Rs.0.80/-</t>
  </si>
  <si>
    <t>NIFTY 18200 PE 13-JAN</t>
  </si>
  <si>
    <t>80-100</t>
  </si>
  <si>
    <t>NIFTY 18250 PE 13-JAN</t>
  </si>
  <si>
    <t>IGL 465 CE JAN</t>
  </si>
  <si>
    <t>14-16</t>
  </si>
  <si>
    <t>Profit of Rs.2.10/-</t>
  </si>
  <si>
    <t xml:space="preserve">TATACOMM </t>
  </si>
  <si>
    <t>1600-1620</t>
  </si>
  <si>
    <t>Profit of Rs.8/-</t>
  </si>
  <si>
    <t>MCDOWELL-N JAN FUT</t>
  </si>
  <si>
    <t>955-965</t>
  </si>
  <si>
    <t>Profit of Rs.14.5/-</t>
  </si>
  <si>
    <t>Loss of Rs.26.5/-</t>
  </si>
  <si>
    <t>1260-1280</t>
  </si>
  <si>
    <t>570-580</t>
  </si>
  <si>
    <t>Loss of Rs.4/-</t>
  </si>
  <si>
    <t>MPHASIS JAN FUT</t>
  </si>
  <si>
    <t>3350-3390</t>
  </si>
  <si>
    <t>YACOOBALI AIYUB MOHAMMED</t>
  </si>
  <si>
    <t>380-400</t>
  </si>
  <si>
    <t>Profit of Rs.15/-</t>
  </si>
  <si>
    <t>AMBUJACEM  400 CE JAN</t>
  </si>
  <si>
    <t>225-330</t>
  </si>
  <si>
    <t>XTX MARKETS LLP</t>
  </si>
  <si>
    <t>RIIL</t>
  </si>
  <si>
    <t>Reliance Indl Infra Ltd</t>
  </si>
  <si>
    <t>Loss of Rs.5.5/-</t>
  </si>
  <si>
    <t>AMBUJACEM  405 CE JAN</t>
  </si>
  <si>
    <t>13-15</t>
  </si>
  <si>
    <t>Loss of Rs.3.5/-</t>
  </si>
  <si>
    <t>BANKNIFTY 38400 CE 20-JAN</t>
  </si>
  <si>
    <t>360-350</t>
  </si>
  <si>
    <t>1580-1600</t>
  </si>
  <si>
    <t>Loss of Rs.30.5/-</t>
  </si>
  <si>
    <t>Profit of Rs.50/-</t>
  </si>
  <si>
    <t>Loss of Rs.50/-</t>
  </si>
  <si>
    <t>IFL</t>
  </si>
  <si>
    <t>Loss of Rs.12/-</t>
  </si>
  <si>
    <t>AXISBANK 730 CE JAN</t>
  </si>
  <si>
    <t>20-24</t>
  </si>
  <si>
    <t>BANKNIFTY 38200 CE 20-JAN</t>
  </si>
  <si>
    <t>300-400</t>
  </si>
  <si>
    <t>BANKNIFTY 38100 CE 20-JAN</t>
  </si>
  <si>
    <t>BANKNIFTY 38000 CE 20-JAN</t>
  </si>
  <si>
    <t>ICICIBANK JAN FUT</t>
  </si>
  <si>
    <t>827-835</t>
  </si>
  <si>
    <t>Profit of Rs.6/-</t>
  </si>
  <si>
    <t>Profit of Rs.2.5/-</t>
  </si>
  <si>
    <t>Profit of Rs.75/-</t>
  </si>
  <si>
    <t>HDFCBANK JAN FUT</t>
  </si>
  <si>
    <t>1550-1560</t>
  </si>
  <si>
    <t>Profit of Rs.6.50/-</t>
  </si>
  <si>
    <t>180-250</t>
  </si>
  <si>
    <t>Loss of Rs.90/-</t>
  </si>
  <si>
    <t>BGJL</t>
  </si>
  <si>
    <t>1150-1170</t>
  </si>
  <si>
    <t>1250-1300</t>
  </si>
  <si>
    <t>3770-3780</t>
  </si>
  <si>
    <t>4000-4100</t>
  </si>
  <si>
    <t>AXISBANK 720 CE JAN</t>
  </si>
  <si>
    <t>BANKNIFTY 38000 CE JAN</t>
  </si>
  <si>
    <t>NIFTY 17700 CE JAN</t>
  </si>
  <si>
    <t>150-200</t>
  </si>
  <si>
    <t>TATASTEEL 1200 CE JAN</t>
  </si>
  <si>
    <t>30-40</t>
  </si>
  <si>
    <t>BANKNIFTY 37800 CE JAN</t>
  </si>
  <si>
    <t>400-500</t>
  </si>
  <si>
    <t>Loss of Rs.10.5/-</t>
  </si>
  <si>
    <t>Profit of Rs.36.5/-</t>
  </si>
  <si>
    <t>Loss of Rs.22/-</t>
  </si>
  <si>
    <t>385-395</t>
  </si>
  <si>
    <t>POOJA</t>
  </si>
  <si>
    <t>Loss of Rs.32.5/-</t>
  </si>
  <si>
    <t>Loss of Rs.1.25/-</t>
  </si>
  <si>
    <t>Loss of Rs.25/-</t>
  </si>
  <si>
    <t>Loss of Rs.650/-</t>
  </si>
  <si>
    <t>Loss of Rs.23.5/-</t>
  </si>
  <si>
    <t>BANKNIFTY 37700 CE JAN</t>
  </si>
  <si>
    <t>350-450</t>
  </si>
  <si>
    <t>NIFTY 17500 CE JAN</t>
  </si>
  <si>
    <t>175-200</t>
  </si>
  <si>
    <t>NIFTY 17400 CE JAN</t>
  </si>
  <si>
    <t>130-160</t>
  </si>
  <si>
    <t>Loss of Rs.44/-</t>
  </si>
  <si>
    <t>Loss of Rs.38/-</t>
  </si>
  <si>
    <t>Loss of Rs.110/-</t>
  </si>
  <si>
    <t>Loss of Rs.35/-</t>
  </si>
  <si>
    <t>Loss of Rs.13/-</t>
  </si>
  <si>
    <t>MULTIPLIER SHARE &amp; STOCK ADVISORS PRIVATE LIMITED</t>
  </si>
  <si>
    <t>NIFTY FEB FUT</t>
  </si>
  <si>
    <t>Profit of Rs.105/-</t>
  </si>
  <si>
    <t>460-470</t>
  </si>
  <si>
    <t>1350-1400</t>
  </si>
  <si>
    <t>2350-2400</t>
  </si>
  <si>
    <t>755-770</t>
  </si>
  <si>
    <t>2490-2510</t>
  </si>
  <si>
    <t>2700-2800</t>
  </si>
  <si>
    <t>850-860</t>
  </si>
  <si>
    <t>900-930</t>
  </si>
  <si>
    <t>TCS 3860 CE FEB</t>
  </si>
  <si>
    <t>TCS 4000 CE FEB</t>
  </si>
  <si>
    <t>80-84</t>
  </si>
  <si>
    <t>44-48</t>
  </si>
  <si>
    <t>613-617</t>
  </si>
  <si>
    <t>1060-1080</t>
  </si>
  <si>
    <t>1150-1200</t>
  </si>
  <si>
    <t>NIFTY 17100 PE JAN</t>
  </si>
  <si>
    <t>BANKNIFTY 37500 CE JAN</t>
  </si>
  <si>
    <t>GSPL FEB FUT</t>
  </si>
  <si>
    <t>305-310</t>
  </si>
  <si>
    <t>1630-1650</t>
  </si>
  <si>
    <t>MEHTA AKSHAY</t>
  </si>
  <si>
    <t>TARINI</t>
  </si>
  <si>
    <t>KUBEIR KHERA</t>
  </si>
  <si>
    <t>VAMA</t>
  </si>
  <si>
    <t>OLGA TRADING PRIVATE LIMITED</t>
  </si>
  <si>
    <t>DIGJAMLMTD</t>
  </si>
  <si>
    <t>Digjam Ltd</t>
  </si>
  <si>
    <t>NIRANT TECHNOLOGIES PRIVATE LIMITED</t>
  </si>
  <si>
    <t>17200-17300</t>
  </si>
  <si>
    <t>Profit of Rs.100/-</t>
  </si>
  <si>
    <t>MPHASIS FEB FUT</t>
  </si>
  <si>
    <t>3100-3150</t>
  </si>
  <si>
    <t>NIFTY 17000 CE JAN</t>
  </si>
  <si>
    <t>70-100</t>
  </si>
  <si>
    <t>BANKNIFTY 37200 CE JAN</t>
  </si>
  <si>
    <t>250-300</t>
  </si>
  <si>
    <t>NIFTY 17050 PE JAN</t>
  </si>
  <si>
    <t>50-60</t>
  </si>
  <si>
    <t>Profit of Rs.23/-</t>
  </si>
  <si>
    <t>Profit of Rs.161/-</t>
  </si>
  <si>
    <t>HDFCBANK FEB FUT</t>
  </si>
  <si>
    <t>1500-1520</t>
  </si>
  <si>
    <t>2550-2650</t>
  </si>
  <si>
    <t>Loss of Rs.42.5/-</t>
  </si>
  <si>
    <t>ULTRACEMCO FEB FUT</t>
  </si>
  <si>
    <t>Profit of Rs.12/-</t>
  </si>
  <si>
    <t>DECIPHER</t>
  </si>
  <si>
    <t>GGL</t>
  </si>
  <si>
    <t>JOHNPHARMA</t>
  </si>
  <si>
    <t>ONTIC</t>
  </si>
  <si>
    <t>HANSABEN BHARATKUMAR PATEL</t>
  </si>
  <si>
    <t>SIELFNS</t>
  </si>
  <si>
    <t>PARMEET SINGH SOOD</t>
  </si>
  <si>
    <t>SHAGUN BARTER PRIVATE LIMITED</t>
  </si>
  <si>
    <t>COMPINFO</t>
  </si>
  <si>
    <t>Compuage Infocom Ltd</t>
  </si>
  <si>
    <t>MANSI SHARES &amp; STOCK ADVISORS PVT LTD</t>
  </si>
  <si>
    <t>KABRA KAILASH</t>
  </si>
  <si>
    <t>PSP Projects Limited</t>
  </si>
  <si>
    <t>TIMESCAN</t>
  </si>
  <si>
    <t>Timescan Logistics Ind L</t>
  </si>
  <si>
    <t>VISHAL BIPINKUMAR DOSHI</t>
  </si>
  <si>
    <t>VISHWARAJ</t>
  </si>
  <si>
    <t>Vishwaraj Sugar Ind Ltd</t>
  </si>
  <si>
    <t>1473-1475</t>
  </si>
  <si>
    <t>Profit of Rs.19.5/-</t>
  </si>
  <si>
    <t>Profit of Rs.7.5/-</t>
  </si>
  <si>
    <t>1850-1870</t>
  </si>
  <si>
    <t>2050-2150</t>
  </si>
  <si>
    <t>SBIN FEB FUT</t>
  </si>
  <si>
    <t>542-550</t>
  </si>
  <si>
    <t>41-41.3</t>
  </si>
  <si>
    <t>43-44</t>
  </si>
  <si>
    <t>AXISBANK FEB FUT</t>
  </si>
  <si>
    <t>795-800</t>
  </si>
  <si>
    <t>BANKNIFTY FEB FUT</t>
  </si>
  <si>
    <t>Loss of Rs.8/-</t>
  </si>
  <si>
    <t>Loss of Rs.325/-</t>
  </si>
  <si>
    <t>29-02-2022</t>
  </si>
  <si>
    <t>Profit of Rs.82.5/-</t>
  </si>
  <si>
    <t>Part Profit of Rs.7.5/-</t>
  </si>
  <si>
    <t>Part Profit of Rs.65/-</t>
  </si>
  <si>
    <t>Part Profit of Rs.90/-</t>
  </si>
  <si>
    <t>Part Profit of Rs.107.5/-</t>
  </si>
  <si>
    <t>MIDCPNIFTY</t>
  </si>
  <si>
    <t>ACEWIN</t>
  </si>
  <si>
    <t>NAVEEN GUPTA</t>
  </si>
  <si>
    <t>AMERISE</t>
  </si>
  <si>
    <t>ROBIN MATHARU</t>
  </si>
  <si>
    <t>ASRL</t>
  </si>
  <si>
    <t>FABINO</t>
  </si>
  <si>
    <t>AGRAWAL MALIK PUSHPA</t>
  </si>
  <si>
    <t>SUMITA SINGH KADIAN .</t>
  </si>
  <si>
    <t>ARYAMAN BROKING LIMITED</t>
  </si>
  <si>
    <t>FRANKLIN</t>
  </si>
  <si>
    <t>MIDLAND FINANCIAL ADVISORY PRIVATE LIMITED</t>
  </si>
  <si>
    <t>MCAP INDIA FUND LIMITED</t>
  </si>
  <si>
    <t>GANGAPHARM</t>
  </si>
  <si>
    <t>BABALBHAI MANILAL PATEL</t>
  </si>
  <si>
    <t>DIPAKKUMAR RAJUBHAI PARMAR</t>
  </si>
  <si>
    <t>FAIZAN AJMERWALA</t>
  </si>
  <si>
    <t>INDINFO</t>
  </si>
  <si>
    <t>INNOVATIVE</t>
  </si>
  <si>
    <t>ASHOK KUMAR JAIN HUF</t>
  </si>
  <si>
    <t>INVENTURE</t>
  </si>
  <si>
    <t>JATALIA</t>
  </si>
  <si>
    <t>SANJAY MITTAL</t>
  </si>
  <si>
    <t>ALLAPURAM ARUMUGAM SUNDAR</t>
  </si>
  <si>
    <t>MFLINDIA</t>
  </si>
  <si>
    <t>NOVATEOR</t>
  </si>
  <si>
    <t>KAMAL GADALAY</t>
  </si>
  <si>
    <t>GOENKA BUSINESS &amp; FINANCE LIMITED</t>
  </si>
  <si>
    <t>PRERINFRA</t>
  </si>
  <si>
    <t>PRERNA 24 TIRTHANKAR MAHATIRTH TRUST</t>
  </si>
  <si>
    <t>RADHIKAJWE</t>
  </si>
  <si>
    <t>ARVIND CHHAGANLAL PATEL</t>
  </si>
  <si>
    <t>RISHILASE</t>
  </si>
  <si>
    <t>IMPETUS TECHNOLOGIES INDIA PRIVATE LIMITED</t>
  </si>
  <si>
    <t>SHIVAAGRO</t>
  </si>
  <si>
    <t>VRAMATH FINANCIAL SERVICES PRIVATE LIMTED</t>
  </si>
  <si>
    <t>PALANIAPPAN.PL.M (HUF)</t>
  </si>
  <si>
    <t>JAYALAKSHMI.PL</t>
  </si>
  <si>
    <t>PREETI BHAUKA</t>
  </si>
  <si>
    <t>VIVEK KUMAR BHAUKA</t>
  </si>
  <si>
    <t>PALLIATH CHALIL SHAJI</t>
  </si>
  <si>
    <t>M LAKSHMI</t>
  </si>
  <si>
    <t>SUNRETAIL</t>
  </si>
  <si>
    <t>KAMLESH NAVINCHANDRA SHAH</t>
  </si>
  <si>
    <t>SUPERIOR</t>
  </si>
  <si>
    <t>PUNEET SHARMA</t>
  </si>
  <si>
    <t>VALIANT</t>
  </si>
  <si>
    <t>DUANE PARK PRIVATE LIMITED</t>
  </si>
  <si>
    <t>COHESION MK BEST IDEAS SUB TRUST</t>
  </si>
  <si>
    <t>AMBICAAGAR</t>
  </si>
  <si>
    <t>Ambica Agarbathies &amp; Arom</t>
  </si>
  <si>
    <t>SHIVAM OMAR</t>
  </si>
  <si>
    <t>BCONCEPTS</t>
  </si>
  <si>
    <t>Brand Concepts Limited</t>
  </si>
  <si>
    <t>RAJASTHAN GLOBAL SECURITIES PVT LTD</t>
  </si>
  <si>
    <t>BRNL</t>
  </si>
  <si>
    <t>Bharat Road Network Ltd</t>
  </si>
  <si>
    <t>RAMLAL KANWARLAL JAIN</t>
  </si>
  <si>
    <t>Ganesha Ecosphere Limited</t>
  </si>
  <si>
    <t>BOFA SECURITIES EUROPE SA</t>
  </si>
  <si>
    <t>SECUROCROP SECURITIES INDIA PRIVATE LIMITED</t>
  </si>
  <si>
    <t>ROHAN GUPTA</t>
  </si>
  <si>
    <t>Inventure Gro &amp; Sec Ltd</t>
  </si>
  <si>
    <t>KBCGLOBAL</t>
  </si>
  <si>
    <t>KBC Global Limited</t>
  </si>
  <si>
    <t>KELLTONTEC</t>
  </si>
  <si>
    <t>Kellton Tech Sol Ltd</t>
  </si>
  <si>
    <t>LASA</t>
  </si>
  <si>
    <t>Lasa Supergenerics Ltd</t>
  </si>
  <si>
    <t>MITTAL</t>
  </si>
  <si>
    <t>Mittal Life Style Limited</t>
  </si>
  <si>
    <t>ORIENTALTL</t>
  </si>
  <si>
    <t>Oriental Trimex Limited</t>
  </si>
  <si>
    <t>TARUN SETH</t>
  </si>
  <si>
    <t>KIRAN DEEP KAUR</t>
  </si>
  <si>
    <t>SHIVANI AGARWAL</t>
  </si>
  <si>
    <t>SANCO</t>
  </si>
  <si>
    <t>Sanco Industries Ltd.</t>
  </si>
  <si>
    <t>PUSHPA BHAJU</t>
  </si>
  <si>
    <t>CHOICE EQUITY BROKING PRIVATE LIMITED</t>
  </si>
  <si>
    <t>DYNAMIC</t>
  </si>
  <si>
    <t>Dynamic Srvcs &amp; Sec Ltd</t>
  </si>
  <si>
    <t>PUSHPENDER JAIN</t>
  </si>
  <si>
    <t>PARTH HARILAL RITA</t>
  </si>
  <si>
    <t>SHANTILAL BHACHUBHAI RITA</t>
  </si>
  <si>
    <t>HARILAL BACHUBHAI RITA HUF</t>
  </si>
  <si>
    <t>HARILAL BHACHUBHAI RITA</t>
  </si>
  <si>
    <t>JINISHA HARILAL RITA</t>
  </si>
  <si>
    <t>BNP ENTERPRISES</t>
  </si>
  <si>
    <t>ECOTEK GENERAL TRADING LLC</t>
  </si>
  <si>
    <t>ABDUL QADIR SHAIKH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</si>
</sst>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9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i/>
      <sz val="11"/>
      <name val="Arial"/>
      <family val="2"/>
    </font>
    <font>
      <b/>
      <i/>
      <sz val="11"/>
      <color rgb="FF000000"/>
      <name val="Arial"/>
      <family val="2"/>
    </font>
    <font>
      <i/>
      <sz val="12"/>
      <color rgb="FF222222"/>
      <name val="Arial"/>
      <family val="2"/>
    </font>
    <font>
      <i/>
      <sz val="11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6" tint="0.59999389629810485"/>
        <bgColor rgb="FFFFFFFF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6" fillId="0" borderId="0" applyNumberFormat="0" applyFill="0" applyBorder="0" applyAlignment="0" applyProtection="0"/>
  </cellStyleXfs>
  <cellXfs count="497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31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1" fontId="1" fillId="19" borderId="1" xfId="0" applyNumberFormat="1" applyFont="1" applyFill="1" applyBorder="1" applyAlignment="1">
      <alignment horizontal="center" vertical="center" wrapText="1"/>
    </xf>
    <xf numFmtId="167" fontId="1" fillId="19" borderId="1" xfId="0" applyNumberFormat="1" applyFont="1" applyFill="1" applyBorder="1" applyAlignment="1">
      <alignment horizontal="center" vertical="center"/>
    </xf>
    <xf numFmtId="167" fontId="1" fillId="19" borderId="1" xfId="0" applyNumberFormat="1" applyFont="1" applyFill="1" applyBorder="1" applyAlignment="1">
      <alignment horizontal="left"/>
    </xf>
    <xf numFmtId="0" fontId="1" fillId="20" borderId="1" xfId="0" applyFont="1" applyFill="1" applyBorder="1" applyAlignment="1">
      <alignment horizontal="center"/>
    </xf>
    <xf numFmtId="2" fontId="1" fillId="20" borderId="1" xfId="0" applyNumberFormat="1" applyFont="1" applyFill="1" applyBorder="1" applyAlignment="1">
      <alignment horizontal="center" vertical="center"/>
    </xf>
    <xf numFmtId="2" fontId="1" fillId="20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31" fillId="12" borderId="1" xfId="0" applyFont="1" applyFill="1" applyBorder="1"/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1" fillId="13" borderId="1" xfId="0" applyFont="1" applyFill="1" applyBorder="1" applyAlignment="1">
      <alignment horizontal="center" vertical="center"/>
    </xf>
    <xf numFmtId="165" fontId="31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2" fillId="13" borderId="1" xfId="0" applyFont="1" applyFill="1" applyBorder="1"/>
    <xf numFmtId="43" fontId="31" fillId="13" borderId="1" xfId="0" applyNumberFormat="1" applyFont="1" applyFill="1" applyBorder="1" applyAlignment="1">
      <alignment horizontal="center" vertical="top"/>
    </xf>
    <xf numFmtId="0" fontId="31" fillId="13" borderId="1" xfId="0" applyFont="1" applyFill="1" applyBorder="1" applyAlignment="1">
      <alignment horizontal="center" vertical="center"/>
    </xf>
    <xf numFmtId="0" fontId="31" fillId="13" borderId="1" xfId="0" applyFont="1" applyFill="1" applyBorder="1" applyAlignment="1">
      <alignment horizontal="center" vertical="top"/>
    </xf>
    <xf numFmtId="0" fontId="40" fillId="12" borderId="21" xfId="0" applyFont="1" applyFill="1" applyBorder="1" applyAlignment="1">
      <alignment horizontal="center" vertical="center"/>
    </xf>
    <xf numFmtId="16" fontId="41" fillId="14" borderId="21" xfId="0" applyNumberFormat="1" applyFont="1" applyFill="1" applyBorder="1" applyAlignment="1">
      <alignment horizontal="center" vertical="center"/>
    </xf>
    <xf numFmtId="16" fontId="40" fillId="12" borderId="21" xfId="0" applyNumberFormat="1" applyFont="1" applyFill="1" applyBorder="1" applyAlignment="1">
      <alignment horizontal="center" vertical="center"/>
    </xf>
    <xf numFmtId="0" fontId="42" fillId="13" borderId="21" xfId="0" applyFont="1" applyFill="1" applyBorder="1" applyAlignment="1"/>
    <xf numFmtId="0" fontId="43" fillId="12" borderId="21" xfId="0" applyFont="1" applyFill="1" applyBorder="1" applyAlignment="1">
      <alignment horizontal="center" vertical="center"/>
    </xf>
    <xf numFmtId="0" fontId="43" fillId="14" borderId="21" xfId="0" applyFont="1" applyFill="1" applyBorder="1" applyAlignment="1">
      <alignment horizontal="center" vertical="center"/>
    </xf>
    <xf numFmtId="2" fontId="43" fillId="14" borderId="21" xfId="0" applyNumberFormat="1" applyFont="1" applyFill="1" applyBorder="1" applyAlignment="1">
      <alignment horizontal="center" vertical="center"/>
    </xf>
    <xf numFmtId="43" fontId="43" fillId="15" borderId="21" xfId="0" applyNumberFormat="1" applyFont="1" applyFill="1" applyBorder="1" applyAlignment="1">
      <alignment horizontal="center" vertical="center"/>
    </xf>
    <xf numFmtId="16" fontId="43" fillId="14" borderId="23" xfId="0" applyNumberFormat="1" applyFont="1" applyFill="1" applyBorder="1" applyAlignment="1">
      <alignment horizontal="center" vertical="center"/>
    </xf>
    <xf numFmtId="0" fontId="44" fillId="2" borderId="0" xfId="0" applyFont="1" applyFill="1" applyBorder="1"/>
    <xf numFmtId="0" fontId="44" fillId="2" borderId="0" xfId="0" applyFont="1" applyFill="1" applyBorder="1" applyAlignment="1">
      <alignment horizontal="center"/>
    </xf>
    <xf numFmtId="0" fontId="44" fillId="12" borderId="0" xfId="0" applyFont="1" applyFill="1" applyBorder="1"/>
    <xf numFmtId="0" fontId="45" fillId="13" borderId="0" xfId="0" applyFont="1" applyFill="1" applyAlignment="1"/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4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8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6" fontId="31" fillId="18" borderId="21" xfId="0" applyNumberFormat="1" applyFont="1" applyFill="1" applyBorder="1" applyAlignment="1">
      <alignment horizontal="center" vertical="center"/>
    </xf>
    <xf numFmtId="0" fontId="39" fillId="16" borderId="21" xfId="0" applyFont="1" applyFill="1" applyBorder="1" applyAlignment="1"/>
    <xf numFmtId="0" fontId="32" fillId="18" borderId="21" xfId="0" applyFont="1" applyFill="1" applyBorder="1" applyAlignment="1">
      <alignment horizontal="center" vertical="center"/>
    </xf>
    <xf numFmtId="0" fontId="32" fillId="17" borderId="22" xfId="0" applyFont="1" applyFill="1" applyBorder="1" applyAlignment="1">
      <alignment horizontal="center" vertical="center"/>
    </xf>
    <xf numFmtId="2" fontId="32" fillId="17" borderId="22" xfId="0" applyNumberFormat="1" applyFont="1" applyFill="1" applyBorder="1" applyAlignment="1">
      <alignment horizontal="center" vertical="center"/>
    </xf>
    <xf numFmtId="43" fontId="32" fillId="21" borderId="22" xfId="0" applyNumberFormat="1" applyFont="1" applyFill="1" applyBorder="1" applyAlignment="1">
      <alignment horizontal="center" vertical="center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2" fontId="32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4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0" fontId="1" fillId="22" borderId="1" xfId="0" applyFont="1" applyFill="1" applyBorder="1" applyAlignment="1">
      <alignment horizontal="center" vertical="center"/>
    </xf>
    <xf numFmtId="165" fontId="31" fillId="22" borderId="1" xfId="0" applyNumberFormat="1" applyFont="1" applyFill="1" applyBorder="1" applyAlignment="1">
      <alignment horizontal="center" vertical="center"/>
    </xf>
    <xf numFmtId="15" fontId="1" fillId="22" borderId="1" xfId="0" applyNumberFormat="1" applyFont="1" applyFill="1" applyBorder="1" applyAlignment="1">
      <alignment horizontal="center" vertical="center"/>
    </xf>
    <xf numFmtId="0" fontId="32" fillId="22" borderId="1" xfId="0" applyFont="1" applyFill="1" applyBorder="1"/>
    <xf numFmtId="43" fontId="31" fillId="22" borderId="1" xfId="0" applyNumberFormat="1" applyFont="1" applyFill="1" applyBorder="1" applyAlignment="1">
      <alignment horizontal="center" vertical="top"/>
    </xf>
    <xf numFmtId="0" fontId="31" fillId="22" borderId="1" xfId="0" applyFont="1" applyFill="1" applyBorder="1" applyAlignment="1">
      <alignment horizontal="center" vertical="center"/>
    </xf>
    <xf numFmtId="0" fontId="31" fillId="22" borderId="1" xfId="0" applyFont="1" applyFill="1" applyBorder="1" applyAlignment="1">
      <alignment horizontal="center" vertical="top"/>
    </xf>
    <xf numFmtId="0" fontId="31" fillId="11" borderId="1" xfId="0" applyFont="1" applyFill="1" applyBorder="1" applyAlignment="1">
      <alignment horizontal="center" vertical="center"/>
    </xf>
    <xf numFmtId="2" fontId="32" fillId="18" borderId="21" xfId="0" applyNumberFormat="1" applyFont="1" applyFill="1" applyBorder="1" applyAlignment="1">
      <alignment horizontal="center" vertical="center"/>
    </xf>
    <xf numFmtId="166" fontId="32" fillId="18" borderId="21" xfId="0" applyNumberFormat="1" applyFont="1" applyFill="1" applyBorder="1" applyAlignment="1">
      <alignment horizontal="center" vertical="center"/>
    </xf>
    <xf numFmtId="43" fontId="32" fillId="17" borderId="21" xfId="0" applyNumberFormat="1" applyFont="1" applyFill="1" applyBorder="1" applyAlignment="1">
      <alignment horizontal="center" vertical="center"/>
    </xf>
    <xf numFmtId="16" fontId="32" fillId="18" borderId="21" xfId="0" applyNumberFormat="1" applyFont="1" applyFill="1" applyBorder="1" applyAlignment="1">
      <alignment horizontal="center" vertical="center"/>
    </xf>
    <xf numFmtId="0" fontId="31" fillId="18" borderId="21" xfId="0" applyFont="1" applyFill="1" applyBorder="1"/>
    <xf numFmtId="0" fontId="39" fillId="22" borderId="21" xfId="0" applyFont="1" applyFill="1" applyBorder="1" applyAlignment="1"/>
    <xf numFmtId="0" fontId="32" fillId="11" borderId="21" xfId="0" applyFont="1" applyFill="1" applyBorder="1" applyAlignment="1">
      <alignment horizontal="center" vertical="center"/>
    </xf>
    <xf numFmtId="0" fontId="32" fillId="6" borderId="22" xfId="0" applyFont="1" applyFill="1" applyBorder="1" applyAlignment="1">
      <alignment horizontal="center" vertical="center"/>
    </xf>
    <xf numFmtId="2" fontId="32" fillId="6" borderId="22" xfId="0" applyNumberFormat="1" applyFont="1" applyFill="1" applyBorder="1" applyAlignment="1">
      <alignment horizontal="center" vertical="center"/>
    </xf>
    <xf numFmtId="2" fontId="32" fillId="6" borderId="21" xfId="0" applyNumberFormat="1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43" fontId="32" fillId="23" borderId="22" xfId="0" applyNumberFormat="1" applyFont="1" applyFill="1" applyBorder="1" applyAlignment="1">
      <alignment horizontal="center" vertical="center"/>
    </xf>
    <xf numFmtId="165" fontId="26" fillId="11" borderId="21" xfId="0" applyNumberFormat="1" applyFont="1" applyFill="1" applyBorder="1" applyAlignment="1">
      <alignment horizontal="center" vertical="center"/>
    </xf>
    <xf numFmtId="1" fontId="31" fillId="11" borderId="22" xfId="0" applyNumberFormat="1" applyFont="1" applyFill="1" applyBorder="1" applyAlignment="1">
      <alignment horizontal="center" vertical="center"/>
    </xf>
    <xf numFmtId="165" fontId="31" fillId="11" borderId="22" xfId="0" applyNumberFormat="1" applyFont="1" applyFill="1" applyBorder="1" applyAlignment="1">
      <alignment horizontal="center" vertical="center"/>
    </xf>
    <xf numFmtId="16" fontId="31" fillId="11" borderId="22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left"/>
    </xf>
    <xf numFmtId="0" fontId="31" fillId="11" borderId="22" xfId="0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1" fillId="11" borderId="20" xfId="0" applyFont="1" applyFill="1" applyBorder="1" applyAlignment="1">
      <alignment horizontal="center" vertical="center"/>
    </xf>
    <xf numFmtId="165" fontId="31" fillId="11" borderId="1" xfId="0" applyNumberFormat="1" applyFont="1" applyFill="1" applyBorder="1" applyAlignment="1">
      <alignment horizontal="center" vertical="center"/>
    </xf>
    <xf numFmtId="15" fontId="31" fillId="11" borderId="0" xfId="0" applyNumberFormat="1" applyFont="1" applyFill="1" applyBorder="1" applyAlignment="1">
      <alignment horizontal="center" vertical="center"/>
    </xf>
    <xf numFmtId="0" fontId="32" fillId="11" borderId="1" xfId="0" applyFont="1" applyFill="1" applyBorder="1"/>
    <xf numFmtId="43" fontId="31" fillId="11" borderId="1" xfId="0" applyNumberFormat="1" applyFont="1" applyFill="1" applyBorder="1" applyAlignment="1">
      <alignment horizontal="center" vertical="top"/>
    </xf>
    <xf numFmtId="0" fontId="31" fillId="11" borderId="1" xfId="0" applyFont="1" applyFill="1" applyBorder="1" applyAlignment="1">
      <alignment horizontal="center" vertical="top"/>
    </xf>
    <xf numFmtId="0" fontId="38" fillId="0" borderId="21" xfId="0" applyFont="1" applyBorder="1"/>
    <xf numFmtId="0" fontId="0" fillId="0" borderId="21" xfId="0" applyBorder="1"/>
    <xf numFmtId="16" fontId="33" fillId="6" borderId="2" xfId="0" applyNumberFormat="1" applyFont="1" applyFill="1" applyBorder="1" applyAlignment="1">
      <alignment horizontal="center" vertical="center"/>
    </xf>
    <xf numFmtId="0" fontId="31" fillId="11" borderId="21" xfId="0" applyFont="1" applyFill="1" applyBorder="1"/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43" fontId="32" fillId="6" borderId="21" xfId="0" applyNumberFormat="1" applyFont="1" applyFill="1" applyBorder="1" applyAlignment="1">
      <alignment horizontal="center" vertical="center"/>
    </xf>
    <xf numFmtId="16" fontId="32" fillId="11" borderId="21" xfId="0" applyNumberFormat="1" applyFont="1" applyFill="1" applyBorder="1" applyAlignment="1">
      <alignment horizontal="center" vertical="center"/>
    </xf>
    <xf numFmtId="16" fontId="33" fillId="11" borderId="21" xfId="0" applyNumberFormat="1" applyFont="1" applyFill="1" applyBorder="1" applyAlignment="1">
      <alignment horizontal="center" vertical="center"/>
    </xf>
    <xf numFmtId="0" fontId="0" fillId="22" borderId="0" xfId="0" applyFont="1" applyFill="1" applyAlignment="1">
      <alignment horizontal="center"/>
    </xf>
    <xf numFmtId="165" fontId="26" fillId="18" borderId="21" xfId="0" applyNumberFormat="1" applyFont="1" applyFill="1" applyBorder="1" applyAlignment="1">
      <alignment horizontal="center" vertical="center"/>
    </xf>
    <xf numFmtId="1" fontId="31" fillId="18" borderId="21" xfId="0" applyNumberFormat="1" applyFont="1" applyFill="1" applyBorder="1" applyAlignment="1">
      <alignment horizontal="center" vertical="center"/>
    </xf>
    <xf numFmtId="0" fontId="31" fillId="18" borderId="21" xfId="0" applyFont="1" applyFill="1" applyBorder="1" applyAlignment="1">
      <alignment horizontal="left"/>
    </xf>
    <xf numFmtId="0" fontId="32" fillId="17" borderId="1" xfId="0" applyFont="1" applyFill="1" applyBorder="1" applyAlignment="1">
      <alignment horizontal="center" vertical="center"/>
    </xf>
    <xf numFmtId="2" fontId="32" fillId="17" borderId="1" xfId="0" applyNumberFormat="1" applyFont="1" applyFill="1" applyBorder="1" applyAlignment="1">
      <alignment horizontal="center" vertical="center"/>
    </xf>
    <xf numFmtId="10" fontId="32" fillId="17" borderId="1" xfId="0" applyNumberFormat="1" applyFont="1" applyFill="1" applyBorder="1" applyAlignment="1">
      <alignment horizontal="center" vertical="center" wrapText="1"/>
    </xf>
    <xf numFmtId="16" fontId="32" fillId="17" borderId="1" xfId="0" applyNumberFormat="1" applyFont="1" applyFill="1" applyBorder="1" applyAlignment="1">
      <alignment horizontal="center" vertical="center"/>
    </xf>
    <xf numFmtId="0" fontId="0" fillId="22" borderId="21" xfId="0" applyFont="1" applyFill="1" applyBorder="1" applyAlignment="1">
      <alignment horizontal="center"/>
    </xf>
    <xf numFmtId="0" fontId="0" fillId="16" borderId="21" xfId="0" applyFont="1" applyFill="1" applyBorder="1" applyAlignment="1">
      <alignment horizontal="center"/>
    </xf>
    <xf numFmtId="0" fontId="46" fillId="0" borderId="1" xfId="2" applyBorder="1"/>
    <xf numFmtId="0" fontId="46" fillId="0" borderId="2" xfId="2" applyBorder="1"/>
    <xf numFmtId="0" fontId="46" fillId="5" borderId="0" xfId="2" applyFill="1" applyBorder="1" applyAlignment="1">
      <alignment horizontal="center" wrapText="1"/>
    </xf>
    <xf numFmtId="0" fontId="46" fillId="5" borderId="0" xfId="2" applyFill="1" applyBorder="1" applyAlignment="1">
      <alignment wrapText="1"/>
    </xf>
    <xf numFmtId="0" fontId="1" fillId="16" borderId="1" xfId="0" applyFont="1" applyFill="1" applyBorder="1" applyAlignment="1">
      <alignment horizontal="center" vertical="center"/>
    </xf>
    <xf numFmtId="165" fontId="31" fillId="16" borderId="1" xfId="0" applyNumberFormat="1" applyFont="1" applyFill="1" applyBorder="1" applyAlignment="1">
      <alignment horizontal="center" vertical="center"/>
    </xf>
    <xf numFmtId="15" fontId="1" fillId="16" borderId="1" xfId="0" applyNumberFormat="1" applyFont="1" applyFill="1" applyBorder="1" applyAlignment="1">
      <alignment horizontal="center" vertical="center"/>
    </xf>
    <xf numFmtId="0" fontId="32" fillId="16" borderId="1" xfId="0" applyFont="1" applyFill="1" applyBorder="1"/>
    <xf numFmtId="43" fontId="31" fillId="16" borderId="1" xfId="0" applyNumberFormat="1" applyFont="1" applyFill="1" applyBorder="1" applyAlignment="1">
      <alignment horizontal="center" vertical="top"/>
    </xf>
    <xf numFmtId="0" fontId="31" fillId="16" borderId="1" xfId="0" applyFont="1" applyFill="1" applyBorder="1" applyAlignment="1">
      <alignment horizontal="center" vertical="center"/>
    </xf>
    <xf numFmtId="0" fontId="31" fillId="16" borderId="1" xfId="0" applyFont="1" applyFill="1" applyBorder="1" applyAlignment="1">
      <alignment horizontal="center" vertical="top"/>
    </xf>
    <xf numFmtId="0" fontId="31" fillId="18" borderId="1" xfId="0" applyFont="1" applyFill="1" applyBorder="1" applyAlignment="1">
      <alignment horizontal="center" vertical="center"/>
    </xf>
    <xf numFmtId="0" fontId="39" fillId="13" borderId="21" xfId="0" applyFont="1" applyFill="1" applyBorder="1" applyAlignment="1"/>
    <xf numFmtId="2" fontId="32" fillId="14" borderId="22" xfId="0" applyNumberFormat="1" applyFont="1" applyFill="1" applyBorder="1" applyAlignment="1">
      <alignment horizontal="center" vertical="center"/>
    </xf>
    <xf numFmtId="43" fontId="32" fillId="15" borderId="22" xfId="0" applyNumberFormat="1" applyFont="1" applyFill="1" applyBorder="1" applyAlignment="1">
      <alignment horizontal="center" vertical="center"/>
    </xf>
    <xf numFmtId="165" fontId="26" fillId="12" borderId="23" xfId="0" applyNumberFormat="1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center"/>
    </xf>
    <xf numFmtId="165" fontId="31" fillId="18" borderId="1" xfId="0" applyNumberFormat="1" applyFont="1" applyFill="1" applyBorder="1" applyAlignment="1">
      <alignment horizontal="center" vertical="center"/>
    </xf>
    <xf numFmtId="15" fontId="31" fillId="18" borderId="0" xfId="0" applyNumberFormat="1" applyFont="1" applyFill="1" applyBorder="1" applyAlignment="1">
      <alignment horizontal="center" vertical="center"/>
    </xf>
    <xf numFmtId="0" fontId="32" fillId="18" borderId="1" xfId="0" applyFont="1" applyFill="1" applyBorder="1"/>
    <xf numFmtId="43" fontId="31" fillId="18" borderId="1" xfId="0" applyNumberFormat="1" applyFont="1" applyFill="1" applyBorder="1" applyAlignment="1">
      <alignment horizontal="center" vertical="top"/>
    </xf>
    <xf numFmtId="0" fontId="31" fillId="18" borderId="1" xfId="0" applyFont="1" applyFill="1" applyBorder="1" applyAlignment="1">
      <alignment horizontal="center" vertical="top"/>
    </xf>
    <xf numFmtId="0" fontId="47" fillId="18" borderId="21" xfId="0" applyFont="1" applyFill="1" applyBorder="1" applyAlignment="1">
      <alignment horizontal="center" vertical="center"/>
    </xf>
    <xf numFmtId="165" fontId="47" fillId="18" borderId="21" xfId="0" applyNumberFormat="1" applyFont="1" applyFill="1" applyBorder="1" applyAlignment="1">
      <alignment horizontal="center" vertical="center"/>
    </xf>
    <xf numFmtId="16" fontId="47" fillId="18" borderId="21" xfId="0" applyNumberFormat="1" applyFont="1" applyFill="1" applyBorder="1" applyAlignment="1">
      <alignment horizontal="center" vertical="center"/>
    </xf>
    <xf numFmtId="0" fontId="48" fillId="16" borderId="21" xfId="0" applyFont="1" applyFill="1" applyBorder="1" applyAlignment="1"/>
    <xf numFmtId="0" fontId="31" fillId="12" borderId="2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165" fontId="31" fillId="2" borderId="21" xfId="0" applyNumberFormat="1" applyFont="1" applyFill="1" applyBorder="1" applyAlignment="1">
      <alignment horizontal="center" vertical="center"/>
    </xf>
    <xf numFmtId="15" fontId="1" fillId="2" borderId="21" xfId="0" applyNumberFormat="1" applyFont="1" applyFill="1" applyBorder="1" applyAlignment="1">
      <alignment horizontal="center" vertical="center"/>
    </xf>
    <xf numFmtId="0" fontId="32" fillId="2" borderId="21" xfId="0" applyFont="1" applyFill="1" applyBorder="1"/>
    <xf numFmtId="43" fontId="31" fillId="2" borderId="21" xfId="0" applyNumberFormat="1" applyFont="1" applyFill="1" applyBorder="1" applyAlignment="1">
      <alignment horizontal="center" vertical="top"/>
    </xf>
    <xf numFmtId="0" fontId="31" fillId="2" borderId="21" xfId="0" applyFont="1" applyFill="1" applyBorder="1" applyAlignment="1">
      <alignment horizontal="center" vertical="center"/>
    </xf>
    <xf numFmtId="0" fontId="31" fillId="2" borderId="21" xfId="0" applyFont="1" applyFill="1" applyBorder="1" applyAlignment="1">
      <alignment horizontal="center" vertical="top"/>
    </xf>
    <xf numFmtId="0" fontId="32" fillId="2" borderId="21" xfId="0" applyFont="1" applyFill="1" applyBorder="1" applyAlignment="1">
      <alignment horizontal="center" vertical="center"/>
    </xf>
    <xf numFmtId="0" fontId="32" fillId="17" borderId="2" xfId="0" applyFont="1" applyFill="1" applyBorder="1" applyAlignment="1">
      <alignment horizontal="center" vertical="center"/>
    </xf>
    <xf numFmtId="2" fontId="32" fillId="17" borderId="2" xfId="0" applyNumberFormat="1" applyFont="1" applyFill="1" applyBorder="1" applyAlignment="1">
      <alignment horizontal="center" vertical="center"/>
    </xf>
    <xf numFmtId="10" fontId="32" fillId="17" borderId="2" xfId="0" applyNumberFormat="1" applyFont="1" applyFill="1" applyBorder="1" applyAlignment="1">
      <alignment horizontal="center" vertical="center" wrapText="1"/>
    </xf>
    <xf numFmtId="16" fontId="32" fillId="17" borderId="2" xfId="0" applyNumberFormat="1" applyFont="1" applyFill="1" applyBorder="1" applyAlignment="1">
      <alignment horizontal="center" vertical="center"/>
    </xf>
    <xf numFmtId="0" fontId="1" fillId="24" borderId="1" xfId="0" applyFont="1" applyFill="1" applyBorder="1" applyAlignment="1">
      <alignment horizontal="center" vertical="center"/>
    </xf>
    <xf numFmtId="165" fontId="31" fillId="24" borderId="1" xfId="0" applyNumberFormat="1" applyFont="1" applyFill="1" applyBorder="1" applyAlignment="1">
      <alignment horizontal="center" vertical="center"/>
    </xf>
    <xf numFmtId="15" fontId="1" fillId="24" borderId="1" xfId="0" applyNumberFormat="1" applyFont="1" applyFill="1" applyBorder="1" applyAlignment="1">
      <alignment horizontal="center" vertical="center"/>
    </xf>
    <xf numFmtId="0" fontId="32" fillId="24" borderId="1" xfId="0" applyFont="1" applyFill="1" applyBorder="1"/>
    <xf numFmtId="43" fontId="31" fillId="24" borderId="1" xfId="0" applyNumberFormat="1" applyFont="1" applyFill="1" applyBorder="1" applyAlignment="1">
      <alignment horizontal="center" vertical="top"/>
    </xf>
    <xf numFmtId="0" fontId="31" fillId="24" borderId="1" xfId="0" applyFont="1" applyFill="1" applyBorder="1" applyAlignment="1">
      <alignment horizontal="center" vertical="center"/>
    </xf>
    <xf numFmtId="0" fontId="31" fillId="24" borderId="1" xfId="0" applyFont="1" applyFill="1" applyBorder="1" applyAlignment="1">
      <alignment horizontal="center" vertical="top"/>
    </xf>
    <xf numFmtId="0" fontId="32" fillId="25" borderId="1" xfId="0" applyFont="1" applyFill="1" applyBorder="1" applyAlignment="1">
      <alignment horizontal="center" vertical="center"/>
    </xf>
    <xf numFmtId="2" fontId="32" fillId="25" borderId="1" xfId="0" applyNumberFormat="1" applyFont="1" applyFill="1" applyBorder="1" applyAlignment="1">
      <alignment horizontal="center" vertical="center"/>
    </xf>
    <xf numFmtId="10" fontId="32" fillId="25" borderId="1" xfId="0" applyNumberFormat="1" applyFont="1" applyFill="1" applyBorder="1" applyAlignment="1">
      <alignment horizontal="center" vertical="center" wrapText="1"/>
    </xf>
    <xf numFmtId="16" fontId="32" fillId="25" borderId="1" xfId="0" applyNumberFormat="1" applyFont="1" applyFill="1" applyBorder="1" applyAlignment="1">
      <alignment horizontal="center" vertical="center"/>
    </xf>
    <xf numFmtId="0" fontId="31" fillId="26" borderId="1" xfId="0" applyFont="1" applyFill="1" applyBorder="1" applyAlignment="1">
      <alignment horizontal="center" vertical="center"/>
    </xf>
    <xf numFmtId="165" fontId="31" fillId="26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1" fillId="12" borderId="22" xfId="0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165" fontId="31" fillId="12" borderId="22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515</xdr:row>
      <xdr:rowOff>0</xdr:rowOff>
    </xdr:from>
    <xdr:to>
      <xdr:col>12</xdr:col>
      <xdr:colOff>331694</xdr:colOff>
      <xdr:row>519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512</xdr:row>
      <xdr:rowOff>156881</xdr:rowOff>
    </xdr:from>
    <xdr:to>
      <xdr:col>5</xdr:col>
      <xdr:colOff>313764</xdr:colOff>
      <xdr:row>518</xdr:row>
      <xdr:rowOff>11204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0" sqref="C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44592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426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426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427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426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426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B14" sqref="B14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429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44592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81" t="s">
        <v>16</v>
      </c>
      <c r="B9" s="483" t="s">
        <v>17</v>
      </c>
      <c r="C9" s="483" t="s">
        <v>18</v>
      </c>
      <c r="D9" s="483" t="s">
        <v>19</v>
      </c>
      <c r="E9" s="23" t="s">
        <v>20</v>
      </c>
      <c r="F9" s="23" t="s">
        <v>21</v>
      </c>
      <c r="G9" s="478" t="s">
        <v>22</v>
      </c>
      <c r="H9" s="479"/>
      <c r="I9" s="480"/>
      <c r="J9" s="478" t="s">
        <v>23</v>
      </c>
      <c r="K9" s="479"/>
      <c r="L9" s="480"/>
      <c r="M9" s="23"/>
      <c r="N9" s="24"/>
      <c r="O9" s="24"/>
      <c r="P9" s="24"/>
    </row>
    <row r="10" spans="1:16" ht="59.25" customHeight="1">
      <c r="A10" s="482"/>
      <c r="B10" s="484"/>
      <c r="C10" s="484"/>
      <c r="D10" s="484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44616</v>
      </c>
      <c r="E11" s="32">
        <v>17125.650000000001</v>
      </c>
      <c r="F11" s="32">
        <v>17205.216666666667</v>
      </c>
      <c r="G11" s="33">
        <v>17015.433333333334</v>
      </c>
      <c r="H11" s="33">
        <v>16905.216666666667</v>
      </c>
      <c r="I11" s="33">
        <v>16715.433333333334</v>
      </c>
      <c r="J11" s="33">
        <v>17315.433333333334</v>
      </c>
      <c r="K11" s="33">
        <v>17505.216666666667</v>
      </c>
      <c r="L11" s="33">
        <v>17615.433333333334</v>
      </c>
      <c r="M11" s="34">
        <v>17395</v>
      </c>
      <c r="N11" s="34">
        <v>17095</v>
      </c>
      <c r="O11" s="35">
        <v>11443300</v>
      </c>
      <c r="P11" s="36">
        <v>4.6455058388887367E-2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44616</v>
      </c>
      <c r="E12" s="37">
        <v>37824.300000000003</v>
      </c>
      <c r="F12" s="37">
        <v>38030.316666666673</v>
      </c>
      <c r="G12" s="38">
        <v>37510.633333333346</v>
      </c>
      <c r="H12" s="38">
        <v>37196.966666666674</v>
      </c>
      <c r="I12" s="38">
        <v>36677.283333333347</v>
      </c>
      <c r="J12" s="38">
        <v>38343.983333333344</v>
      </c>
      <c r="K12" s="38">
        <v>38863.666666666679</v>
      </c>
      <c r="L12" s="38">
        <v>39177.333333333343</v>
      </c>
      <c r="M12" s="28">
        <v>38550</v>
      </c>
      <c r="N12" s="28">
        <v>37716.65</v>
      </c>
      <c r="O12" s="39">
        <v>2110225</v>
      </c>
      <c r="P12" s="40">
        <v>6.0801045607067901E-2</v>
      </c>
    </row>
    <row r="13" spans="1:16" ht="12.75" customHeight="1">
      <c r="A13" s="28">
        <v>3</v>
      </c>
      <c r="B13" s="29" t="s">
        <v>35</v>
      </c>
      <c r="C13" s="30" t="s">
        <v>833</v>
      </c>
      <c r="D13" s="31">
        <v>44614</v>
      </c>
      <c r="E13" s="37">
        <v>17799.099999999999</v>
      </c>
      <c r="F13" s="37">
        <v>17849.566666666666</v>
      </c>
      <c r="G13" s="38">
        <v>17680.883333333331</v>
      </c>
      <c r="H13" s="38">
        <v>17562.666666666664</v>
      </c>
      <c r="I13" s="38">
        <v>17393.98333333333</v>
      </c>
      <c r="J13" s="38">
        <v>17967.783333333333</v>
      </c>
      <c r="K13" s="38">
        <v>18136.466666666667</v>
      </c>
      <c r="L13" s="38">
        <v>18254.683333333334</v>
      </c>
      <c r="M13" s="28">
        <v>18018.25</v>
      </c>
      <c r="N13" s="28">
        <v>17731.349999999999</v>
      </c>
      <c r="O13" s="39">
        <v>1560</v>
      </c>
      <c r="P13" s="40">
        <v>0.625</v>
      </c>
    </row>
    <row r="14" spans="1:16" ht="12.75" customHeight="1">
      <c r="A14" s="28">
        <v>4</v>
      </c>
      <c r="B14" s="29" t="s">
        <v>35</v>
      </c>
      <c r="C14" s="30" t="s">
        <v>1124</v>
      </c>
      <c r="D14" s="31">
        <v>44620</v>
      </c>
      <c r="E14" s="37">
        <v>7718.45</v>
      </c>
      <c r="F14" s="37">
        <v>7735.3</v>
      </c>
      <c r="G14" s="38">
        <v>7680.6</v>
      </c>
      <c r="H14" s="38">
        <v>7642.75</v>
      </c>
      <c r="I14" s="38">
        <v>7588.05</v>
      </c>
      <c r="J14" s="38">
        <v>7773.1500000000005</v>
      </c>
      <c r="K14" s="38">
        <v>7827.8499999999995</v>
      </c>
      <c r="L14" s="38">
        <v>7865.7000000000007</v>
      </c>
      <c r="M14" s="28">
        <v>7790</v>
      </c>
      <c r="N14" s="28">
        <v>7697.45</v>
      </c>
      <c r="O14" s="39">
        <v>1875</v>
      </c>
      <c r="P14" s="40">
        <v>0.13636363636363635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44616</v>
      </c>
      <c r="E15" s="37">
        <v>985.15</v>
      </c>
      <c r="F15" s="37">
        <v>988.6</v>
      </c>
      <c r="G15" s="38">
        <v>960.45</v>
      </c>
      <c r="H15" s="38">
        <v>935.75</v>
      </c>
      <c r="I15" s="38">
        <v>907.6</v>
      </c>
      <c r="J15" s="38">
        <v>1013.3000000000001</v>
      </c>
      <c r="K15" s="38">
        <v>1041.4499999999998</v>
      </c>
      <c r="L15" s="38">
        <v>1066.1500000000001</v>
      </c>
      <c r="M15" s="28">
        <v>1016.75</v>
      </c>
      <c r="N15" s="28">
        <v>963.9</v>
      </c>
      <c r="O15" s="39">
        <v>2204050</v>
      </c>
      <c r="P15" s="40">
        <v>0.11815437688658904</v>
      </c>
    </row>
    <row r="16" spans="1:16" ht="12.75" customHeight="1">
      <c r="A16" s="28">
        <v>6</v>
      </c>
      <c r="B16" s="29" t="s">
        <v>47</v>
      </c>
      <c r="C16" s="30" t="s">
        <v>239</v>
      </c>
      <c r="D16" s="31">
        <v>44616</v>
      </c>
      <c r="E16" s="37">
        <v>16144.15</v>
      </c>
      <c r="F16" s="37">
        <v>16233.6</v>
      </c>
      <c r="G16" s="38">
        <v>15935.75</v>
      </c>
      <c r="H16" s="38">
        <v>15727.35</v>
      </c>
      <c r="I16" s="38">
        <v>15429.5</v>
      </c>
      <c r="J16" s="38">
        <v>16442</v>
      </c>
      <c r="K16" s="38">
        <v>16739.850000000002</v>
      </c>
      <c r="L16" s="38">
        <v>16948.25</v>
      </c>
      <c r="M16" s="28">
        <v>16531.45</v>
      </c>
      <c r="N16" s="28">
        <v>16025.2</v>
      </c>
      <c r="O16" s="39">
        <v>61650</v>
      </c>
      <c r="P16" s="40">
        <v>6.1101549053356283E-2</v>
      </c>
    </row>
    <row r="17" spans="1:16" ht="12.75" customHeight="1">
      <c r="A17" s="28">
        <v>7</v>
      </c>
      <c r="B17" s="29" t="s">
        <v>44</v>
      </c>
      <c r="C17" s="30" t="s">
        <v>243</v>
      </c>
      <c r="D17" s="31">
        <v>44616</v>
      </c>
      <c r="E17" s="37">
        <v>118.6</v>
      </c>
      <c r="F17" s="37">
        <v>119.73333333333333</v>
      </c>
      <c r="G17" s="38">
        <v>117.06666666666666</v>
      </c>
      <c r="H17" s="38">
        <v>115.53333333333333</v>
      </c>
      <c r="I17" s="38">
        <v>112.86666666666666</v>
      </c>
      <c r="J17" s="38">
        <v>121.26666666666667</v>
      </c>
      <c r="K17" s="38">
        <v>123.93333333333332</v>
      </c>
      <c r="L17" s="38">
        <v>125.46666666666667</v>
      </c>
      <c r="M17" s="28">
        <v>122.4</v>
      </c>
      <c r="N17" s="28">
        <v>118.2</v>
      </c>
      <c r="O17" s="39">
        <v>15804800</v>
      </c>
      <c r="P17" s="40">
        <v>-4.8224695283518811E-2</v>
      </c>
    </row>
    <row r="18" spans="1:16" ht="12.75" customHeight="1">
      <c r="A18" s="28">
        <v>8</v>
      </c>
      <c r="B18" s="29" t="s">
        <v>40</v>
      </c>
      <c r="C18" s="30" t="s">
        <v>41</v>
      </c>
      <c r="D18" s="31">
        <v>44616</v>
      </c>
      <c r="E18" s="37">
        <v>289.05</v>
      </c>
      <c r="F18" s="37">
        <v>290.75000000000006</v>
      </c>
      <c r="G18" s="38">
        <v>284.40000000000009</v>
      </c>
      <c r="H18" s="38">
        <v>279.75000000000006</v>
      </c>
      <c r="I18" s="38">
        <v>273.40000000000009</v>
      </c>
      <c r="J18" s="38">
        <v>295.40000000000009</v>
      </c>
      <c r="K18" s="38">
        <v>301.75000000000011</v>
      </c>
      <c r="L18" s="38">
        <v>306.40000000000009</v>
      </c>
      <c r="M18" s="28">
        <v>297.10000000000002</v>
      </c>
      <c r="N18" s="28">
        <v>286.10000000000002</v>
      </c>
      <c r="O18" s="39">
        <v>14328600</v>
      </c>
      <c r="P18" s="40">
        <v>7.78407979659691E-2</v>
      </c>
    </row>
    <row r="19" spans="1:16" ht="12.75" customHeight="1">
      <c r="A19" s="28">
        <v>9</v>
      </c>
      <c r="B19" s="29" t="s">
        <v>42</v>
      </c>
      <c r="C19" s="30" t="s">
        <v>43</v>
      </c>
      <c r="D19" s="31">
        <v>44616</v>
      </c>
      <c r="E19" s="37">
        <v>2219.0500000000002</v>
      </c>
      <c r="F19" s="37">
        <v>2218.2666666666669</v>
      </c>
      <c r="G19" s="38">
        <v>2186.7833333333338</v>
      </c>
      <c r="H19" s="38">
        <v>2154.5166666666669</v>
      </c>
      <c r="I19" s="38">
        <v>2123.0333333333338</v>
      </c>
      <c r="J19" s="38">
        <v>2250.5333333333338</v>
      </c>
      <c r="K19" s="38">
        <v>2282.0166666666664</v>
      </c>
      <c r="L19" s="38">
        <v>2314.2833333333338</v>
      </c>
      <c r="M19" s="28">
        <v>2249.75</v>
      </c>
      <c r="N19" s="28">
        <v>2186</v>
      </c>
      <c r="O19" s="39">
        <v>2792000</v>
      </c>
      <c r="P19" s="40">
        <v>3.0448422218121423E-2</v>
      </c>
    </row>
    <row r="20" spans="1:16" ht="12.75" customHeight="1">
      <c r="A20" s="28">
        <v>10</v>
      </c>
      <c r="B20" s="29" t="s">
        <v>44</v>
      </c>
      <c r="C20" s="30" t="s">
        <v>45</v>
      </c>
      <c r="D20" s="31">
        <v>44616</v>
      </c>
      <c r="E20" s="37">
        <v>1697.25</v>
      </c>
      <c r="F20" s="37">
        <v>1710.4166666666667</v>
      </c>
      <c r="G20" s="38">
        <v>1672.8333333333335</v>
      </c>
      <c r="H20" s="38">
        <v>1648.4166666666667</v>
      </c>
      <c r="I20" s="38">
        <v>1610.8333333333335</v>
      </c>
      <c r="J20" s="38">
        <v>1734.8333333333335</v>
      </c>
      <c r="K20" s="38">
        <v>1772.416666666667</v>
      </c>
      <c r="L20" s="38">
        <v>1796.8333333333335</v>
      </c>
      <c r="M20" s="28">
        <v>1748</v>
      </c>
      <c r="N20" s="28">
        <v>1686</v>
      </c>
      <c r="O20" s="39">
        <v>20846000</v>
      </c>
      <c r="P20" s="40">
        <v>1.2015438017331358E-2</v>
      </c>
    </row>
    <row r="21" spans="1:16" ht="12.75" customHeight="1">
      <c r="A21" s="28">
        <v>11</v>
      </c>
      <c r="B21" s="29" t="s">
        <v>44</v>
      </c>
      <c r="C21" s="30" t="s">
        <v>46</v>
      </c>
      <c r="D21" s="31">
        <v>44616</v>
      </c>
      <c r="E21" s="37">
        <v>713.35</v>
      </c>
      <c r="F21" s="37">
        <v>720.2166666666667</v>
      </c>
      <c r="G21" s="38">
        <v>703.73333333333335</v>
      </c>
      <c r="H21" s="38">
        <v>694.11666666666667</v>
      </c>
      <c r="I21" s="38">
        <v>677.63333333333333</v>
      </c>
      <c r="J21" s="38">
        <v>729.83333333333337</v>
      </c>
      <c r="K21" s="38">
        <v>746.31666666666672</v>
      </c>
      <c r="L21" s="38">
        <v>755.93333333333339</v>
      </c>
      <c r="M21" s="28">
        <v>736.7</v>
      </c>
      <c r="N21" s="28">
        <v>710.6</v>
      </c>
      <c r="O21" s="39">
        <v>89632500</v>
      </c>
      <c r="P21" s="40">
        <v>-7.7216871471272007E-3</v>
      </c>
    </row>
    <row r="22" spans="1:16" ht="12.75" customHeight="1">
      <c r="A22" s="28">
        <v>12</v>
      </c>
      <c r="B22" s="29" t="s">
        <v>47</v>
      </c>
      <c r="C22" s="30" t="s">
        <v>48</v>
      </c>
      <c r="D22" s="31">
        <v>44616</v>
      </c>
      <c r="E22" s="37">
        <v>3410.7</v>
      </c>
      <c r="F22" s="37">
        <v>3416.1166666666668</v>
      </c>
      <c r="G22" s="38">
        <v>3370.9833333333336</v>
      </c>
      <c r="H22" s="38">
        <v>3331.2666666666669</v>
      </c>
      <c r="I22" s="38">
        <v>3286.1333333333337</v>
      </c>
      <c r="J22" s="38">
        <v>3455.8333333333335</v>
      </c>
      <c r="K22" s="38">
        <v>3500.9666666666667</v>
      </c>
      <c r="L22" s="38">
        <v>3540.6833333333334</v>
      </c>
      <c r="M22" s="28">
        <v>3461.25</v>
      </c>
      <c r="N22" s="28">
        <v>3376.4</v>
      </c>
      <c r="O22" s="39">
        <v>276400</v>
      </c>
      <c r="P22" s="40">
        <v>0.37924151696606784</v>
      </c>
    </row>
    <row r="23" spans="1:16" ht="12.75" customHeight="1">
      <c r="A23" s="28">
        <v>13</v>
      </c>
      <c r="B23" s="29" t="s">
        <v>49</v>
      </c>
      <c r="C23" s="30" t="s">
        <v>50</v>
      </c>
      <c r="D23" s="31">
        <v>44616</v>
      </c>
      <c r="E23" s="37">
        <v>614.5</v>
      </c>
      <c r="F23" s="37">
        <v>614.18333333333328</v>
      </c>
      <c r="G23" s="38">
        <v>605.36666666666656</v>
      </c>
      <c r="H23" s="38">
        <v>596.23333333333323</v>
      </c>
      <c r="I23" s="38">
        <v>587.41666666666652</v>
      </c>
      <c r="J23" s="38">
        <v>623.31666666666661</v>
      </c>
      <c r="K23" s="38">
        <v>632.13333333333344</v>
      </c>
      <c r="L23" s="38">
        <v>641.26666666666665</v>
      </c>
      <c r="M23" s="28">
        <v>623</v>
      </c>
      <c r="N23" s="28">
        <v>605.04999999999995</v>
      </c>
      <c r="O23" s="39">
        <v>8666000</v>
      </c>
      <c r="P23" s="40">
        <v>-3.6254448398576514E-2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44616</v>
      </c>
      <c r="E24" s="37">
        <v>361.05</v>
      </c>
      <c r="F24" s="37">
        <v>360.65000000000003</v>
      </c>
      <c r="G24" s="38">
        <v>354.00000000000006</v>
      </c>
      <c r="H24" s="38">
        <v>346.95000000000005</v>
      </c>
      <c r="I24" s="38">
        <v>340.30000000000007</v>
      </c>
      <c r="J24" s="38">
        <v>367.70000000000005</v>
      </c>
      <c r="K24" s="38">
        <v>374.35</v>
      </c>
      <c r="L24" s="38">
        <v>381.40000000000003</v>
      </c>
      <c r="M24" s="28">
        <v>367.3</v>
      </c>
      <c r="N24" s="28">
        <v>353.6</v>
      </c>
      <c r="O24" s="39">
        <v>16131000</v>
      </c>
      <c r="P24" s="40">
        <v>2.0303605313092978E-2</v>
      </c>
    </row>
    <row r="25" spans="1:16" ht="12.75" customHeight="1">
      <c r="A25" s="28">
        <v>15</v>
      </c>
      <c r="B25" s="29" t="s">
        <v>47</v>
      </c>
      <c r="C25" s="30" t="s">
        <v>52</v>
      </c>
      <c r="D25" s="31">
        <v>44616</v>
      </c>
      <c r="E25" s="37">
        <v>747.65</v>
      </c>
      <c r="F25" s="37">
        <v>738.69999999999993</v>
      </c>
      <c r="G25" s="38">
        <v>718.99999999999989</v>
      </c>
      <c r="H25" s="38">
        <v>690.34999999999991</v>
      </c>
      <c r="I25" s="38">
        <v>670.64999999999986</v>
      </c>
      <c r="J25" s="38">
        <v>767.34999999999991</v>
      </c>
      <c r="K25" s="38">
        <v>787.05</v>
      </c>
      <c r="L25" s="38">
        <v>815.69999999999993</v>
      </c>
      <c r="M25" s="28">
        <v>758.4</v>
      </c>
      <c r="N25" s="28">
        <v>710.05</v>
      </c>
      <c r="O25" s="39">
        <v>1742300</v>
      </c>
      <c r="P25" s="40">
        <v>8.0418174507438679E-4</v>
      </c>
    </row>
    <row r="26" spans="1:16" ht="12.75" customHeight="1">
      <c r="A26" s="28">
        <v>16</v>
      </c>
      <c r="B26" s="29" t="s">
        <v>44</v>
      </c>
      <c r="C26" s="30" t="s">
        <v>53</v>
      </c>
      <c r="D26" s="31">
        <v>44616</v>
      </c>
      <c r="E26" s="37">
        <v>4497.05</v>
      </c>
      <c r="F26" s="37">
        <v>4477.4833333333336</v>
      </c>
      <c r="G26" s="38">
        <v>4371.166666666667</v>
      </c>
      <c r="H26" s="38">
        <v>4245.2833333333338</v>
      </c>
      <c r="I26" s="38">
        <v>4138.9666666666672</v>
      </c>
      <c r="J26" s="38">
        <v>4603.3666666666668</v>
      </c>
      <c r="K26" s="38">
        <v>4709.6833333333325</v>
      </c>
      <c r="L26" s="38">
        <v>4835.5666666666666</v>
      </c>
      <c r="M26" s="28">
        <v>4583.8</v>
      </c>
      <c r="N26" s="28">
        <v>4351.6000000000004</v>
      </c>
      <c r="O26" s="39">
        <v>2667250</v>
      </c>
      <c r="P26" s="40">
        <v>3.1969910672308417E-3</v>
      </c>
    </row>
    <row r="27" spans="1:16" ht="12.75" customHeight="1">
      <c r="A27" s="28">
        <v>17</v>
      </c>
      <c r="B27" s="260" t="s">
        <v>49</v>
      </c>
      <c r="C27" s="30" t="s">
        <v>54</v>
      </c>
      <c r="D27" s="31">
        <v>44616</v>
      </c>
      <c r="E27" s="37">
        <v>215.7</v>
      </c>
      <c r="F27" s="37">
        <v>218.28333333333333</v>
      </c>
      <c r="G27" s="38">
        <v>211.66666666666666</v>
      </c>
      <c r="H27" s="38">
        <v>207.63333333333333</v>
      </c>
      <c r="I27" s="38">
        <v>201.01666666666665</v>
      </c>
      <c r="J27" s="38">
        <v>222.31666666666666</v>
      </c>
      <c r="K27" s="38">
        <v>228.93333333333334</v>
      </c>
      <c r="L27" s="38">
        <v>232.96666666666667</v>
      </c>
      <c r="M27" s="28">
        <v>224.9</v>
      </c>
      <c r="N27" s="28">
        <v>214.25</v>
      </c>
      <c r="O27" s="39">
        <v>9822500</v>
      </c>
      <c r="P27" s="40">
        <v>3.2860147213459513E-2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44616</v>
      </c>
      <c r="E28" s="37">
        <v>131.35</v>
      </c>
      <c r="F28" s="37">
        <v>132.54999999999998</v>
      </c>
      <c r="G28" s="38">
        <v>129.29999999999995</v>
      </c>
      <c r="H28" s="38">
        <v>127.24999999999997</v>
      </c>
      <c r="I28" s="38">
        <v>123.99999999999994</v>
      </c>
      <c r="J28" s="38">
        <v>134.59999999999997</v>
      </c>
      <c r="K28" s="38">
        <v>137.85000000000002</v>
      </c>
      <c r="L28" s="38">
        <v>139.89999999999998</v>
      </c>
      <c r="M28" s="28">
        <v>135.80000000000001</v>
      </c>
      <c r="N28" s="28">
        <v>130.5</v>
      </c>
      <c r="O28" s="39">
        <v>28566000</v>
      </c>
      <c r="P28" s="40">
        <v>4.821664464993395E-2</v>
      </c>
    </row>
    <row r="29" spans="1:16" ht="12.75" customHeight="1">
      <c r="A29" s="28">
        <v>19</v>
      </c>
      <c r="B29" s="261" t="s">
        <v>56</v>
      </c>
      <c r="C29" s="30" t="s">
        <v>57</v>
      </c>
      <c r="D29" s="31">
        <v>44616</v>
      </c>
      <c r="E29" s="37">
        <v>3120.25</v>
      </c>
      <c r="F29" s="37">
        <v>3136.8833333333332</v>
      </c>
      <c r="G29" s="38">
        <v>3094.4666666666662</v>
      </c>
      <c r="H29" s="38">
        <v>3068.6833333333329</v>
      </c>
      <c r="I29" s="38">
        <v>3026.266666666666</v>
      </c>
      <c r="J29" s="38">
        <v>3162.6666666666665</v>
      </c>
      <c r="K29" s="38">
        <v>3205.0833333333335</v>
      </c>
      <c r="L29" s="38">
        <v>3230.8666666666668</v>
      </c>
      <c r="M29" s="28">
        <v>3179.3</v>
      </c>
      <c r="N29" s="28">
        <v>3111.1</v>
      </c>
      <c r="O29" s="39">
        <v>4033500</v>
      </c>
      <c r="P29" s="40">
        <v>1.575189816038983E-2</v>
      </c>
    </row>
    <row r="30" spans="1:16" ht="12.75" customHeight="1">
      <c r="A30" s="28">
        <v>20</v>
      </c>
      <c r="B30" s="29" t="s">
        <v>44</v>
      </c>
      <c r="C30" s="30" t="s">
        <v>307</v>
      </c>
      <c r="D30" s="31">
        <v>44616</v>
      </c>
      <c r="E30" s="37">
        <v>2102.3000000000002</v>
      </c>
      <c r="F30" s="37">
        <v>2112.7666666666664</v>
      </c>
      <c r="G30" s="38">
        <v>2074.9333333333329</v>
      </c>
      <c r="H30" s="38">
        <v>2047.5666666666666</v>
      </c>
      <c r="I30" s="38">
        <v>2009.7333333333331</v>
      </c>
      <c r="J30" s="38">
        <v>2140.1333333333328</v>
      </c>
      <c r="K30" s="38">
        <v>2177.9666666666667</v>
      </c>
      <c r="L30" s="38">
        <v>2205.3333333333326</v>
      </c>
      <c r="M30" s="28">
        <v>2150.6</v>
      </c>
      <c r="N30" s="28">
        <v>2085.4</v>
      </c>
      <c r="O30" s="39">
        <v>976525</v>
      </c>
      <c r="P30" s="40">
        <v>-2.2478224220286599E-3</v>
      </c>
    </row>
    <row r="31" spans="1:16" ht="12.75" customHeight="1">
      <c r="A31" s="28">
        <v>21</v>
      </c>
      <c r="B31" s="29" t="s">
        <v>44</v>
      </c>
      <c r="C31" s="30" t="s">
        <v>308</v>
      </c>
      <c r="D31" s="31">
        <v>44616</v>
      </c>
      <c r="E31" s="37">
        <v>9877.5</v>
      </c>
      <c r="F31" s="37">
        <v>9855.4499999999989</v>
      </c>
      <c r="G31" s="38">
        <v>9484.0999999999985</v>
      </c>
      <c r="H31" s="38">
        <v>9090.6999999999989</v>
      </c>
      <c r="I31" s="38">
        <v>8719.3499999999985</v>
      </c>
      <c r="J31" s="38">
        <v>10248.849999999999</v>
      </c>
      <c r="K31" s="38">
        <v>10620.2</v>
      </c>
      <c r="L31" s="38">
        <v>11013.599999999999</v>
      </c>
      <c r="M31" s="28">
        <v>10226.799999999999</v>
      </c>
      <c r="N31" s="28">
        <v>9462.0499999999993</v>
      </c>
      <c r="O31" s="39">
        <v>75525</v>
      </c>
      <c r="P31" s="40">
        <v>6.6737288135593223E-2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44616</v>
      </c>
      <c r="E32" s="37">
        <v>1277.3</v>
      </c>
      <c r="F32" s="37">
        <v>1283.3833333333334</v>
      </c>
      <c r="G32" s="38">
        <v>1259.7666666666669</v>
      </c>
      <c r="H32" s="38">
        <v>1242.2333333333333</v>
      </c>
      <c r="I32" s="38">
        <v>1218.6166666666668</v>
      </c>
      <c r="J32" s="38">
        <v>1300.916666666667</v>
      </c>
      <c r="K32" s="38">
        <v>1324.5333333333333</v>
      </c>
      <c r="L32" s="38">
        <v>1342.0666666666671</v>
      </c>
      <c r="M32" s="28">
        <v>1307</v>
      </c>
      <c r="N32" s="28">
        <v>1265.8499999999999</v>
      </c>
      <c r="O32" s="39">
        <v>3099000</v>
      </c>
      <c r="P32" s="40">
        <v>0.13954771097628241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44616</v>
      </c>
      <c r="E33" s="37">
        <v>623.29999999999995</v>
      </c>
      <c r="F33" s="37">
        <v>625.18333333333328</v>
      </c>
      <c r="G33" s="38">
        <v>613.06666666666661</v>
      </c>
      <c r="H33" s="38">
        <v>602.83333333333337</v>
      </c>
      <c r="I33" s="38">
        <v>590.7166666666667</v>
      </c>
      <c r="J33" s="38">
        <v>635.41666666666652</v>
      </c>
      <c r="K33" s="38">
        <v>647.53333333333308</v>
      </c>
      <c r="L33" s="38">
        <v>657.76666666666642</v>
      </c>
      <c r="M33" s="28">
        <v>637.29999999999995</v>
      </c>
      <c r="N33" s="28">
        <v>614.95000000000005</v>
      </c>
      <c r="O33" s="39">
        <v>15710250</v>
      </c>
      <c r="P33" s="40">
        <v>-1.7495309568480302E-2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44616</v>
      </c>
      <c r="E34" s="37">
        <v>765.7</v>
      </c>
      <c r="F34" s="37">
        <v>771.66666666666663</v>
      </c>
      <c r="G34" s="38">
        <v>756.63333333333321</v>
      </c>
      <c r="H34" s="38">
        <v>747.56666666666661</v>
      </c>
      <c r="I34" s="38">
        <v>732.53333333333319</v>
      </c>
      <c r="J34" s="38">
        <v>780.73333333333323</v>
      </c>
      <c r="K34" s="38">
        <v>795.76666666666677</v>
      </c>
      <c r="L34" s="38">
        <v>804.83333333333326</v>
      </c>
      <c r="M34" s="28">
        <v>786.7</v>
      </c>
      <c r="N34" s="28">
        <v>762.6</v>
      </c>
      <c r="O34" s="39">
        <v>46702800</v>
      </c>
      <c r="P34" s="40">
        <v>-5.2581611042138321E-2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44616</v>
      </c>
      <c r="E35" s="37">
        <v>3500.8</v>
      </c>
      <c r="F35" s="37">
        <v>3519.4333333333338</v>
      </c>
      <c r="G35" s="38">
        <v>3471.9666666666676</v>
      </c>
      <c r="H35" s="38">
        <v>3443.1333333333337</v>
      </c>
      <c r="I35" s="38">
        <v>3395.6666666666674</v>
      </c>
      <c r="J35" s="38">
        <v>3548.2666666666678</v>
      </c>
      <c r="K35" s="38">
        <v>3595.733333333334</v>
      </c>
      <c r="L35" s="38">
        <v>3624.566666666668</v>
      </c>
      <c r="M35" s="28">
        <v>3566.9</v>
      </c>
      <c r="N35" s="28">
        <v>3490.6</v>
      </c>
      <c r="O35" s="39">
        <v>2282000</v>
      </c>
      <c r="P35" s="40">
        <v>-1.072938116397529E-2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44616</v>
      </c>
      <c r="E36" s="37">
        <v>15238.65</v>
      </c>
      <c r="F36" s="37">
        <v>15414.683333333334</v>
      </c>
      <c r="G36" s="38">
        <v>14995.366666666669</v>
      </c>
      <c r="H36" s="38">
        <v>14752.083333333334</v>
      </c>
      <c r="I36" s="38">
        <v>14332.766666666668</v>
      </c>
      <c r="J36" s="38">
        <v>15657.966666666669</v>
      </c>
      <c r="K36" s="38">
        <v>16077.283333333335</v>
      </c>
      <c r="L36" s="38">
        <v>16320.566666666669</v>
      </c>
      <c r="M36" s="28">
        <v>15834</v>
      </c>
      <c r="N36" s="28">
        <v>15171.4</v>
      </c>
      <c r="O36" s="39">
        <v>774750</v>
      </c>
      <c r="P36" s="40">
        <v>5.5373927257866773E-2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44616</v>
      </c>
      <c r="E37" s="37">
        <v>6881.1</v>
      </c>
      <c r="F37" s="37">
        <v>6940.0166666666664</v>
      </c>
      <c r="G37" s="38">
        <v>6801.083333333333</v>
      </c>
      <c r="H37" s="38">
        <v>6721.0666666666666</v>
      </c>
      <c r="I37" s="38">
        <v>6582.1333333333332</v>
      </c>
      <c r="J37" s="38">
        <v>7020.0333333333328</v>
      </c>
      <c r="K37" s="38">
        <v>7158.9666666666672</v>
      </c>
      <c r="L37" s="38">
        <v>7238.9833333333327</v>
      </c>
      <c r="M37" s="28">
        <v>7078.95</v>
      </c>
      <c r="N37" s="28">
        <v>6860</v>
      </c>
      <c r="O37" s="39">
        <v>4859375</v>
      </c>
      <c r="P37" s="40">
        <v>-4.2009272778503548E-3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44616</v>
      </c>
      <c r="E38" s="37">
        <v>2265</v>
      </c>
      <c r="F38" s="37">
        <v>2287.35</v>
      </c>
      <c r="G38" s="38">
        <v>2234.1999999999998</v>
      </c>
      <c r="H38" s="38">
        <v>2203.4</v>
      </c>
      <c r="I38" s="38">
        <v>2150.25</v>
      </c>
      <c r="J38" s="38">
        <v>2318.1499999999996</v>
      </c>
      <c r="K38" s="38">
        <v>2371.3000000000002</v>
      </c>
      <c r="L38" s="38">
        <v>2402.0999999999995</v>
      </c>
      <c r="M38" s="28">
        <v>2340.5</v>
      </c>
      <c r="N38" s="28">
        <v>2256.5500000000002</v>
      </c>
      <c r="O38" s="39">
        <v>1019600</v>
      </c>
      <c r="P38" s="40">
        <v>1.9599999999999999E-2</v>
      </c>
    </row>
    <row r="39" spans="1:16" ht="12.75" customHeight="1">
      <c r="A39" s="28">
        <v>29</v>
      </c>
      <c r="B39" s="29" t="s">
        <v>44</v>
      </c>
      <c r="C39" s="30" t="s">
        <v>316</v>
      </c>
      <c r="D39" s="31">
        <v>44616</v>
      </c>
      <c r="E39" s="37">
        <v>422.35</v>
      </c>
      <c r="F39" s="37">
        <v>425.63333333333338</v>
      </c>
      <c r="G39" s="38">
        <v>416.46666666666675</v>
      </c>
      <c r="H39" s="38">
        <v>410.58333333333337</v>
      </c>
      <c r="I39" s="38">
        <v>401.41666666666674</v>
      </c>
      <c r="J39" s="38">
        <v>431.51666666666677</v>
      </c>
      <c r="K39" s="38">
        <v>440.68333333333339</v>
      </c>
      <c r="L39" s="38">
        <v>446.56666666666678</v>
      </c>
      <c r="M39" s="28">
        <v>434.8</v>
      </c>
      <c r="N39" s="28">
        <v>419.75</v>
      </c>
      <c r="O39" s="39">
        <v>6353600</v>
      </c>
      <c r="P39" s="40">
        <v>6.0805675196351659E-3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44616</v>
      </c>
      <c r="E40" s="37">
        <v>318.5</v>
      </c>
      <c r="F40" s="37">
        <v>320.81666666666666</v>
      </c>
      <c r="G40" s="38">
        <v>312.68333333333334</v>
      </c>
      <c r="H40" s="38">
        <v>306.86666666666667</v>
      </c>
      <c r="I40" s="38">
        <v>298.73333333333335</v>
      </c>
      <c r="J40" s="38">
        <v>326.63333333333333</v>
      </c>
      <c r="K40" s="38">
        <v>334.76666666666665</v>
      </c>
      <c r="L40" s="38">
        <v>340.58333333333331</v>
      </c>
      <c r="M40" s="28">
        <v>328.95</v>
      </c>
      <c r="N40" s="28">
        <v>315</v>
      </c>
      <c r="O40" s="39">
        <v>20109600</v>
      </c>
      <c r="P40" s="40">
        <v>1.4069165834619224E-2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44616</v>
      </c>
      <c r="E41" s="37">
        <v>103.45</v>
      </c>
      <c r="F41" s="37">
        <v>104.40000000000002</v>
      </c>
      <c r="G41" s="38">
        <v>101.95000000000005</v>
      </c>
      <c r="H41" s="38">
        <v>100.45000000000003</v>
      </c>
      <c r="I41" s="38">
        <v>98.000000000000057</v>
      </c>
      <c r="J41" s="38">
        <v>105.90000000000003</v>
      </c>
      <c r="K41" s="38">
        <v>108.35</v>
      </c>
      <c r="L41" s="38">
        <v>109.85000000000002</v>
      </c>
      <c r="M41" s="28">
        <v>106.85</v>
      </c>
      <c r="N41" s="28">
        <v>102.9</v>
      </c>
      <c r="O41" s="39">
        <v>123704100</v>
      </c>
      <c r="P41" s="40">
        <v>-3.8730793708518958E-2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44616</v>
      </c>
      <c r="E42" s="37">
        <v>2081.9499999999998</v>
      </c>
      <c r="F42" s="37">
        <v>2047.4166666666667</v>
      </c>
      <c r="G42" s="38">
        <v>1995.8333333333335</v>
      </c>
      <c r="H42" s="38">
        <v>1909.7166666666667</v>
      </c>
      <c r="I42" s="38">
        <v>1858.1333333333334</v>
      </c>
      <c r="J42" s="38">
        <v>2133.5333333333338</v>
      </c>
      <c r="K42" s="38">
        <v>2185.1166666666668</v>
      </c>
      <c r="L42" s="38">
        <v>2271.2333333333336</v>
      </c>
      <c r="M42" s="28">
        <v>2099</v>
      </c>
      <c r="N42" s="28">
        <v>1961.3</v>
      </c>
      <c r="O42" s="39">
        <v>1112650</v>
      </c>
      <c r="P42" s="40">
        <v>0.40194040194040193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44616</v>
      </c>
      <c r="E43" s="37">
        <v>206.25</v>
      </c>
      <c r="F43" s="37">
        <v>206.9</v>
      </c>
      <c r="G43" s="38">
        <v>203.20000000000002</v>
      </c>
      <c r="H43" s="38">
        <v>200.15</v>
      </c>
      <c r="I43" s="38">
        <v>196.45000000000002</v>
      </c>
      <c r="J43" s="38">
        <v>209.95000000000002</v>
      </c>
      <c r="K43" s="38">
        <v>213.65</v>
      </c>
      <c r="L43" s="38">
        <v>216.70000000000002</v>
      </c>
      <c r="M43" s="28">
        <v>210.6</v>
      </c>
      <c r="N43" s="28">
        <v>203.85</v>
      </c>
      <c r="O43" s="39">
        <v>27675400</v>
      </c>
      <c r="P43" s="40">
        <v>2.5341405040123891E-2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44616</v>
      </c>
      <c r="E44" s="37">
        <v>727.75</v>
      </c>
      <c r="F44" s="37">
        <v>728.16666666666663</v>
      </c>
      <c r="G44" s="38">
        <v>716.38333333333321</v>
      </c>
      <c r="H44" s="38">
        <v>705.01666666666654</v>
      </c>
      <c r="I44" s="38">
        <v>693.23333333333312</v>
      </c>
      <c r="J44" s="38">
        <v>739.5333333333333</v>
      </c>
      <c r="K44" s="38">
        <v>751.31666666666683</v>
      </c>
      <c r="L44" s="38">
        <v>762.68333333333339</v>
      </c>
      <c r="M44" s="28">
        <v>739.95</v>
      </c>
      <c r="N44" s="28">
        <v>716.8</v>
      </c>
      <c r="O44" s="39">
        <v>4341700</v>
      </c>
      <c r="P44" s="40">
        <v>-1.6446548716670818E-2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44616</v>
      </c>
      <c r="E45" s="37">
        <v>730.05</v>
      </c>
      <c r="F45" s="37">
        <v>735.35</v>
      </c>
      <c r="G45" s="38">
        <v>719.75</v>
      </c>
      <c r="H45" s="38">
        <v>709.44999999999993</v>
      </c>
      <c r="I45" s="38">
        <v>693.84999999999991</v>
      </c>
      <c r="J45" s="38">
        <v>745.65000000000009</v>
      </c>
      <c r="K45" s="38">
        <v>761.25000000000023</v>
      </c>
      <c r="L45" s="38">
        <v>771.55000000000018</v>
      </c>
      <c r="M45" s="28">
        <v>750.95</v>
      </c>
      <c r="N45" s="28">
        <v>725.05</v>
      </c>
      <c r="O45" s="39">
        <v>5565000</v>
      </c>
      <c r="P45" s="40">
        <v>-2.1366394091268795E-2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44616</v>
      </c>
      <c r="E46" s="37">
        <v>716.7</v>
      </c>
      <c r="F46" s="37">
        <v>723.1</v>
      </c>
      <c r="G46" s="38">
        <v>696.2</v>
      </c>
      <c r="H46" s="38">
        <v>675.7</v>
      </c>
      <c r="I46" s="38">
        <v>648.80000000000007</v>
      </c>
      <c r="J46" s="38">
        <v>743.6</v>
      </c>
      <c r="K46" s="38">
        <v>770.49999999999989</v>
      </c>
      <c r="L46" s="38">
        <v>791</v>
      </c>
      <c r="M46" s="28">
        <v>750</v>
      </c>
      <c r="N46" s="28">
        <v>702.6</v>
      </c>
      <c r="O46" s="39">
        <v>58538050</v>
      </c>
      <c r="P46" s="40">
        <v>9.667535106260958E-3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44616</v>
      </c>
      <c r="E47" s="37">
        <v>57.85</v>
      </c>
      <c r="F47" s="37">
        <v>59.1</v>
      </c>
      <c r="G47" s="38">
        <v>56.25</v>
      </c>
      <c r="H47" s="38">
        <v>54.65</v>
      </c>
      <c r="I47" s="38">
        <v>51.8</v>
      </c>
      <c r="J47" s="38">
        <v>60.7</v>
      </c>
      <c r="K47" s="38">
        <v>63.550000000000011</v>
      </c>
      <c r="L47" s="38">
        <v>65.150000000000006</v>
      </c>
      <c r="M47" s="28">
        <v>61.95</v>
      </c>
      <c r="N47" s="28">
        <v>57.5</v>
      </c>
      <c r="O47" s="39">
        <v>127249500</v>
      </c>
      <c r="P47" s="40">
        <v>0.10929061784897025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44616</v>
      </c>
      <c r="E48" s="37">
        <v>364.65</v>
      </c>
      <c r="F48" s="37">
        <v>364.76666666666665</v>
      </c>
      <c r="G48" s="38">
        <v>359.08333333333331</v>
      </c>
      <c r="H48" s="38">
        <v>353.51666666666665</v>
      </c>
      <c r="I48" s="38">
        <v>347.83333333333331</v>
      </c>
      <c r="J48" s="38">
        <v>370.33333333333331</v>
      </c>
      <c r="K48" s="38">
        <v>376.01666666666671</v>
      </c>
      <c r="L48" s="38">
        <v>381.58333333333331</v>
      </c>
      <c r="M48" s="28">
        <v>370.45</v>
      </c>
      <c r="N48" s="28">
        <v>359.2</v>
      </c>
      <c r="O48" s="39">
        <v>15002900</v>
      </c>
      <c r="P48" s="40">
        <v>-3.0469678953626636E-2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44616</v>
      </c>
      <c r="E49" s="37">
        <v>16326.35</v>
      </c>
      <c r="F49" s="37">
        <v>16421.850000000002</v>
      </c>
      <c r="G49" s="38">
        <v>16170.250000000004</v>
      </c>
      <c r="H49" s="38">
        <v>16014.150000000001</v>
      </c>
      <c r="I49" s="38">
        <v>15762.550000000003</v>
      </c>
      <c r="J49" s="38">
        <v>16577.950000000004</v>
      </c>
      <c r="K49" s="38">
        <v>16829.550000000003</v>
      </c>
      <c r="L49" s="38">
        <v>16985.650000000005</v>
      </c>
      <c r="M49" s="28">
        <v>16673.45</v>
      </c>
      <c r="N49" s="28">
        <v>16265.75</v>
      </c>
      <c r="O49" s="39">
        <v>124750</v>
      </c>
      <c r="P49" s="40">
        <v>-2.5771183131589222E-2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44616</v>
      </c>
      <c r="E50" s="37">
        <v>377</v>
      </c>
      <c r="F50" s="37">
        <v>380.36666666666662</v>
      </c>
      <c r="G50" s="38">
        <v>372.48333333333323</v>
      </c>
      <c r="H50" s="38">
        <v>367.96666666666664</v>
      </c>
      <c r="I50" s="38">
        <v>360.08333333333326</v>
      </c>
      <c r="J50" s="38">
        <v>384.88333333333321</v>
      </c>
      <c r="K50" s="38">
        <v>392.76666666666654</v>
      </c>
      <c r="L50" s="38">
        <v>397.28333333333319</v>
      </c>
      <c r="M50" s="28">
        <v>388.25</v>
      </c>
      <c r="N50" s="28">
        <v>375.85</v>
      </c>
      <c r="O50" s="39">
        <v>27059400</v>
      </c>
      <c r="P50" s="40">
        <v>3.7903893951946974E-2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44616</v>
      </c>
      <c r="E51" s="37">
        <v>3515.9</v>
      </c>
      <c r="F51" s="37">
        <v>3537.9666666666672</v>
      </c>
      <c r="G51" s="38">
        <v>3476.6333333333341</v>
      </c>
      <c r="H51" s="38">
        <v>3437.3666666666668</v>
      </c>
      <c r="I51" s="38">
        <v>3376.0333333333338</v>
      </c>
      <c r="J51" s="38">
        <v>3577.2333333333345</v>
      </c>
      <c r="K51" s="38">
        <v>3638.5666666666675</v>
      </c>
      <c r="L51" s="38">
        <v>3677.8333333333348</v>
      </c>
      <c r="M51" s="28">
        <v>3599.3</v>
      </c>
      <c r="N51" s="28">
        <v>3498.7</v>
      </c>
      <c r="O51" s="39">
        <v>1210800</v>
      </c>
      <c r="P51" s="40">
        <v>3.2577178918642334E-2</v>
      </c>
    </row>
    <row r="52" spans="1:16" ht="12.75" customHeight="1">
      <c r="A52" s="28">
        <v>42</v>
      </c>
      <c r="B52" s="29" t="s">
        <v>87</v>
      </c>
      <c r="C52" s="30" t="s">
        <v>322</v>
      </c>
      <c r="D52" s="31">
        <v>44616</v>
      </c>
      <c r="E52" s="37">
        <v>446.6</v>
      </c>
      <c r="F52" s="37">
        <v>451.34999999999997</v>
      </c>
      <c r="G52" s="38">
        <v>440.54999999999995</v>
      </c>
      <c r="H52" s="38">
        <v>434.5</v>
      </c>
      <c r="I52" s="38">
        <v>423.7</v>
      </c>
      <c r="J52" s="38">
        <v>457.39999999999992</v>
      </c>
      <c r="K52" s="38">
        <v>468.2</v>
      </c>
      <c r="L52" s="38">
        <v>474.24999999999989</v>
      </c>
      <c r="M52" s="28">
        <v>462.15</v>
      </c>
      <c r="N52" s="28">
        <v>445.3</v>
      </c>
      <c r="O52" s="39">
        <v>5127200</v>
      </c>
      <c r="P52" s="40">
        <v>0.14186450492182975</v>
      </c>
    </row>
    <row r="53" spans="1:16" ht="12.75" customHeight="1">
      <c r="A53" s="28">
        <v>43</v>
      </c>
      <c r="B53" s="29" t="s">
        <v>47</v>
      </c>
      <c r="C53" s="30" t="s">
        <v>82</v>
      </c>
      <c r="D53" s="31">
        <v>44616</v>
      </c>
      <c r="E53" s="37">
        <v>397.85</v>
      </c>
      <c r="F53" s="37">
        <v>396.40000000000003</v>
      </c>
      <c r="G53" s="38">
        <v>388.30000000000007</v>
      </c>
      <c r="H53" s="38">
        <v>378.75000000000006</v>
      </c>
      <c r="I53" s="38">
        <v>370.65000000000009</v>
      </c>
      <c r="J53" s="38">
        <v>405.95000000000005</v>
      </c>
      <c r="K53" s="38">
        <v>414.05000000000007</v>
      </c>
      <c r="L53" s="38">
        <v>423.6</v>
      </c>
      <c r="M53" s="28">
        <v>404.5</v>
      </c>
      <c r="N53" s="28">
        <v>386.85</v>
      </c>
      <c r="O53" s="39">
        <v>20585400</v>
      </c>
      <c r="P53" s="40">
        <v>1.9274012206874397E-3</v>
      </c>
    </row>
    <row r="54" spans="1:16" ht="12.75" customHeight="1">
      <c r="A54" s="28">
        <v>44</v>
      </c>
      <c r="B54" s="29" t="s">
        <v>58</v>
      </c>
      <c r="C54" s="30" t="s">
        <v>83</v>
      </c>
      <c r="D54" s="31">
        <v>44616</v>
      </c>
      <c r="E54" s="37">
        <v>239.05</v>
      </c>
      <c r="F54" s="37">
        <v>240.26666666666665</v>
      </c>
      <c r="G54" s="38">
        <v>235.98333333333329</v>
      </c>
      <c r="H54" s="38">
        <v>232.91666666666663</v>
      </c>
      <c r="I54" s="38">
        <v>228.63333333333327</v>
      </c>
      <c r="J54" s="38">
        <v>243.33333333333331</v>
      </c>
      <c r="K54" s="38">
        <v>247.61666666666667</v>
      </c>
      <c r="L54" s="38">
        <v>250.68333333333334</v>
      </c>
      <c r="M54" s="28">
        <v>244.55</v>
      </c>
      <c r="N54" s="28">
        <v>237.2</v>
      </c>
      <c r="O54" s="39">
        <v>46078200</v>
      </c>
      <c r="P54" s="40">
        <v>-4.9247910863509749E-2</v>
      </c>
    </row>
    <row r="55" spans="1:16" ht="12.75" customHeight="1">
      <c r="A55" s="28">
        <v>45</v>
      </c>
      <c r="B55" s="29" t="s">
        <v>63</v>
      </c>
      <c r="C55" s="30" t="s">
        <v>330</v>
      </c>
      <c r="D55" s="31">
        <v>44616</v>
      </c>
      <c r="E55" s="37">
        <v>616.70000000000005</v>
      </c>
      <c r="F55" s="37">
        <v>613.2833333333333</v>
      </c>
      <c r="G55" s="38">
        <v>583.76666666666665</v>
      </c>
      <c r="H55" s="38">
        <v>550.83333333333337</v>
      </c>
      <c r="I55" s="38">
        <v>521.31666666666672</v>
      </c>
      <c r="J55" s="38">
        <v>646.21666666666658</v>
      </c>
      <c r="K55" s="38">
        <v>675.73333333333323</v>
      </c>
      <c r="L55" s="38">
        <v>708.66666666666652</v>
      </c>
      <c r="M55" s="28">
        <v>642.79999999999995</v>
      </c>
      <c r="N55" s="28">
        <v>580.35</v>
      </c>
      <c r="O55" s="39">
        <v>3723525</v>
      </c>
      <c r="P55" s="40">
        <v>1.7314864144912095E-2</v>
      </c>
    </row>
    <row r="56" spans="1:16" ht="12.75" customHeight="1">
      <c r="A56" s="28">
        <v>46</v>
      </c>
      <c r="B56" s="29" t="s">
        <v>44</v>
      </c>
      <c r="C56" s="30" t="s">
        <v>341</v>
      </c>
      <c r="D56" s="31">
        <v>44616</v>
      </c>
      <c r="E56" s="37">
        <v>429.8</v>
      </c>
      <c r="F56" s="37">
        <v>440.56666666666666</v>
      </c>
      <c r="G56" s="38">
        <v>414.33333333333331</v>
      </c>
      <c r="H56" s="38">
        <v>398.86666666666667</v>
      </c>
      <c r="I56" s="38">
        <v>372.63333333333333</v>
      </c>
      <c r="J56" s="38">
        <v>456.0333333333333</v>
      </c>
      <c r="K56" s="38">
        <v>482.26666666666665</v>
      </c>
      <c r="L56" s="38">
        <v>497.73333333333329</v>
      </c>
      <c r="M56" s="28">
        <v>466.8</v>
      </c>
      <c r="N56" s="28">
        <v>425.1</v>
      </c>
      <c r="O56" s="39">
        <v>3286500</v>
      </c>
      <c r="P56" s="40">
        <v>0.14532148457919497</v>
      </c>
    </row>
    <row r="57" spans="1:16" ht="12.75" customHeight="1">
      <c r="A57" s="28">
        <v>47</v>
      </c>
      <c r="B57" s="29" t="s">
        <v>63</v>
      </c>
      <c r="C57" s="30" t="s">
        <v>84</v>
      </c>
      <c r="D57" s="31">
        <v>44616</v>
      </c>
      <c r="E57" s="37">
        <v>641.85</v>
      </c>
      <c r="F57" s="37">
        <v>651.41666666666663</v>
      </c>
      <c r="G57" s="38">
        <v>629.93333333333328</v>
      </c>
      <c r="H57" s="38">
        <v>618.01666666666665</v>
      </c>
      <c r="I57" s="38">
        <v>596.5333333333333</v>
      </c>
      <c r="J57" s="38">
        <v>663.33333333333326</v>
      </c>
      <c r="K57" s="38">
        <v>684.81666666666661</v>
      </c>
      <c r="L57" s="38">
        <v>696.73333333333323</v>
      </c>
      <c r="M57" s="28">
        <v>672.9</v>
      </c>
      <c r="N57" s="28">
        <v>639.5</v>
      </c>
      <c r="O57" s="39">
        <v>6370000</v>
      </c>
      <c r="P57" s="40">
        <v>2.3087733386870108E-2</v>
      </c>
    </row>
    <row r="58" spans="1:16" ht="12.75" customHeight="1">
      <c r="A58" s="28">
        <v>48</v>
      </c>
      <c r="B58" s="29" t="s">
        <v>47</v>
      </c>
      <c r="C58" s="30" t="s">
        <v>85</v>
      </c>
      <c r="D58" s="31">
        <v>44616</v>
      </c>
      <c r="E58" s="37">
        <v>936.1</v>
      </c>
      <c r="F58" s="37">
        <v>932.5</v>
      </c>
      <c r="G58" s="38">
        <v>919.1</v>
      </c>
      <c r="H58" s="38">
        <v>902.1</v>
      </c>
      <c r="I58" s="38">
        <v>888.7</v>
      </c>
      <c r="J58" s="38">
        <v>949.5</v>
      </c>
      <c r="K58" s="38">
        <v>962.90000000000009</v>
      </c>
      <c r="L58" s="38">
        <v>979.9</v>
      </c>
      <c r="M58" s="28">
        <v>945.9</v>
      </c>
      <c r="N58" s="28">
        <v>915.5</v>
      </c>
      <c r="O58" s="39">
        <v>9651850</v>
      </c>
      <c r="P58" s="40">
        <v>-1.486100975253765E-2</v>
      </c>
    </row>
    <row r="59" spans="1:16" ht="12.75" customHeight="1">
      <c r="A59" s="28">
        <v>49</v>
      </c>
      <c r="B59" s="29" t="s">
        <v>44</v>
      </c>
      <c r="C59" s="30" t="s">
        <v>86</v>
      </c>
      <c r="D59" s="31">
        <v>44616</v>
      </c>
      <c r="E59" s="37">
        <v>162.30000000000001</v>
      </c>
      <c r="F59" s="37">
        <v>162.68333333333334</v>
      </c>
      <c r="G59" s="38">
        <v>159.61666666666667</v>
      </c>
      <c r="H59" s="38">
        <v>156.93333333333334</v>
      </c>
      <c r="I59" s="38">
        <v>153.86666666666667</v>
      </c>
      <c r="J59" s="38">
        <v>165.36666666666667</v>
      </c>
      <c r="K59" s="38">
        <v>168.43333333333334</v>
      </c>
      <c r="L59" s="38">
        <v>171.11666666666667</v>
      </c>
      <c r="M59" s="28">
        <v>165.75</v>
      </c>
      <c r="N59" s="28">
        <v>160</v>
      </c>
      <c r="O59" s="39">
        <v>39370800</v>
      </c>
      <c r="P59" s="40">
        <v>9.4766314882618989E-3</v>
      </c>
    </row>
    <row r="60" spans="1:16" ht="12.75" customHeight="1">
      <c r="A60" s="28">
        <v>50</v>
      </c>
      <c r="B60" s="29" t="s">
        <v>87</v>
      </c>
      <c r="C60" s="30" t="s">
        <v>88</v>
      </c>
      <c r="D60" s="31">
        <v>44616</v>
      </c>
      <c r="E60" s="37">
        <v>4628.25</v>
      </c>
      <c r="F60" s="37">
        <v>4667.083333333333</v>
      </c>
      <c r="G60" s="38">
        <v>4517.5666666666657</v>
      </c>
      <c r="H60" s="38">
        <v>4406.8833333333323</v>
      </c>
      <c r="I60" s="38">
        <v>4257.366666666665</v>
      </c>
      <c r="J60" s="38">
        <v>4777.7666666666664</v>
      </c>
      <c r="K60" s="38">
        <v>4927.2833333333347</v>
      </c>
      <c r="L60" s="38">
        <v>5037.9666666666672</v>
      </c>
      <c r="M60" s="28">
        <v>4816.6000000000004</v>
      </c>
      <c r="N60" s="28">
        <v>4556.3999999999996</v>
      </c>
      <c r="O60" s="39">
        <v>574600</v>
      </c>
      <c r="P60" s="40">
        <v>8.2720934614659888E-2</v>
      </c>
    </row>
    <row r="61" spans="1:16" ht="12.75" customHeight="1">
      <c r="A61" s="28">
        <v>51</v>
      </c>
      <c r="B61" s="29" t="s">
        <v>56</v>
      </c>
      <c r="C61" s="30" t="s">
        <v>89</v>
      </c>
      <c r="D61" s="31">
        <v>44616</v>
      </c>
      <c r="E61" s="37">
        <v>1402.6</v>
      </c>
      <c r="F61" s="37">
        <v>1406.1666666666667</v>
      </c>
      <c r="G61" s="38">
        <v>1394.2833333333335</v>
      </c>
      <c r="H61" s="38">
        <v>1385.9666666666667</v>
      </c>
      <c r="I61" s="38">
        <v>1374.0833333333335</v>
      </c>
      <c r="J61" s="38">
        <v>1414.4833333333336</v>
      </c>
      <c r="K61" s="38">
        <v>1426.3666666666668</v>
      </c>
      <c r="L61" s="38">
        <v>1434.6833333333336</v>
      </c>
      <c r="M61" s="28">
        <v>1418.05</v>
      </c>
      <c r="N61" s="28">
        <v>1397.85</v>
      </c>
      <c r="O61" s="39">
        <v>3043250</v>
      </c>
      <c r="P61" s="40">
        <v>4.0445135814287422E-2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44616</v>
      </c>
      <c r="E62" s="37">
        <v>633.70000000000005</v>
      </c>
      <c r="F62" s="37">
        <v>633.28333333333342</v>
      </c>
      <c r="G62" s="38">
        <v>620.21666666666681</v>
      </c>
      <c r="H62" s="38">
        <v>606.73333333333335</v>
      </c>
      <c r="I62" s="38">
        <v>593.66666666666674</v>
      </c>
      <c r="J62" s="38">
        <v>646.76666666666688</v>
      </c>
      <c r="K62" s="38">
        <v>659.83333333333348</v>
      </c>
      <c r="L62" s="38">
        <v>673.31666666666695</v>
      </c>
      <c r="M62" s="28">
        <v>646.35</v>
      </c>
      <c r="N62" s="28">
        <v>619.79999999999995</v>
      </c>
      <c r="O62" s="39">
        <v>4848000</v>
      </c>
      <c r="P62" s="40">
        <v>-1.3832384052074858E-2</v>
      </c>
    </row>
    <row r="63" spans="1:16" ht="12.75" customHeight="1">
      <c r="A63" s="28">
        <v>53</v>
      </c>
      <c r="B63" s="29" t="s">
        <v>44</v>
      </c>
      <c r="C63" s="30" t="s">
        <v>91</v>
      </c>
      <c r="D63" s="31">
        <v>44616</v>
      </c>
      <c r="E63" s="37">
        <v>779.55</v>
      </c>
      <c r="F63" s="37">
        <v>775.65</v>
      </c>
      <c r="G63" s="38">
        <v>762.94999999999993</v>
      </c>
      <c r="H63" s="38">
        <v>746.34999999999991</v>
      </c>
      <c r="I63" s="38">
        <v>733.64999999999986</v>
      </c>
      <c r="J63" s="38">
        <v>792.25</v>
      </c>
      <c r="K63" s="38">
        <v>804.95</v>
      </c>
      <c r="L63" s="38">
        <v>821.55000000000007</v>
      </c>
      <c r="M63" s="28">
        <v>788.35</v>
      </c>
      <c r="N63" s="28">
        <v>759.05</v>
      </c>
      <c r="O63" s="39">
        <v>1213125</v>
      </c>
      <c r="P63" s="40">
        <v>-3.7202380952380952E-2</v>
      </c>
    </row>
    <row r="64" spans="1:16" ht="12.75" customHeight="1">
      <c r="A64" s="28">
        <v>54</v>
      </c>
      <c r="B64" s="29" t="s">
        <v>70</v>
      </c>
      <c r="C64" s="30" t="s">
        <v>251</v>
      </c>
      <c r="D64" s="31">
        <v>44616</v>
      </c>
      <c r="E64" s="37">
        <v>415.1</v>
      </c>
      <c r="F64" s="37">
        <v>417.3</v>
      </c>
      <c r="G64" s="38">
        <v>411.05</v>
      </c>
      <c r="H64" s="38">
        <v>407</v>
      </c>
      <c r="I64" s="38">
        <v>400.75</v>
      </c>
      <c r="J64" s="38">
        <v>421.35</v>
      </c>
      <c r="K64" s="38">
        <v>427.6</v>
      </c>
      <c r="L64" s="38">
        <v>431.65000000000003</v>
      </c>
      <c r="M64" s="28">
        <v>423.55</v>
      </c>
      <c r="N64" s="28">
        <v>413.25</v>
      </c>
      <c r="O64" s="39">
        <v>1763300</v>
      </c>
      <c r="P64" s="40">
        <v>7.1524064171122989E-2</v>
      </c>
    </row>
    <row r="65" spans="1:16" ht="12.75" customHeight="1">
      <c r="A65" s="28">
        <v>55</v>
      </c>
      <c r="B65" s="29" t="s">
        <v>58</v>
      </c>
      <c r="C65" s="30" t="s">
        <v>92</v>
      </c>
      <c r="D65" s="31">
        <v>44616</v>
      </c>
      <c r="E65" s="37">
        <v>143.9</v>
      </c>
      <c r="F65" s="37">
        <v>145.03333333333333</v>
      </c>
      <c r="G65" s="38">
        <v>142.11666666666667</v>
      </c>
      <c r="H65" s="38">
        <v>140.33333333333334</v>
      </c>
      <c r="I65" s="38">
        <v>137.41666666666669</v>
      </c>
      <c r="J65" s="38">
        <v>146.81666666666666</v>
      </c>
      <c r="K65" s="38">
        <v>149.73333333333335</v>
      </c>
      <c r="L65" s="38">
        <v>151.51666666666665</v>
      </c>
      <c r="M65" s="28">
        <v>147.94999999999999</v>
      </c>
      <c r="N65" s="28">
        <v>143.25</v>
      </c>
      <c r="O65" s="39">
        <v>13103600</v>
      </c>
      <c r="P65" s="40">
        <v>1.9307061623909019E-2</v>
      </c>
    </row>
    <row r="66" spans="1:16" ht="12.75" customHeight="1">
      <c r="A66" s="28">
        <v>56</v>
      </c>
      <c r="B66" s="29" t="s">
        <v>70</v>
      </c>
      <c r="C66" s="30" t="s">
        <v>93</v>
      </c>
      <c r="D66" s="31">
        <v>44616</v>
      </c>
      <c r="E66" s="37">
        <v>924.8</v>
      </c>
      <c r="F66" s="37">
        <v>926.25</v>
      </c>
      <c r="G66" s="38">
        <v>910.55</v>
      </c>
      <c r="H66" s="38">
        <v>896.3</v>
      </c>
      <c r="I66" s="38">
        <v>880.59999999999991</v>
      </c>
      <c r="J66" s="38">
        <v>940.5</v>
      </c>
      <c r="K66" s="38">
        <v>956.2</v>
      </c>
      <c r="L66" s="38">
        <v>970.45</v>
      </c>
      <c r="M66" s="28">
        <v>941.95</v>
      </c>
      <c r="N66" s="28">
        <v>912</v>
      </c>
      <c r="O66" s="39">
        <v>1437600</v>
      </c>
      <c r="P66" s="40">
        <v>-4.9833887043189366E-3</v>
      </c>
    </row>
    <row r="67" spans="1:16" ht="12.75" customHeight="1">
      <c r="A67" s="28">
        <v>57</v>
      </c>
      <c r="B67" s="29" t="s">
        <v>56</v>
      </c>
      <c r="C67" s="30" t="s">
        <v>94</v>
      </c>
      <c r="D67" s="31">
        <v>44616</v>
      </c>
      <c r="E67" s="37">
        <v>536.20000000000005</v>
      </c>
      <c r="F67" s="37">
        <v>537.16666666666674</v>
      </c>
      <c r="G67" s="38">
        <v>529.48333333333346</v>
      </c>
      <c r="H67" s="38">
        <v>522.76666666666677</v>
      </c>
      <c r="I67" s="38">
        <v>515.08333333333348</v>
      </c>
      <c r="J67" s="38">
        <v>543.88333333333344</v>
      </c>
      <c r="K67" s="38">
        <v>551.56666666666683</v>
      </c>
      <c r="L67" s="38">
        <v>558.28333333333342</v>
      </c>
      <c r="M67" s="28">
        <v>544.85</v>
      </c>
      <c r="N67" s="28">
        <v>530.45000000000005</v>
      </c>
      <c r="O67" s="39">
        <v>10821250</v>
      </c>
      <c r="P67" s="40">
        <v>3.9429432911979589E-3</v>
      </c>
    </row>
    <row r="68" spans="1:16" ht="12.75" customHeight="1">
      <c r="A68" s="28">
        <v>58</v>
      </c>
      <c r="B68" s="29" t="s">
        <v>42</v>
      </c>
      <c r="C68" s="30" t="s">
        <v>252</v>
      </c>
      <c r="D68" s="31">
        <v>44616</v>
      </c>
      <c r="E68" s="37">
        <v>1781.75</v>
      </c>
      <c r="F68" s="37">
        <v>1767.1333333333332</v>
      </c>
      <c r="G68" s="38">
        <v>1695.9166666666665</v>
      </c>
      <c r="H68" s="38">
        <v>1610.0833333333333</v>
      </c>
      <c r="I68" s="38">
        <v>1538.8666666666666</v>
      </c>
      <c r="J68" s="38">
        <v>1852.9666666666665</v>
      </c>
      <c r="K68" s="38">
        <v>1924.1833333333332</v>
      </c>
      <c r="L68" s="38">
        <v>2010.0166666666664</v>
      </c>
      <c r="M68" s="28">
        <v>1838.35</v>
      </c>
      <c r="N68" s="28">
        <v>1681.3</v>
      </c>
      <c r="O68" s="39">
        <v>440000</v>
      </c>
      <c r="P68" s="40">
        <v>4.9493142516398331E-2</v>
      </c>
    </row>
    <row r="69" spans="1:16" ht="12.75" customHeight="1">
      <c r="A69" s="28">
        <v>59</v>
      </c>
      <c r="B69" s="29" t="s">
        <v>38</v>
      </c>
      <c r="C69" s="30" t="s">
        <v>95</v>
      </c>
      <c r="D69" s="31">
        <v>44616</v>
      </c>
      <c r="E69" s="37">
        <v>2228.5500000000002</v>
      </c>
      <c r="F69" s="37">
        <v>2222.5833333333335</v>
      </c>
      <c r="G69" s="38">
        <v>2158.1166666666668</v>
      </c>
      <c r="H69" s="38">
        <v>2087.6833333333334</v>
      </c>
      <c r="I69" s="38">
        <v>2023.2166666666667</v>
      </c>
      <c r="J69" s="38">
        <v>2293.0166666666669</v>
      </c>
      <c r="K69" s="38">
        <v>2357.4833333333331</v>
      </c>
      <c r="L69" s="38">
        <v>2427.916666666667</v>
      </c>
      <c r="M69" s="28">
        <v>2287.0500000000002</v>
      </c>
      <c r="N69" s="28">
        <v>2152.15</v>
      </c>
      <c r="O69" s="39">
        <v>1827750</v>
      </c>
      <c r="P69" s="40">
        <v>-4.1683051513959887E-2</v>
      </c>
    </row>
    <row r="70" spans="1:16" ht="12.75" customHeight="1">
      <c r="A70" s="28">
        <v>60</v>
      </c>
      <c r="B70" s="29" t="s">
        <v>44</v>
      </c>
      <c r="C70" s="30" t="s">
        <v>349</v>
      </c>
      <c r="D70" s="31">
        <v>44616</v>
      </c>
      <c r="E70" s="37">
        <v>277.10000000000002</v>
      </c>
      <c r="F70" s="37">
        <v>278.78333333333336</v>
      </c>
      <c r="G70" s="38">
        <v>273.06666666666672</v>
      </c>
      <c r="H70" s="38">
        <v>269.03333333333336</v>
      </c>
      <c r="I70" s="38">
        <v>263.31666666666672</v>
      </c>
      <c r="J70" s="38">
        <v>282.81666666666672</v>
      </c>
      <c r="K70" s="38">
        <v>288.5333333333333</v>
      </c>
      <c r="L70" s="38">
        <v>292.56666666666672</v>
      </c>
      <c r="M70" s="28">
        <v>284.5</v>
      </c>
      <c r="N70" s="28">
        <v>274.75</v>
      </c>
      <c r="O70" s="39">
        <v>13967900</v>
      </c>
      <c r="P70" s="40">
        <v>-3.2824552765468571E-3</v>
      </c>
    </row>
    <row r="71" spans="1:16" ht="12.75" customHeight="1">
      <c r="A71" s="28">
        <v>61</v>
      </c>
      <c r="B71" s="29" t="s">
        <v>47</v>
      </c>
      <c r="C71" s="30" t="s">
        <v>96</v>
      </c>
      <c r="D71" s="31">
        <v>44616</v>
      </c>
      <c r="E71" s="37">
        <v>3958.2</v>
      </c>
      <c r="F71" s="37">
        <v>3992.7166666666667</v>
      </c>
      <c r="G71" s="38">
        <v>3910.4833333333336</v>
      </c>
      <c r="H71" s="38">
        <v>3862.7666666666669</v>
      </c>
      <c r="I71" s="38">
        <v>3780.5333333333338</v>
      </c>
      <c r="J71" s="38">
        <v>4040.4333333333334</v>
      </c>
      <c r="K71" s="38">
        <v>4122.6666666666661</v>
      </c>
      <c r="L71" s="38">
        <v>4170.3833333333332</v>
      </c>
      <c r="M71" s="28">
        <v>4074.95</v>
      </c>
      <c r="N71" s="28">
        <v>3945</v>
      </c>
      <c r="O71" s="39">
        <v>2873500</v>
      </c>
      <c r="P71" s="40">
        <v>-8.7961365988271818E-3</v>
      </c>
    </row>
    <row r="72" spans="1:16" ht="12.75" customHeight="1">
      <c r="A72" s="28">
        <v>62</v>
      </c>
      <c r="B72" s="29" t="s">
        <v>44</v>
      </c>
      <c r="C72" s="30" t="s">
        <v>254</v>
      </c>
      <c r="D72" s="31">
        <v>44616</v>
      </c>
      <c r="E72" s="37">
        <v>4412.8500000000004</v>
      </c>
      <c r="F72" s="37">
        <v>4362.2666666666664</v>
      </c>
      <c r="G72" s="38">
        <v>4175.583333333333</v>
      </c>
      <c r="H72" s="38">
        <v>3938.3166666666666</v>
      </c>
      <c r="I72" s="38">
        <v>3751.6333333333332</v>
      </c>
      <c r="J72" s="38">
        <v>4599.5333333333328</v>
      </c>
      <c r="K72" s="38">
        <v>4786.2166666666672</v>
      </c>
      <c r="L72" s="38">
        <v>5023.4833333333327</v>
      </c>
      <c r="M72" s="28">
        <v>4548.95</v>
      </c>
      <c r="N72" s="28">
        <v>4125</v>
      </c>
      <c r="O72" s="39">
        <v>669500</v>
      </c>
      <c r="P72" s="40">
        <v>0.18705673758865249</v>
      </c>
    </row>
    <row r="73" spans="1:16" ht="12.75" customHeight="1">
      <c r="A73" s="28">
        <v>63</v>
      </c>
      <c r="B73" s="29" t="s">
        <v>97</v>
      </c>
      <c r="C73" s="30" t="s">
        <v>98</v>
      </c>
      <c r="D73" s="31">
        <v>44616</v>
      </c>
      <c r="E73" s="37">
        <v>379.3</v>
      </c>
      <c r="F73" s="37">
        <v>382.45</v>
      </c>
      <c r="G73" s="38">
        <v>373.59999999999997</v>
      </c>
      <c r="H73" s="38">
        <v>367.9</v>
      </c>
      <c r="I73" s="38">
        <v>359.04999999999995</v>
      </c>
      <c r="J73" s="38">
        <v>388.15</v>
      </c>
      <c r="K73" s="38">
        <v>397</v>
      </c>
      <c r="L73" s="38">
        <v>402.7</v>
      </c>
      <c r="M73" s="28">
        <v>391.3</v>
      </c>
      <c r="N73" s="28">
        <v>376.75</v>
      </c>
      <c r="O73" s="39">
        <v>31777350</v>
      </c>
      <c r="P73" s="40">
        <v>-5.114164686434549E-3</v>
      </c>
    </row>
    <row r="74" spans="1:16" ht="12.75" customHeight="1">
      <c r="A74" s="28">
        <v>64</v>
      </c>
      <c r="B74" s="29" t="s">
        <v>47</v>
      </c>
      <c r="C74" s="30" t="s">
        <v>99</v>
      </c>
      <c r="D74" s="31">
        <v>44616</v>
      </c>
      <c r="E74" s="37">
        <v>4224</v>
      </c>
      <c r="F74" s="37">
        <v>4267.8833333333332</v>
      </c>
      <c r="G74" s="38">
        <v>4137.8666666666668</v>
      </c>
      <c r="H74" s="38">
        <v>4051.7333333333336</v>
      </c>
      <c r="I74" s="38">
        <v>3921.7166666666672</v>
      </c>
      <c r="J74" s="38">
        <v>4354.0166666666664</v>
      </c>
      <c r="K74" s="38">
        <v>4484.0333333333328</v>
      </c>
      <c r="L74" s="38">
        <v>4570.1666666666661</v>
      </c>
      <c r="M74" s="28">
        <v>4397.8999999999996</v>
      </c>
      <c r="N74" s="28">
        <v>4181.75</v>
      </c>
      <c r="O74" s="39">
        <v>2707750</v>
      </c>
      <c r="P74" s="40">
        <v>-1.0325292397660819E-2</v>
      </c>
    </row>
    <row r="75" spans="1:16" ht="12.75" customHeight="1">
      <c r="A75" s="28">
        <v>65</v>
      </c>
      <c r="B75" s="29" t="s">
        <v>49</v>
      </c>
      <c r="C75" s="303" t="s">
        <v>100</v>
      </c>
      <c r="D75" s="31">
        <v>44616</v>
      </c>
      <c r="E75" s="37">
        <v>2623</v>
      </c>
      <c r="F75" s="37">
        <v>2661.6333333333332</v>
      </c>
      <c r="G75" s="38">
        <v>2571.3666666666663</v>
      </c>
      <c r="H75" s="38">
        <v>2519.7333333333331</v>
      </c>
      <c r="I75" s="38">
        <v>2429.4666666666662</v>
      </c>
      <c r="J75" s="38">
        <v>2713.2666666666664</v>
      </c>
      <c r="K75" s="38">
        <v>2803.5333333333328</v>
      </c>
      <c r="L75" s="38">
        <v>2855.1666666666665</v>
      </c>
      <c r="M75" s="28">
        <v>2751.9</v>
      </c>
      <c r="N75" s="28">
        <v>2610</v>
      </c>
      <c r="O75" s="39">
        <v>2668050</v>
      </c>
      <c r="P75" s="40">
        <v>6.7198656026879466E-2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44616</v>
      </c>
      <c r="E76" s="37">
        <v>1841</v>
      </c>
      <c r="F76" s="37">
        <v>1848.6833333333334</v>
      </c>
      <c r="G76" s="38">
        <v>1828.3166666666668</v>
      </c>
      <c r="H76" s="38">
        <v>1815.6333333333334</v>
      </c>
      <c r="I76" s="38">
        <v>1795.2666666666669</v>
      </c>
      <c r="J76" s="38">
        <v>1861.3666666666668</v>
      </c>
      <c r="K76" s="38">
        <v>1881.7333333333336</v>
      </c>
      <c r="L76" s="38">
        <v>1894.4166666666667</v>
      </c>
      <c r="M76" s="28">
        <v>1869.05</v>
      </c>
      <c r="N76" s="28">
        <v>1836</v>
      </c>
      <c r="O76" s="39">
        <v>5359200</v>
      </c>
      <c r="P76" s="40">
        <v>8.9445438282647588E-2</v>
      </c>
    </row>
    <row r="77" spans="1:16" ht="12.75" customHeight="1">
      <c r="A77" s="28">
        <v>67</v>
      </c>
      <c r="B77" s="29" t="s">
        <v>49</v>
      </c>
      <c r="C77" s="30" t="s">
        <v>102</v>
      </c>
      <c r="D77" s="31">
        <v>44616</v>
      </c>
      <c r="E77" s="37">
        <v>173.95</v>
      </c>
      <c r="F77" s="37">
        <v>174.95000000000002</v>
      </c>
      <c r="G77" s="38">
        <v>172.40000000000003</v>
      </c>
      <c r="H77" s="38">
        <v>170.85000000000002</v>
      </c>
      <c r="I77" s="38">
        <v>168.30000000000004</v>
      </c>
      <c r="J77" s="38">
        <v>176.50000000000003</v>
      </c>
      <c r="K77" s="38">
        <v>179.05000000000004</v>
      </c>
      <c r="L77" s="38">
        <v>180.60000000000002</v>
      </c>
      <c r="M77" s="28">
        <v>177.5</v>
      </c>
      <c r="N77" s="28">
        <v>173.4</v>
      </c>
      <c r="O77" s="39">
        <v>21834000</v>
      </c>
      <c r="P77" s="40">
        <v>-1.7654680919987044E-2</v>
      </c>
    </row>
    <row r="78" spans="1:16" ht="12.75" customHeight="1">
      <c r="A78" s="28">
        <v>68</v>
      </c>
      <c r="B78" s="29" t="s">
        <v>58</v>
      </c>
      <c r="C78" s="30" t="s">
        <v>103</v>
      </c>
      <c r="D78" s="31">
        <v>44616</v>
      </c>
      <c r="E78" s="37">
        <v>100.4</v>
      </c>
      <c r="F78" s="37">
        <v>101</v>
      </c>
      <c r="G78" s="38">
        <v>99.05</v>
      </c>
      <c r="H78" s="38">
        <v>97.7</v>
      </c>
      <c r="I78" s="38">
        <v>95.75</v>
      </c>
      <c r="J78" s="38">
        <v>102.35</v>
      </c>
      <c r="K78" s="38">
        <v>104.29999999999998</v>
      </c>
      <c r="L78" s="38">
        <v>105.64999999999999</v>
      </c>
      <c r="M78" s="28">
        <v>102.95</v>
      </c>
      <c r="N78" s="28">
        <v>99.65</v>
      </c>
      <c r="O78" s="39">
        <v>98460000</v>
      </c>
      <c r="P78" s="40">
        <v>-1.1842633480529908E-2</v>
      </c>
    </row>
    <row r="79" spans="1:16" ht="12.75" customHeight="1">
      <c r="A79" s="28">
        <v>69</v>
      </c>
      <c r="B79" s="29" t="s">
        <v>87</v>
      </c>
      <c r="C79" s="30" t="s">
        <v>364</v>
      </c>
      <c r="D79" s="31">
        <v>44616</v>
      </c>
      <c r="E79" s="37">
        <v>148.75</v>
      </c>
      <c r="F79" s="37">
        <v>151.21666666666667</v>
      </c>
      <c r="G79" s="38">
        <v>144.53333333333333</v>
      </c>
      <c r="H79" s="38">
        <v>140.31666666666666</v>
      </c>
      <c r="I79" s="38">
        <v>133.63333333333333</v>
      </c>
      <c r="J79" s="38">
        <v>155.43333333333334</v>
      </c>
      <c r="K79" s="38">
        <v>162.11666666666667</v>
      </c>
      <c r="L79" s="38">
        <v>166.33333333333334</v>
      </c>
      <c r="M79" s="28">
        <v>157.9</v>
      </c>
      <c r="N79" s="28">
        <v>147</v>
      </c>
      <c r="O79" s="39">
        <v>10938200</v>
      </c>
      <c r="P79" s="40">
        <v>5.3857715430861722E-2</v>
      </c>
    </row>
    <row r="80" spans="1:16" ht="12.75" customHeight="1">
      <c r="A80" s="28">
        <v>70</v>
      </c>
      <c r="B80" s="29" t="s">
        <v>79</v>
      </c>
      <c r="C80" s="30" t="s">
        <v>104</v>
      </c>
      <c r="D80" s="31">
        <v>44616</v>
      </c>
      <c r="E80" s="37">
        <v>142.19999999999999</v>
      </c>
      <c r="F80" s="37">
        <v>143.43333333333331</v>
      </c>
      <c r="G80" s="38">
        <v>140.41666666666663</v>
      </c>
      <c r="H80" s="38">
        <v>138.63333333333333</v>
      </c>
      <c r="I80" s="38">
        <v>135.61666666666665</v>
      </c>
      <c r="J80" s="38">
        <v>145.21666666666661</v>
      </c>
      <c r="K80" s="38">
        <v>148.23333333333332</v>
      </c>
      <c r="L80" s="38">
        <v>150.01666666666659</v>
      </c>
      <c r="M80" s="28">
        <v>146.44999999999999</v>
      </c>
      <c r="N80" s="28">
        <v>141.65</v>
      </c>
      <c r="O80" s="39">
        <v>30792800</v>
      </c>
      <c r="P80" s="40">
        <v>2.5182778229082048E-2</v>
      </c>
    </row>
    <row r="81" spans="1:16" ht="12.75" customHeight="1">
      <c r="A81" s="28">
        <v>71</v>
      </c>
      <c r="B81" s="29" t="s">
        <v>47</v>
      </c>
      <c r="C81" s="30" t="s">
        <v>105</v>
      </c>
      <c r="D81" s="31">
        <v>44616</v>
      </c>
      <c r="E81" s="37">
        <v>489.4</v>
      </c>
      <c r="F81" s="37">
        <v>489.43333333333334</v>
      </c>
      <c r="G81" s="38">
        <v>479.51666666666665</v>
      </c>
      <c r="H81" s="38">
        <v>469.63333333333333</v>
      </c>
      <c r="I81" s="38">
        <v>459.71666666666664</v>
      </c>
      <c r="J81" s="38">
        <v>499.31666666666666</v>
      </c>
      <c r="K81" s="38">
        <v>509.23333333333329</v>
      </c>
      <c r="L81" s="38">
        <v>519.11666666666667</v>
      </c>
      <c r="M81" s="28">
        <v>499.35</v>
      </c>
      <c r="N81" s="28">
        <v>479.55</v>
      </c>
      <c r="O81" s="39">
        <v>7531350</v>
      </c>
      <c r="P81" s="40">
        <v>-7.2760345611641653E-3</v>
      </c>
    </row>
    <row r="82" spans="1:16" ht="12.75" customHeight="1">
      <c r="A82" s="28">
        <v>72</v>
      </c>
      <c r="B82" s="29" t="s">
        <v>106</v>
      </c>
      <c r="C82" s="30" t="s">
        <v>107</v>
      </c>
      <c r="D82" s="31">
        <v>44616</v>
      </c>
      <c r="E82" s="37">
        <v>40.65</v>
      </c>
      <c r="F82" s="37">
        <v>40.9</v>
      </c>
      <c r="G82" s="38">
        <v>40.15</v>
      </c>
      <c r="H82" s="38">
        <v>39.65</v>
      </c>
      <c r="I82" s="38">
        <v>38.9</v>
      </c>
      <c r="J82" s="38">
        <v>41.4</v>
      </c>
      <c r="K82" s="38">
        <v>42.15</v>
      </c>
      <c r="L82" s="38">
        <v>42.65</v>
      </c>
      <c r="M82" s="28">
        <v>41.65</v>
      </c>
      <c r="N82" s="28">
        <v>40.4</v>
      </c>
      <c r="O82" s="39">
        <v>62662500</v>
      </c>
      <c r="P82" s="40">
        <v>9.057971014492754E-3</v>
      </c>
    </row>
    <row r="83" spans="1:16" ht="12.75" customHeight="1">
      <c r="A83" s="28">
        <v>73</v>
      </c>
      <c r="B83" s="29" t="s">
        <v>44</v>
      </c>
      <c r="C83" s="30" t="s">
        <v>381</v>
      </c>
      <c r="D83" s="31">
        <v>44616</v>
      </c>
      <c r="E83" s="37">
        <v>466.05</v>
      </c>
      <c r="F83" s="37">
        <v>471.01666666666665</v>
      </c>
      <c r="G83" s="38">
        <v>458.58333333333331</v>
      </c>
      <c r="H83" s="38">
        <v>451.11666666666667</v>
      </c>
      <c r="I83" s="38">
        <v>438.68333333333334</v>
      </c>
      <c r="J83" s="38">
        <v>478.48333333333329</v>
      </c>
      <c r="K83" s="38">
        <v>490.91666666666669</v>
      </c>
      <c r="L83" s="38">
        <v>498.38333333333327</v>
      </c>
      <c r="M83" s="28">
        <v>483.45</v>
      </c>
      <c r="N83" s="28">
        <v>463.55</v>
      </c>
      <c r="O83" s="39">
        <v>2856100</v>
      </c>
      <c r="P83" s="40">
        <v>-1.6121809225257501E-2</v>
      </c>
    </row>
    <row r="84" spans="1:16" ht="12.75" customHeight="1">
      <c r="A84" s="28">
        <v>74</v>
      </c>
      <c r="B84" s="29" t="s">
        <v>56</v>
      </c>
      <c r="C84" s="30" t="s">
        <v>108</v>
      </c>
      <c r="D84" s="31">
        <v>44616</v>
      </c>
      <c r="E84" s="37">
        <v>884.9</v>
      </c>
      <c r="F84" s="37">
        <v>890.38333333333321</v>
      </c>
      <c r="G84" s="38">
        <v>876.96666666666647</v>
      </c>
      <c r="H84" s="38">
        <v>869.0333333333333</v>
      </c>
      <c r="I84" s="38">
        <v>855.61666666666656</v>
      </c>
      <c r="J84" s="38">
        <v>898.31666666666638</v>
      </c>
      <c r="K84" s="38">
        <v>911.73333333333312</v>
      </c>
      <c r="L84" s="38">
        <v>919.66666666666629</v>
      </c>
      <c r="M84" s="28">
        <v>903.8</v>
      </c>
      <c r="N84" s="28">
        <v>882.45</v>
      </c>
      <c r="O84" s="39">
        <v>3906000</v>
      </c>
      <c r="P84" s="40">
        <v>3.3880359978824777E-2</v>
      </c>
    </row>
    <row r="85" spans="1:16" ht="12.75" customHeight="1">
      <c r="A85" s="28">
        <v>75</v>
      </c>
      <c r="B85" s="29" t="s">
        <v>97</v>
      </c>
      <c r="C85" s="30" t="s">
        <v>109</v>
      </c>
      <c r="D85" s="31">
        <v>44616</v>
      </c>
      <c r="E85" s="37">
        <v>1640.55</v>
      </c>
      <c r="F85" s="37">
        <v>1661.2</v>
      </c>
      <c r="G85" s="38">
        <v>1610.15</v>
      </c>
      <c r="H85" s="38">
        <v>1579.75</v>
      </c>
      <c r="I85" s="38">
        <v>1528.7</v>
      </c>
      <c r="J85" s="38">
        <v>1691.6000000000001</v>
      </c>
      <c r="K85" s="38">
        <v>1742.6499999999999</v>
      </c>
      <c r="L85" s="38">
        <v>1773.0500000000002</v>
      </c>
      <c r="M85" s="28">
        <v>1712.25</v>
      </c>
      <c r="N85" s="28">
        <v>1630.8</v>
      </c>
      <c r="O85" s="39">
        <v>3791450</v>
      </c>
      <c r="P85" s="40">
        <v>-5.2016713566982176E-3</v>
      </c>
    </row>
    <row r="86" spans="1:16" ht="12.75" customHeight="1">
      <c r="A86" s="28">
        <v>76</v>
      </c>
      <c r="B86" s="29" t="s">
        <v>47</v>
      </c>
      <c r="C86" s="262" t="s">
        <v>110</v>
      </c>
      <c r="D86" s="31">
        <v>44616</v>
      </c>
      <c r="E86" s="37">
        <v>300.7</v>
      </c>
      <c r="F86" s="37">
        <v>301.9666666666667</v>
      </c>
      <c r="G86" s="38">
        <v>294.93333333333339</v>
      </c>
      <c r="H86" s="38">
        <v>289.16666666666669</v>
      </c>
      <c r="I86" s="38">
        <v>282.13333333333338</v>
      </c>
      <c r="J86" s="38">
        <v>307.73333333333341</v>
      </c>
      <c r="K86" s="38">
        <v>314.76666666666671</v>
      </c>
      <c r="L86" s="38">
        <v>320.53333333333342</v>
      </c>
      <c r="M86" s="28">
        <v>309</v>
      </c>
      <c r="N86" s="28">
        <v>296.2</v>
      </c>
      <c r="O86" s="39">
        <v>12871200</v>
      </c>
      <c r="P86" s="40">
        <v>-4.0777164787718879E-3</v>
      </c>
    </row>
    <row r="87" spans="1:16" ht="12.75" customHeight="1">
      <c r="A87" s="28">
        <v>77</v>
      </c>
      <c r="B87" s="29" t="s">
        <v>42</v>
      </c>
      <c r="C87" s="30" t="s">
        <v>111</v>
      </c>
      <c r="D87" s="31">
        <v>44616</v>
      </c>
      <c r="E87" s="37">
        <v>1702.8</v>
      </c>
      <c r="F87" s="37">
        <v>1712.8666666666668</v>
      </c>
      <c r="G87" s="38">
        <v>1686.2833333333335</v>
      </c>
      <c r="H87" s="38">
        <v>1669.7666666666667</v>
      </c>
      <c r="I87" s="38">
        <v>1643.1833333333334</v>
      </c>
      <c r="J87" s="38">
        <v>1729.3833333333337</v>
      </c>
      <c r="K87" s="38">
        <v>1755.9666666666667</v>
      </c>
      <c r="L87" s="38">
        <v>1772.4833333333338</v>
      </c>
      <c r="M87" s="28">
        <v>1739.45</v>
      </c>
      <c r="N87" s="28">
        <v>1696.35</v>
      </c>
      <c r="O87" s="39">
        <v>10283275</v>
      </c>
      <c r="P87" s="40">
        <v>6.6493071700920673E-3</v>
      </c>
    </row>
    <row r="88" spans="1:16" ht="12.75" customHeight="1">
      <c r="A88" s="28">
        <v>78</v>
      </c>
      <c r="B88" s="29" t="s">
        <v>79</v>
      </c>
      <c r="C88" s="30" t="s">
        <v>261</v>
      </c>
      <c r="D88" s="31">
        <v>44616</v>
      </c>
      <c r="E88" s="37">
        <v>298.89999999999998</v>
      </c>
      <c r="F88" s="37">
        <v>299.88333333333327</v>
      </c>
      <c r="G88" s="38">
        <v>295.56666666666655</v>
      </c>
      <c r="H88" s="38">
        <v>292.23333333333329</v>
      </c>
      <c r="I88" s="38">
        <v>287.91666666666657</v>
      </c>
      <c r="J88" s="38">
        <v>303.21666666666653</v>
      </c>
      <c r="K88" s="38">
        <v>307.53333333333325</v>
      </c>
      <c r="L88" s="38">
        <v>310.8666666666665</v>
      </c>
      <c r="M88" s="28">
        <v>304.2</v>
      </c>
      <c r="N88" s="28">
        <v>296.55</v>
      </c>
      <c r="O88" s="39">
        <v>1252900</v>
      </c>
      <c r="P88" s="40">
        <v>-4.0540540540540543E-3</v>
      </c>
    </row>
    <row r="89" spans="1:16" ht="12.75" customHeight="1">
      <c r="A89" s="28">
        <v>79</v>
      </c>
      <c r="B89" s="29" t="s">
        <v>79</v>
      </c>
      <c r="C89" s="30" t="s">
        <v>112</v>
      </c>
      <c r="D89" s="31">
        <v>44616</v>
      </c>
      <c r="E89" s="37">
        <v>680.05</v>
      </c>
      <c r="F89" s="37">
        <v>689.93333333333328</v>
      </c>
      <c r="G89" s="38">
        <v>667.21666666666658</v>
      </c>
      <c r="H89" s="38">
        <v>654.38333333333333</v>
      </c>
      <c r="I89" s="38">
        <v>631.66666666666663</v>
      </c>
      <c r="J89" s="38">
        <v>702.76666666666654</v>
      </c>
      <c r="K89" s="38">
        <v>725.48333333333323</v>
      </c>
      <c r="L89" s="38">
        <v>738.31666666666649</v>
      </c>
      <c r="M89" s="28">
        <v>712.65</v>
      </c>
      <c r="N89" s="28">
        <v>677.1</v>
      </c>
      <c r="O89" s="39">
        <v>1728750</v>
      </c>
      <c r="P89" s="40">
        <v>0.10817307692307693</v>
      </c>
    </row>
    <row r="90" spans="1:16" ht="12.75" customHeight="1">
      <c r="A90" s="28">
        <v>80</v>
      </c>
      <c r="B90" s="29" t="s">
        <v>44</v>
      </c>
      <c r="C90" s="30" t="s">
        <v>262</v>
      </c>
      <c r="D90" s="31">
        <v>44616</v>
      </c>
      <c r="E90" s="37">
        <v>1416.45</v>
      </c>
      <c r="F90" s="37">
        <v>1433.3999999999999</v>
      </c>
      <c r="G90" s="38">
        <v>1391.7999999999997</v>
      </c>
      <c r="H90" s="38">
        <v>1367.1499999999999</v>
      </c>
      <c r="I90" s="38">
        <v>1325.5499999999997</v>
      </c>
      <c r="J90" s="38">
        <v>1458.0499999999997</v>
      </c>
      <c r="K90" s="38">
        <v>1499.6499999999996</v>
      </c>
      <c r="L90" s="38">
        <v>1524.2999999999997</v>
      </c>
      <c r="M90" s="28">
        <v>1475</v>
      </c>
      <c r="N90" s="28">
        <v>1408.75</v>
      </c>
      <c r="O90" s="39">
        <v>2532225</v>
      </c>
      <c r="P90" s="40">
        <v>-3.5514018691588786E-3</v>
      </c>
    </row>
    <row r="91" spans="1:16" ht="12.75" customHeight="1">
      <c r="A91" s="28">
        <v>81</v>
      </c>
      <c r="B91" s="29" t="s">
        <v>70</v>
      </c>
      <c r="C91" s="30" t="s">
        <v>113</v>
      </c>
      <c r="D91" s="31">
        <v>44616</v>
      </c>
      <c r="E91" s="37">
        <v>1145.4000000000001</v>
      </c>
      <c r="F91" s="37">
        <v>1155.6333333333334</v>
      </c>
      <c r="G91" s="38">
        <v>1130.7666666666669</v>
      </c>
      <c r="H91" s="38">
        <v>1116.1333333333334</v>
      </c>
      <c r="I91" s="38">
        <v>1091.2666666666669</v>
      </c>
      <c r="J91" s="38">
        <v>1170.2666666666669</v>
      </c>
      <c r="K91" s="38">
        <v>1195.1333333333332</v>
      </c>
      <c r="L91" s="38">
        <v>1209.7666666666669</v>
      </c>
      <c r="M91" s="28">
        <v>1180.5</v>
      </c>
      <c r="N91" s="28">
        <v>1141</v>
      </c>
      <c r="O91" s="39">
        <v>4426000</v>
      </c>
      <c r="P91" s="40">
        <v>6.2521314084346934E-3</v>
      </c>
    </row>
    <row r="92" spans="1:16" ht="12.75" customHeight="1">
      <c r="A92" s="28">
        <v>82</v>
      </c>
      <c r="B92" s="29" t="s">
        <v>87</v>
      </c>
      <c r="C92" s="30" t="s">
        <v>114</v>
      </c>
      <c r="D92" s="31">
        <v>44616</v>
      </c>
      <c r="E92" s="37">
        <v>1084.1500000000001</v>
      </c>
      <c r="F92" s="37">
        <v>1089.9833333333333</v>
      </c>
      <c r="G92" s="38">
        <v>1074.9166666666667</v>
      </c>
      <c r="H92" s="38">
        <v>1065.6833333333334</v>
      </c>
      <c r="I92" s="38">
        <v>1050.6166666666668</v>
      </c>
      <c r="J92" s="38">
        <v>1099.2166666666667</v>
      </c>
      <c r="K92" s="38">
        <v>1114.2833333333333</v>
      </c>
      <c r="L92" s="38">
        <v>1123.5166666666667</v>
      </c>
      <c r="M92" s="28">
        <v>1105.05</v>
      </c>
      <c r="N92" s="28">
        <v>1080.75</v>
      </c>
      <c r="O92" s="39">
        <v>28791700</v>
      </c>
      <c r="P92" s="40">
        <v>2.9897087913463707E-2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44616</v>
      </c>
      <c r="E93" s="37">
        <v>2522.6999999999998</v>
      </c>
      <c r="F93" s="37">
        <v>2530.2499999999995</v>
      </c>
      <c r="G93" s="38">
        <v>2493.6499999999992</v>
      </c>
      <c r="H93" s="38">
        <v>2464.5999999999995</v>
      </c>
      <c r="I93" s="38">
        <v>2427.9999999999991</v>
      </c>
      <c r="J93" s="38">
        <v>2559.2999999999993</v>
      </c>
      <c r="K93" s="38">
        <v>2595.8999999999996</v>
      </c>
      <c r="L93" s="38">
        <v>2624.9499999999994</v>
      </c>
      <c r="M93" s="28">
        <v>2566.85</v>
      </c>
      <c r="N93" s="28">
        <v>2501.1999999999998</v>
      </c>
      <c r="O93" s="39">
        <v>16487400</v>
      </c>
      <c r="P93" s="40">
        <v>4.6280960268052618E-2</v>
      </c>
    </row>
    <row r="94" spans="1:16" ht="12.75" customHeight="1">
      <c r="A94" s="28">
        <v>84</v>
      </c>
      <c r="B94" s="29" t="s">
        <v>63</v>
      </c>
      <c r="C94" s="30" t="s">
        <v>116</v>
      </c>
      <c r="D94" s="31">
        <v>44616</v>
      </c>
      <c r="E94" s="37">
        <v>2188.85</v>
      </c>
      <c r="F94" s="37">
        <v>2196.5166666666664</v>
      </c>
      <c r="G94" s="38">
        <v>2137.083333333333</v>
      </c>
      <c r="H94" s="38">
        <v>2085.3166666666666</v>
      </c>
      <c r="I94" s="38">
        <v>2025.8833333333332</v>
      </c>
      <c r="J94" s="38">
        <v>2248.2833333333328</v>
      </c>
      <c r="K94" s="38">
        <v>2307.7166666666662</v>
      </c>
      <c r="L94" s="38">
        <v>2359.4833333333327</v>
      </c>
      <c r="M94" s="28">
        <v>2255.9499999999998</v>
      </c>
      <c r="N94" s="28">
        <v>2144.75</v>
      </c>
      <c r="O94" s="39">
        <v>3275000</v>
      </c>
      <c r="P94" s="40">
        <v>3.6786121311890595E-2</v>
      </c>
    </row>
    <row r="95" spans="1:16" ht="12.75" customHeight="1">
      <c r="A95" s="28">
        <v>85</v>
      </c>
      <c r="B95" s="29" t="s">
        <v>58</v>
      </c>
      <c r="C95" s="30" t="s">
        <v>117</v>
      </c>
      <c r="D95" s="31">
        <v>44616</v>
      </c>
      <c r="E95" s="37">
        <v>1466.45</v>
      </c>
      <c r="F95" s="37">
        <v>1472.6500000000003</v>
      </c>
      <c r="G95" s="38">
        <v>1453.9500000000007</v>
      </c>
      <c r="H95" s="38">
        <v>1441.4500000000005</v>
      </c>
      <c r="I95" s="38">
        <v>1422.7500000000009</v>
      </c>
      <c r="J95" s="38">
        <v>1485.1500000000005</v>
      </c>
      <c r="K95" s="38">
        <v>1503.85</v>
      </c>
      <c r="L95" s="38">
        <v>1516.3500000000004</v>
      </c>
      <c r="M95" s="28">
        <v>1491.35</v>
      </c>
      <c r="N95" s="28">
        <v>1460.15</v>
      </c>
      <c r="O95" s="39">
        <v>39419050</v>
      </c>
      <c r="P95" s="40">
        <v>4.8404084140311866E-2</v>
      </c>
    </row>
    <row r="96" spans="1:16" ht="12.75" customHeight="1">
      <c r="A96" s="28">
        <v>86</v>
      </c>
      <c r="B96" s="29" t="s">
        <v>63</v>
      </c>
      <c r="C96" s="30" t="s">
        <v>118</v>
      </c>
      <c r="D96" s="31">
        <v>44616</v>
      </c>
      <c r="E96" s="37">
        <v>621.65</v>
      </c>
      <c r="F96" s="37">
        <v>625.6</v>
      </c>
      <c r="G96" s="38">
        <v>616.05000000000007</v>
      </c>
      <c r="H96" s="38">
        <v>610.45000000000005</v>
      </c>
      <c r="I96" s="38">
        <v>600.90000000000009</v>
      </c>
      <c r="J96" s="38">
        <v>631.20000000000005</v>
      </c>
      <c r="K96" s="38">
        <v>640.75</v>
      </c>
      <c r="L96" s="38">
        <v>646.35</v>
      </c>
      <c r="M96" s="28">
        <v>635.15</v>
      </c>
      <c r="N96" s="28">
        <v>620</v>
      </c>
      <c r="O96" s="39">
        <v>20397300</v>
      </c>
      <c r="P96" s="40">
        <v>2.48714972641353E-2</v>
      </c>
    </row>
    <row r="97" spans="1:16" ht="12.75" customHeight="1">
      <c r="A97" s="28">
        <v>87</v>
      </c>
      <c r="B97" s="29" t="s">
        <v>49</v>
      </c>
      <c r="C97" s="30" t="s">
        <v>119</v>
      </c>
      <c r="D97" s="31">
        <v>44616</v>
      </c>
      <c r="E97" s="37">
        <v>2619.3000000000002</v>
      </c>
      <c r="F97" s="37">
        <v>2643.6000000000004</v>
      </c>
      <c r="G97" s="38">
        <v>2584.5500000000006</v>
      </c>
      <c r="H97" s="38">
        <v>2549.8000000000002</v>
      </c>
      <c r="I97" s="38">
        <v>2490.7500000000005</v>
      </c>
      <c r="J97" s="38">
        <v>2678.3500000000008</v>
      </c>
      <c r="K97" s="38">
        <v>2737.4</v>
      </c>
      <c r="L97" s="38">
        <v>2772.150000000001</v>
      </c>
      <c r="M97" s="28">
        <v>2702.65</v>
      </c>
      <c r="N97" s="28">
        <v>2608.85</v>
      </c>
      <c r="O97" s="39">
        <v>3178800</v>
      </c>
      <c r="P97" s="40">
        <v>9.9123141441097972E-3</v>
      </c>
    </row>
    <row r="98" spans="1:16" ht="12.75" customHeight="1">
      <c r="A98" s="28">
        <v>88</v>
      </c>
      <c r="B98" s="29" t="s">
        <v>120</v>
      </c>
      <c r="C98" s="30" t="s">
        <v>121</v>
      </c>
      <c r="D98" s="31">
        <v>44616</v>
      </c>
      <c r="E98" s="37">
        <v>491</v>
      </c>
      <c r="F98" s="37">
        <v>495.88333333333338</v>
      </c>
      <c r="G98" s="38">
        <v>484.11666666666679</v>
      </c>
      <c r="H98" s="38">
        <v>477.23333333333341</v>
      </c>
      <c r="I98" s="38">
        <v>465.46666666666681</v>
      </c>
      <c r="J98" s="38">
        <v>502.76666666666677</v>
      </c>
      <c r="K98" s="38">
        <v>514.5333333333333</v>
      </c>
      <c r="L98" s="38">
        <v>521.41666666666674</v>
      </c>
      <c r="M98" s="28">
        <v>507.65</v>
      </c>
      <c r="N98" s="28">
        <v>489</v>
      </c>
      <c r="O98" s="39">
        <v>26370825</v>
      </c>
      <c r="P98" s="40">
        <v>-2.7237986828197417E-3</v>
      </c>
    </row>
    <row r="99" spans="1:16" ht="12.75" customHeight="1">
      <c r="A99" s="28">
        <v>89</v>
      </c>
      <c r="B99" s="29" t="s">
        <v>120</v>
      </c>
      <c r="C99" s="30" t="s">
        <v>391</v>
      </c>
      <c r="D99" s="31">
        <v>44616</v>
      </c>
      <c r="E99" s="37">
        <v>124.5</v>
      </c>
      <c r="F99" s="37">
        <v>125.53333333333335</v>
      </c>
      <c r="G99" s="38">
        <v>122.3666666666667</v>
      </c>
      <c r="H99" s="38">
        <v>120.23333333333336</v>
      </c>
      <c r="I99" s="38">
        <v>117.06666666666672</v>
      </c>
      <c r="J99" s="38">
        <v>127.66666666666669</v>
      </c>
      <c r="K99" s="38">
        <v>130.83333333333334</v>
      </c>
      <c r="L99" s="38">
        <v>132.96666666666667</v>
      </c>
      <c r="M99" s="28">
        <v>128.69999999999999</v>
      </c>
      <c r="N99" s="28">
        <v>123.4</v>
      </c>
      <c r="O99" s="39">
        <v>14706000</v>
      </c>
      <c r="P99" s="40">
        <v>4.6831955922865015E-2</v>
      </c>
    </row>
    <row r="100" spans="1:16" ht="12.75" customHeight="1">
      <c r="A100" s="28">
        <v>90</v>
      </c>
      <c r="B100" s="29" t="s">
        <v>79</v>
      </c>
      <c r="C100" s="30" t="s">
        <v>122</v>
      </c>
      <c r="D100" s="31">
        <v>44616</v>
      </c>
      <c r="E100" s="37">
        <v>314.89999999999998</v>
      </c>
      <c r="F100" s="37">
        <v>316.75</v>
      </c>
      <c r="G100" s="38">
        <v>309.10000000000002</v>
      </c>
      <c r="H100" s="38">
        <v>303.3</v>
      </c>
      <c r="I100" s="38">
        <v>295.65000000000003</v>
      </c>
      <c r="J100" s="38">
        <v>322.55</v>
      </c>
      <c r="K100" s="38">
        <v>330.2</v>
      </c>
      <c r="L100" s="38">
        <v>336</v>
      </c>
      <c r="M100" s="28">
        <v>324.39999999999998</v>
      </c>
      <c r="N100" s="28">
        <v>310.95</v>
      </c>
      <c r="O100" s="39">
        <v>12317400</v>
      </c>
      <c r="P100" s="40">
        <v>2.1724524076147816E-2</v>
      </c>
    </row>
    <row r="101" spans="1:16" ht="12.75" customHeight="1">
      <c r="A101" s="28">
        <v>91</v>
      </c>
      <c r="B101" s="29" t="s">
        <v>56</v>
      </c>
      <c r="C101" s="30" t="s">
        <v>123</v>
      </c>
      <c r="D101" s="31">
        <v>44616</v>
      </c>
      <c r="E101" s="37">
        <v>2287.9</v>
      </c>
      <c r="F101" s="37">
        <v>2298.6166666666668</v>
      </c>
      <c r="G101" s="38">
        <v>2272.3833333333337</v>
      </c>
      <c r="H101" s="38">
        <v>2256.8666666666668</v>
      </c>
      <c r="I101" s="38">
        <v>2230.6333333333337</v>
      </c>
      <c r="J101" s="38">
        <v>2314.1333333333337</v>
      </c>
      <c r="K101" s="38">
        <v>2340.3666666666672</v>
      </c>
      <c r="L101" s="38">
        <v>2355.8833333333337</v>
      </c>
      <c r="M101" s="28">
        <v>2324.85</v>
      </c>
      <c r="N101" s="28">
        <v>2283.1</v>
      </c>
      <c r="O101" s="39">
        <v>9413100</v>
      </c>
      <c r="P101" s="40">
        <v>5.4209183673469387E-4</v>
      </c>
    </row>
    <row r="102" spans="1:16" ht="12.75" customHeight="1">
      <c r="A102" s="28">
        <v>92</v>
      </c>
      <c r="B102" s="29" t="s">
        <v>44</v>
      </c>
      <c r="C102" s="30" t="s">
        <v>392</v>
      </c>
      <c r="D102" s="31">
        <v>44616</v>
      </c>
      <c r="E102" s="37">
        <v>42060.15</v>
      </c>
      <c r="F102" s="37">
        <v>42484.316666666673</v>
      </c>
      <c r="G102" s="38">
        <v>41469.683333333349</v>
      </c>
      <c r="H102" s="38">
        <v>40879.216666666674</v>
      </c>
      <c r="I102" s="38">
        <v>39864.58333333335</v>
      </c>
      <c r="J102" s="38">
        <v>43074.783333333347</v>
      </c>
      <c r="K102" s="38">
        <v>44089.416666666664</v>
      </c>
      <c r="L102" s="38">
        <v>44679.883333333346</v>
      </c>
      <c r="M102" s="28">
        <v>43498.95</v>
      </c>
      <c r="N102" s="28">
        <v>41893.85</v>
      </c>
      <c r="O102" s="39">
        <v>8940</v>
      </c>
      <c r="P102" s="40">
        <v>2.2298456260720412E-2</v>
      </c>
    </row>
    <row r="103" spans="1:16" ht="12.75" customHeight="1">
      <c r="A103" s="28">
        <v>93</v>
      </c>
      <c r="B103" s="29" t="s">
        <v>63</v>
      </c>
      <c r="C103" s="30" t="s">
        <v>124</v>
      </c>
      <c r="D103" s="31">
        <v>44616</v>
      </c>
      <c r="E103" s="37">
        <v>212.35</v>
      </c>
      <c r="F103" s="37">
        <v>214.16666666666666</v>
      </c>
      <c r="G103" s="38">
        <v>209.18333333333331</v>
      </c>
      <c r="H103" s="38">
        <v>206.01666666666665</v>
      </c>
      <c r="I103" s="38">
        <v>201.0333333333333</v>
      </c>
      <c r="J103" s="38">
        <v>217.33333333333331</v>
      </c>
      <c r="K103" s="38">
        <v>222.31666666666666</v>
      </c>
      <c r="L103" s="38">
        <v>225.48333333333332</v>
      </c>
      <c r="M103" s="28">
        <v>219.15</v>
      </c>
      <c r="N103" s="28">
        <v>211</v>
      </c>
      <c r="O103" s="39">
        <v>33814800</v>
      </c>
      <c r="P103" s="40">
        <v>5.4524361948955914E-2</v>
      </c>
    </row>
    <row r="104" spans="1:16" ht="12.75" customHeight="1">
      <c r="A104" s="28">
        <v>94</v>
      </c>
      <c r="B104" s="29" t="s">
        <v>58</v>
      </c>
      <c r="C104" s="30" t="s">
        <v>125</v>
      </c>
      <c r="D104" s="31">
        <v>44616</v>
      </c>
      <c r="E104" s="37">
        <v>784.75</v>
      </c>
      <c r="F104" s="37">
        <v>791.75</v>
      </c>
      <c r="G104" s="38">
        <v>775.25</v>
      </c>
      <c r="H104" s="38">
        <v>765.75</v>
      </c>
      <c r="I104" s="38">
        <v>749.25</v>
      </c>
      <c r="J104" s="38">
        <v>801.25</v>
      </c>
      <c r="K104" s="38">
        <v>817.75</v>
      </c>
      <c r="L104" s="38">
        <v>827.25</v>
      </c>
      <c r="M104" s="28">
        <v>808.25</v>
      </c>
      <c r="N104" s="28">
        <v>782.25</v>
      </c>
      <c r="O104" s="39">
        <v>94842000</v>
      </c>
      <c r="P104" s="40">
        <v>7.6606106012361869E-2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44616</v>
      </c>
      <c r="E105" s="37">
        <v>1377.9</v>
      </c>
      <c r="F105" s="37">
        <v>1389.95</v>
      </c>
      <c r="G105" s="38">
        <v>1361.5</v>
      </c>
      <c r="H105" s="38">
        <v>1345.1</v>
      </c>
      <c r="I105" s="38">
        <v>1316.6499999999999</v>
      </c>
      <c r="J105" s="38">
        <v>1406.3500000000001</v>
      </c>
      <c r="K105" s="38">
        <v>1434.8000000000004</v>
      </c>
      <c r="L105" s="38">
        <v>1451.2000000000003</v>
      </c>
      <c r="M105" s="28">
        <v>1418.4</v>
      </c>
      <c r="N105" s="28">
        <v>1373.55</v>
      </c>
      <c r="O105" s="39">
        <v>2890425</v>
      </c>
      <c r="P105" s="40">
        <v>1.7961383026493041E-2</v>
      </c>
    </row>
    <row r="106" spans="1:16" ht="12.75" customHeight="1">
      <c r="A106" s="28">
        <v>96</v>
      </c>
      <c r="B106" s="29" t="s">
        <v>63</v>
      </c>
      <c r="C106" s="30" t="s">
        <v>127</v>
      </c>
      <c r="D106" s="31">
        <v>44616</v>
      </c>
      <c r="E106" s="37">
        <v>547.15</v>
      </c>
      <c r="F106" s="37">
        <v>550.9</v>
      </c>
      <c r="G106" s="38">
        <v>540.4</v>
      </c>
      <c r="H106" s="38">
        <v>533.65</v>
      </c>
      <c r="I106" s="38">
        <v>523.15</v>
      </c>
      <c r="J106" s="38">
        <v>557.65</v>
      </c>
      <c r="K106" s="38">
        <v>568.15</v>
      </c>
      <c r="L106" s="38">
        <v>574.9</v>
      </c>
      <c r="M106" s="28">
        <v>561.4</v>
      </c>
      <c r="N106" s="28">
        <v>544.15</v>
      </c>
      <c r="O106" s="39">
        <v>5312250</v>
      </c>
      <c r="P106" s="40">
        <v>6.9454929790125325E-2</v>
      </c>
    </row>
    <row r="107" spans="1:16" ht="12.75" customHeight="1">
      <c r="A107" s="28">
        <v>97</v>
      </c>
      <c r="B107" s="29" t="s">
        <v>74</v>
      </c>
      <c r="C107" s="30" t="s">
        <v>128</v>
      </c>
      <c r="D107" s="31">
        <v>44616</v>
      </c>
      <c r="E107" s="37">
        <v>10.8</v>
      </c>
      <c r="F107" s="37">
        <v>10.949999999999998</v>
      </c>
      <c r="G107" s="38">
        <v>10.549999999999995</v>
      </c>
      <c r="H107" s="38">
        <v>10.299999999999997</v>
      </c>
      <c r="I107" s="38">
        <v>9.899999999999995</v>
      </c>
      <c r="J107" s="38">
        <v>11.199999999999996</v>
      </c>
      <c r="K107" s="38">
        <v>11.599999999999998</v>
      </c>
      <c r="L107" s="38">
        <v>11.849999999999996</v>
      </c>
      <c r="M107" s="28">
        <v>11.35</v>
      </c>
      <c r="N107" s="28">
        <v>10.7</v>
      </c>
      <c r="O107" s="39">
        <v>653590000</v>
      </c>
      <c r="P107" s="40">
        <v>1.6106213951463708E-2</v>
      </c>
    </row>
    <row r="108" spans="1:16" ht="12.75" customHeight="1">
      <c r="A108" s="28">
        <v>98</v>
      </c>
      <c r="B108" s="29" t="s">
        <v>63</v>
      </c>
      <c r="C108" s="30" t="s">
        <v>396</v>
      </c>
      <c r="D108" s="31">
        <v>44616</v>
      </c>
      <c r="E108" s="37">
        <v>64.400000000000006</v>
      </c>
      <c r="F108" s="37">
        <v>64.45</v>
      </c>
      <c r="G108" s="38">
        <v>63.400000000000006</v>
      </c>
      <c r="H108" s="38">
        <v>62.400000000000006</v>
      </c>
      <c r="I108" s="38">
        <v>61.350000000000009</v>
      </c>
      <c r="J108" s="38">
        <v>65.45</v>
      </c>
      <c r="K108" s="38">
        <v>66.499999999999986</v>
      </c>
      <c r="L108" s="38">
        <v>67.5</v>
      </c>
      <c r="M108" s="28">
        <v>65.5</v>
      </c>
      <c r="N108" s="28">
        <v>63.45</v>
      </c>
      <c r="O108" s="39">
        <v>76800000</v>
      </c>
      <c r="P108" s="40">
        <v>4.6606704824202781E-2</v>
      </c>
    </row>
    <row r="109" spans="1:16" ht="12.75" customHeight="1">
      <c r="A109" s="28">
        <v>99</v>
      </c>
      <c r="B109" s="29" t="s">
        <v>58</v>
      </c>
      <c r="C109" s="30" t="s">
        <v>129</v>
      </c>
      <c r="D109" s="31">
        <v>44616</v>
      </c>
      <c r="E109" s="37">
        <v>46.85</v>
      </c>
      <c r="F109" s="37">
        <v>47.04999999999999</v>
      </c>
      <c r="G109" s="38">
        <v>46.34999999999998</v>
      </c>
      <c r="H109" s="38">
        <v>45.849999999999987</v>
      </c>
      <c r="I109" s="38">
        <v>45.149999999999977</v>
      </c>
      <c r="J109" s="38">
        <v>47.549999999999983</v>
      </c>
      <c r="K109" s="38">
        <v>48.249999999999986</v>
      </c>
      <c r="L109" s="38">
        <v>48.749999999999986</v>
      </c>
      <c r="M109" s="28">
        <v>47.75</v>
      </c>
      <c r="N109" s="28">
        <v>46.55</v>
      </c>
      <c r="O109" s="39">
        <v>166877400</v>
      </c>
      <c r="P109" s="40">
        <v>-1.7899137705774757E-2</v>
      </c>
    </row>
    <row r="110" spans="1:16" ht="12.75" customHeight="1">
      <c r="A110" s="28">
        <v>100</v>
      </c>
      <c r="B110" s="29" t="s">
        <v>44</v>
      </c>
      <c r="C110" s="30" t="s">
        <v>407</v>
      </c>
      <c r="D110" s="31">
        <v>44616</v>
      </c>
      <c r="E110" s="37">
        <v>232.3</v>
      </c>
      <c r="F110" s="37">
        <v>233.95000000000002</v>
      </c>
      <c r="G110" s="38">
        <v>229.75000000000003</v>
      </c>
      <c r="H110" s="38">
        <v>227.20000000000002</v>
      </c>
      <c r="I110" s="38">
        <v>223.00000000000003</v>
      </c>
      <c r="J110" s="38">
        <v>236.50000000000003</v>
      </c>
      <c r="K110" s="38">
        <v>240.70000000000002</v>
      </c>
      <c r="L110" s="38">
        <v>243.25000000000003</v>
      </c>
      <c r="M110" s="28">
        <v>238.15</v>
      </c>
      <c r="N110" s="28">
        <v>231.4</v>
      </c>
      <c r="O110" s="39">
        <v>43372500</v>
      </c>
      <c r="P110" s="40">
        <v>3.818781461551814E-3</v>
      </c>
    </row>
    <row r="111" spans="1:16" ht="12.75" customHeight="1">
      <c r="A111" s="28">
        <v>101</v>
      </c>
      <c r="B111" s="29" t="s">
        <v>79</v>
      </c>
      <c r="C111" s="30" t="s">
        <v>130</v>
      </c>
      <c r="D111" s="31">
        <v>44616</v>
      </c>
      <c r="E111" s="37">
        <v>395.2</v>
      </c>
      <c r="F111" s="37">
        <v>399.14999999999992</v>
      </c>
      <c r="G111" s="38">
        <v>390.19999999999982</v>
      </c>
      <c r="H111" s="38">
        <v>385.19999999999987</v>
      </c>
      <c r="I111" s="38">
        <v>376.24999999999977</v>
      </c>
      <c r="J111" s="38">
        <v>404.14999999999986</v>
      </c>
      <c r="K111" s="38">
        <v>413.1</v>
      </c>
      <c r="L111" s="38">
        <v>418.09999999999991</v>
      </c>
      <c r="M111" s="28">
        <v>408.1</v>
      </c>
      <c r="N111" s="28">
        <v>394.15</v>
      </c>
      <c r="O111" s="39">
        <v>17967125</v>
      </c>
      <c r="P111" s="40">
        <v>2.7522214358732405E-2</v>
      </c>
    </row>
    <row r="112" spans="1:16" ht="12.75" customHeight="1">
      <c r="A112" s="28">
        <v>102</v>
      </c>
      <c r="B112" s="29" t="s">
        <v>106</v>
      </c>
      <c r="C112" s="30" t="s">
        <v>131</v>
      </c>
      <c r="D112" s="31">
        <v>44616</v>
      </c>
      <c r="E112" s="37">
        <v>208.2</v>
      </c>
      <c r="F112" s="37">
        <v>207.83333333333334</v>
      </c>
      <c r="G112" s="38">
        <v>202.76666666666668</v>
      </c>
      <c r="H112" s="38">
        <v>197.33333333333334</v>
      </c>
      <c r="I112" s="38">
        <v>192.26666666666668</v>
      </c>
      <c r="J112" s="38">
        <v>213.26666666666668</v>
      </c>
      <c r="K112" s="38">
        <v>218.33333333333334</v>
      </c>
      <c r="L112" s="38">
        <v>223.76666666666668</v>
      </c>
      <c r="M112" s="28">
        <v>212.9</v>
      </c>
      <c r="N112" s="28">
        <v>202.4</v>
      </c>
      <c r="O112" s="39">
        <v>14833136</v>
      </c>
      <c r="P112" s="40">
        <v>7.6159906623869275E-2</v>
      </c>
    </row>
    <row r="113" spans="1:16" ht="12.75" customHeight="1">
      <c r="A113" s="28">
        <v>103</v>
      </c>
      <c r="B113" s="29" t="s">
        <v>42</v>
      </c>
      <c r="C113" s="30" t="s">
        <v>404</v>
      </c>
      <c r="D113" s="31">
        <v>44616</v>
      </c>
      <c r="E113" s="37">
        <v>224.4</v>
      </c>
      <c r="F113" s="37">
        <v>226.38333333333333</v>
      </c>
      <c r="G113" s="38">
        <v>220.11666666666665</v>
      </c>
      <c r="H113" s="38">
        <v>215.83333333333331</v>
      </c>
      <c r="I113" s="38">
        <v>209.56666666666663</v>
      </c>
      <c r="J113" s="38">
        <v>230.66666666666666</v>
      </c>
      <c r="K113" s="38">
        <v>236.93333333333331</v>
      </c>
      <c r="L113" s="38">
        <v>241.21666666666667</v>
      </c>
      <c r="M113" s="28">
        <v>232.65</v>
      </c>
      <c r="N113" s="28">
        <v>222.1</v>
      </c>
      <c r="O113" s="39">
        <v>12858600</v>
      </c>
      <c r="P113" s="40">
        <v>3.167420814479638E-3</v>
      </c>
    </row>
    <row r="114" spans="1:16" ht="12.75" customHeight="1">
      <c r="A114" s="28">
        <v>104</v>
      </c>
      <c r="B114" s="29" t="s">
        <v>44</v>
      </c>
      <c r="C114" s="30" t="s">
        <v>265</v>
      </c>
      <c r="D114" s="31">
        <v>44616</v>
      </c>
      <c r="E114" s="37">
        <v>4764.3999999999996</v>
      </c>
      <c r="F114" s="37">
        <v>4742.45</v>
      </c>
      <c r="G114" s="38">
        <v>4596.95</v>
      </c>
      <c r="H114" s="38">
        <v>4429.5</v>
      </c>
      <c r="I114" s="38">
        <v>4284</v>
      </c>
      <c r="J114" s="38">
        <v>4909.8999999999996</v>
      </c>
      <c r="K114" s="38">
        <v>5055.3999999999996</v>
      </c>
      <c r="L114" s="38">
        <v>5222.8499999999995</v>
      </c>
      <c r="M114" s="28">
        <v>4887.95</v>
      </c>
      <c r="N114" s="28">
        <v>4575</v>
      </c>
      <c r="O114" s="39">
        <v>360375</v>
      </c>
      <c r="P114" s="40">
        <v>1.4140987758547911E-2</v>
      </c>
    </row>
    <row r="115" spans="1:16" ht="12.75" customHeight="1">
      <c r="A115" s="28">
        <v>105</v>
      </c>
      <c r="B115" s="29" t="s">
        <v>44</v>
      </c>
      <c r="C115" s="30" t="s">
        <v>132</v>
      </c>
      <c r="D115" s="31">
        <v>44616</v>
      </c>
      <c r="E115" s="37">
        <v>1861.3</v>
      </c>
      <c r="F115" s="37">
        <v>1869.0666666666666</v>
      </c>
      <c r="G115" s="38">
        <v>1826.2333333333331</v>
      </c>
      <c r="H115" s="38">
        <v>1791.1666666666665</v>
      </c>
      <c r="I115" s="38">
        <v>1748.333333333333</v>
      </c>
      <c r="J115" s="38">
        <v>1904.1333333333332</v>
      </c>
      <c r="K115" s="38">
        <v>1946.9666666666667</v>
      </c>
      <c r="L115" s="38">
        <v>1982.0333333333333</v>
      </c>
      <c r="M115" s="28">
        <v>1911.9</v>
      </c>
      <c r="N115" s="28">
        <v>1834</v>
      </c>
      <c r="O115" s="39">
        <v>3208500</v>
      </c>
      <c r="P115" s="40">
        <v>0.142119782860194</v>
      </c>
    </row>
    <row r="116" spans="1:16" ht="12.75" customHeight="1">
      <c r="A116" s="28">
        <v>106</v>
      </c>
      <c r="B116" s="29" t="s">
        <v>58</v>
      </c>
      <c r="C116" s="30" t="s">
        <v>133</v>
      </c>
      <c r="D116" s="31">
        <v>44616</v>
      </c>
      <c r="E116" s="37">
        <v>906.9</v>
      </c>
      <c r="F116" s="37">
        <v>912.36666666666667</v>
      </c>
      <c r="G116" s="38">
        <v>894.93333333333339</v>
      </c>
      <c r="H116" s="38">
        <v>882.9666666666667</v>
      </c>
      <c r="I116" s="38">
        <v>865.53333333333342</v>
      </c>
      <c r="J116" s="38">
        <v>924.33333333333337</v>
      </c>
      <c r="K116" s="38">
        <v>941.76666666666654</v>
      </c>
      <c r="L116" s="38">
        <v>953.73333333333335</v>
      </c>
      <c r="M116" s="28">
        <v>929.8</v>
      </c>
      <c r="N116" s="28">
        <v>900.4</v>
      </c>
      <c r="O116" s="39">
        <v>30751200</v>
      </c>
      <c r="P116" s="40">
        <v>2.4896514487971685E-2</v>
      </c>
    </row>
    <row r="117" spans="1:16" ht="12.75" customHeight="1">
      <c r="A117" s="28">
        <v>107</v>
      </c>
      <c r="B117" s="29" t="s">
        <v>74</v>
      </c>
      <c r="C117" s="30" t="s">
        <v>134</v>
      </c>
      <c r="D117" s="31">
        <v>44616</v>
      </c>
      <c r="E117" s="37">
        <v>252.5</v>
      </c>
      <c r="F117" s="37">
        <v>254.83333333333334</v>
      </c>
      <c r="G117" s="38">
        <v>247.66666666666669</v>
      </c>
      <c r="H117" s="38">
        <v>242.83333333333334</v>
      </c>
      <c r="I117" s="38">
        <v>235.66666666666669</v>
      </c>
      <c r="J117" s="38">
        <v>259.66666666666669</v>
      </c>
      <c r="K117" s="38">
        <v>266.83333333333337</v>
      </c>
      <c r="L117" s="38">
        <v>271.66666666666669</v>
      </c>
      <c r="M117" s="28">
        <v>262</v>
      </c>
      <c r="N117" s="28">
        <v>250</v>
      </c>
      <c r="O117" s="39">
        <v>9626400</v>
      </c>
      <c r="P117" s="40">
        <v>-1.0077742585660812E-2</v>
      </c>
    </row>
    <row r="118" spans="1:16" ht="12.75" customHeight="1">
      <c r="A118" s="28">
        <v>108</v>
      </c>
      <c r="B118" s="29" t="s">
        <v>87</v>
      </c>
      <c r="C118" s="30" t="s">
        <v>135</v>
      </c>
      <c r="D118" s="31">
        <v>44616</v>
      </c>
      <c r="E118" s="37">
        <v>1691</v>
      </c>
      <c r="F118" s="37">
        <v>1701.5833333333333</v>
      </c>
      <c r="G118" s="38">
        <v>1672.2166666666665</v>
      </c>
      <c r="H118" s="38">
        <v>1653.4333333333332</v>
      </c>
      <c r="I118" s="38">
        <v>1624.0666666666664</v>
      </c>
      <c r="J118" s="38">
        <v>1720.3666666666666</v>
      </c>
      <c r="K118" s="38">
        <v>1749.7333333333333</v>
      </c>
      <c r="L118" s="38">
        <v>1768.5166666666667</v>
      </c>
      <c r="M118" s="28">
        <v>1730.95</v>
      </c>
      <c r="N118" s="28">
        <v>1682.8</v>
      </c>
      <c r="O118" s="39">
        <v>41418900</v>
      </c>
      <c r="P118" s="40">
        <v>-1.8574596946174186E-2</v>
      </c>
    </row>
    <row r="119" spans="1:16" ht="12.75" customHeight="1">
      <c r="A119" s="28">
        <v>109</v>
      </c>
      <c r="B119" s="29" t="s">
        <v>79</v>
      </c>
      <c r="C119" s="30" t="s">
        <v>136</v>
      </c>
      <c r="D119" s="31">
        <v>44616</v>
      </c>
      <c r="E119" s="37">
        <v>121.55</v>
      </c>
      <c r="F119" s="37">
        <v>122.40000000000002</v>
      </c>
      <c r="G119" s="38">
        <v>119.80000000000004</v>
      </c>
      <c r="H119" s="38">
        <v>118.05000000000003</v>
      </c>
      <c r="I119" s="38">
        <v>115.45000000000005</v>
      </c>
      <c r="J119" s="38">
        <v>124.15000000000003</v>
      </c>
      <c r="K119" s="38">
        <v>126.75000000000003</v>
      </c>
      <c r="L119" s="38">
        <v>128.50000000000003</v>
      </c>
      <c r="M119" s="28">
        <v>125</v>
      </c>
      <c r="N119" s="28">
        <v>120.65</v>
      </c>
      <c r="O119" s="39">
        <v>35568000</v>
      </c>
      <c r="P119" s="40">
        <v>4.6671767406273906E-2</v>
      </c>
    </row>
    <row r="120" spans="1:16" ht="12.75" customHeight="1">
      <c r="A120" s="28">
        <v>110</v>
      </c>
      <c r="B120" s="29" t="s">
        <v>47</v>
      </c>
      <c r="C120" s="30" t="s">
        <v>266</v>
      </c>
      <c r="D120" s="31">
        <v>44616</v>
      </c>
      <c r="E120" s="37">
        <v>1017.15</v>
      </c>
      <c r="F120" s="37">
        <v>1009.6333333333333</v>
      </c>
      <c r="G120" s="38">
        <v>992.51666666666665</v>
      </c>
      <c r="H120" s="38">
        <v>967.88333333333333</v>
      </c>
      <c r="I120" s="38">
        <v>950.76666666666665</v>
      </c>
      <c r="J120" s="38">
        <v>1034.2666666666667</v>
      </c>
      <c r="K120" s="38">
        <v>1051.3833333333332</v>
      </c>
      <c r="L120" s="38">
        <v>1076.0166666666667</v>
      </c>
      <c r="M120" s="28">
        <v>1026.75</v>
      </c>
      <c r="N120" s="28">
        <v>985</v>
      </c>
      <c r="O120" s="39">
        <v>1300500</v>
      </c>
      <c r="P120" s="40">
        <v>2.2285107888220728E-2</v>
      </c>
    </row>
    <row r="121" spans="1:16" ht="12.75" customHeight="1">
      <c r="A121" s="28">
        <v>111</v>
      </c>
      <c r="B121" s="29" t="s">
        <v>44</v>
      </c>
      <c r="C121" s="30" t="s">
        <v>137</v>
      </c>
      <c r="D121" s="31">
        <v>44616</v>
      </c>
      <c r="E121" s="37">
        <v>847.25</v>
      </c>
      <c r="F121" s="37">
        <v>842.5333333333333</v>
      </c>
      <c r="G121" s="38">
        <v>821.46666666666658</v>
      </c>
      <c r="H121" s="38">
        <v>795.68333333333328</v>
      </c>
      <c r="I121" s="38">
        <v>774.61666666666656</v>
      </c>
      <c r="J121" s="38">
        <v>868.31666666666661</v>
      </c>
      <c r="K121" s="38">
        <v>889.38333333333321</v>
      </c>
      <c r="L121" s="38">
        <v>915.16666666666663</v>
      </c>
      <c r="M121" s="28">
        <v>863.6</v>
      </c>
      <c r="N121" s="28">
        <v>816.75</v>
      </c>
      <c r="O121" s="39">
        <v>8273125</v>
      </c>
      <c r="P121" s="40">
        <v>-5.0702811244979919E-2</v>
      </c>
    </row>
    <row r="122" spans="1:16" ht="12.75" customHeight="1">
      <c r="A122" s="28">
        <v>112</v>
      </c>
      <c r="B122" s="29" t="s">
        <v>56</v>
      </c>
      <c r="C122" s="30" t="s">
        <v>138</v>
      </c>
      <c r="D122" s="31">
        <v>44616</v>
      </c>
      <c r="E122" s="37">
        <v>213.6</v>
      </c>
      <c r="F122" s="37">
        <v>213.43333333333331</v>
      </c>
      <c r="G122" s="38">
        <v>211.26666666666662</v>
      </c>
      <c r="H122" s="38">
        <v>208.93333333333331</v>
      </c>
      <c r="I122" s="38">
        <v>206.76666666666662</v>
      </c>
      <c r="J122" s="38">
        <v>215.76666666666662</v>
      </c>
      <c r="K122" s="38">
        <v>217.93333333333331</v>
      </c>
      <c r="L122" s="38">
        <v>220.26666666666662</v>
      </c>
      <c r="M122" s="28">
        <v>215.6</v>
      </c>
      <c r="N122" s="28">
        <v>211.1</v>
      </c>
      <c r="O122" s="39">
        <v>206998400</v>
      </c>
      <c r="P122" s="40">
        <v>-4.678612478264714E-2</v>
      </c>
    </row>
    <row r="123" spans="1:16" ht="12.75" customHeight="1">
      <c r="A123" s="28">
        <v>113</v>
      </c>
      <c r="B123" s="29" t="s">
        <v>120</v>
      </c>
      <c r="C123" s="30" t="s">
        <v>139</v>
      </c>
      <c r="D123" s="31">
        <v>44616</v>
      </c>
      <c r="E123" s="37">
        <v>383.25</v>
      </c>
      <c r="F123" s="37">
        <v>387.48333333333335</v>
      </c>
      <c r="G123" s="38">
        <v>376.86666666666667</v>
      </c>
      <c r="H123" s="38">
        <v>370.48333333333335</v>
      </c>
      <c r="I123" s="38">
        <v>359.86666666666667</v>
      </c>
      <c r="J123" s="38">
        <v>393.86666666666667</v>
      </c>
      <c r="K123" s="38">
        <v>404.48333333333335</v>
      </c>
      <c r="L123" s="38">
        <v>410.86666666666667</v>
      </c>
      <c r="M123" s="28">
        <v>398.1</v>
      </c>
      <c r="N123" s="28">
        <v>381.1</v>
      </c>
      <c r="O123" s="39">
        <v>31295000</v>
      </c>
      <c r="P123" s="40">
        <v>-2.4241951827889938E-2</v>
      </c>
    </row>
    <row r="124" spans="1:16" ht="12.75" customHeight="1">
      <c r="A124" s="28">
        <v>114</v>
      </c>
      <c r="B124" s="29" t="s">
        <v>42</v>
      </c>
      <c r="C124" s="30" t="s">
        <v>416</v>
      </c>
      <c r="D124" s="31">
        <v>44616</v>
      </c>
      <c r="E124" s="37">
        <v>3250.8</v>
      </c>
      <c r="F124" s="37">
        <v>3273.4166666666665</v>
      </c>
      <c r="G124" s="38">
        <v>3192.1333333333332</v>
      </c>
      <c r="H124" s="38">
        <v>3133.4666666666667</v>
      </c>
      <c r="I124" s="38">
        <v>3052.1833333333334</v>
      </c>
      <c r="J124" s="38">
        <v>3332.083333333333</v>
      </c>
      <c r="K124" s="38">
        <v>3413.3666666666668</v>
      </c>
      <c r="L124" s="38">
        <v>3472.0333333333328</v>
      </c>
      <c r="M124" s="28">
        <v>3354.7</v>
      </c>
      <c r="N124" s="28">
        <v>3214.75</v>
      </c>
      <c r="O124" s="39">
        <v>309400</v>
      </c>
      <c r="P124" s="40">
        <v>2.8360748723766306E-3</v>
      </c>
    </row>
    <row r="125" spans="1:16" ht="12.75" customHeight="1">
      <c r="A125" s="28">
        <v>115</v>
      </c>
      <c r="B125" s="29" t="s">
        <v>120</v>
      </c>
      <c r="C125" s="30" t="s">
        <v>140</v>
      </c>
      <c r="D125" s="31">
        <v>44616</v>
      </c>
      <c r="E125" s="37">
        <v>629</v>
      </c>
      <c r="F125" s="37">
        <v>634.4666666666667</v>
      </c>
      <c r="G125" s="38">
        <v>621.53333333333342</v>
      </c>
      <c r="H125" s="38">
        <v>614.06666666666672</v>
      </c>
      <c r="I125" s="38">
        <v>601.13333333333344</v>
      </c>
      <c r="J125" s="38">
        <v>641.93333333333339</v>
      </c>
      <c r="K125" s="38">
        <v>654.86666666666679</v>
      </c>
      <c r="L125" s="38">
        <v>662.33333333333337</v>
      </c>
      <c r="M125" s="28">
        <v>647.4</v>
      </c>
      <c r="N125" s="28">
        <v>627</v>
      </c>
      <c r="O125" s="39">
        <v>41845950</v>
      </c>
      <c r="P125" s="40">
        <v>-1.1984827718101552E-2</v>
      </c>
    </row>
    <row r="126" spans="1:16" ht="12.75" customHeight="1">
      <c r="A126" s="28">
        <v>116</v>
      </c>
      <c r="B126" s="29" t="s">
        <v>44</v>
      </c>
      <c r="C126" s="30" t="s">
        <v>141</v>
      </c>
      <c r="D126" s="31">
        <v>44616</v>
      </c>
      <c r="E126" s="37">
        <v>3317.95</v>
      </c>
      <c r="F126" s="37">
        <v>3348.5333333333328</v>
      </c>
      <c r="G126" s="38">
        <v>3245.6166666666659</v>
      </c>
      <c r="H126" s="38">
        <v>3173.2833333333328</v>
      </c>
      <c r="I126" s="38">
        <v>3070.3666666666659</v>
      </c>
      <c r="J126" s="38">
        <v>3420.8666666666659</v>
      </c>
      <c r="K126" s="38">
        <v>3523.7833333333328</v>
      </c>
      <c r="L126" s="38">
        <v>3596.1166666666659</v>
      </c>
      <c r="M126" s="28">
        <v>3451.45</v>
      </c>
      <c r="N126" s="28">
        <v>3276.2</v>
      </c>
      <c r="O126" s="39">
        <v>1935750</v>
      </c>
      <c r="P126" s="40">
        <v>-3.0913642052565707E-2</v>
      </c>
    </row>
    <row r="127" spans="1:16" ht="12.75" customHeight="1">
      <c r="A127" s="28">
        <v>117</v>
      </c>
      <c r="B127" s="29" t="s">
        <v>58</v>
      </c>
      <c r="C127" s="30" t="s">
        <v>142</v>
      </c>
      <c r="D127" s="31">
        <v>44616</v>
      </c>
      <c r="E127" s="37">
        <v>1900.9</v>
      </c>
      <c r="F127" s="37">
        <v>1919.0999999999997</v>
      </c>
      <c r="G127" s="38">
        <v>1875.8999999999994</v>
      </c>
      <c r="H127" s="38">
        <v>1850.8999999999996</v>
      </c>
      <c r="I127" s="38">
        <v>1807.6999999999994</v>
      </c>
      <c r="J127" s="38">
        <v>1944.0999999999995</v>
      </c>
      <c r="K127" s="38">
        <v>1987.2999999999997</v>
      </c>
      <c r="L127" s="38">
        <v>2012.2999999999995</v>
      </c>
      <c r="M127" s="28">
        <v>1962.3</v>
      </c>
      <c r="N127" s="28">
        <v>1894.1</v>
      </c>
      <c r="O127" s="39">
        <v>13766800</v>
      </c>
      <c r="P127" s="40">
        <v>5.3216231103494709E-2</v>
      </c>
    </row>
    <row r="128" spans="1:16" ht="12.75" customHeight="1">
      <c r="A128" s="28">
        <v>118</v>
      </c>
      <c r="B128" s="29" t="s">
        <v>63</v>
      </c>
      <c r="C128" s="30" t="s">
        <v>143</v>
      </c>
      <c r="D128" s="31">
        <v>44616</v>
      </c>
      <c r="E128" s="37">
        <v>74.95</v>
      </c>
      <c r="F128" s="37">
        <v>74.983333333333334</v>
      </c>
      <c r="G128" s="38">
        <v>73.316666666666663</v>
      </c>
      <c r="H128" s="38">
        <v>71.683333333333323</v>
      </c>
      <c r="I128" s="38">
        <v>70.016666666666652</v>
      </c>
      <c r="J128" s="38">
        <v>76.616666666666674</v>
      </c>
      <c r="K128" s="38">
        <v>78.283333333333331</v>
      </c>
      <c r="L128" s="38">
        <v>79.916666666666686</v>
      </c>
      <c r="M128" s="28">
        <v>76.650000000000006</v>
      </c>
      <c r="N128" s="28">
        <v>73.349999999999994</v>
      </c>
      <c r="O128" s="39">
        <v>69999856</v>
      </c>
      <c r="P128" s="40">
        <v>-4.423053490922383E-2</v>
      </c>
    </row>
    <row r="129" spans="1:16" ht="12.75" customHeight="1">
      <c r="A129" s="28">
        <v>119</v>
      </c>
      <c r="B129" s="29" t="s">
        <v>44</v>
      </c>
      <c r="C129" s="30" t="s">
        <v>144</v>
      </c>
      <c r="D129" s="31">
        <v>44616</v>
      </c>
      <c r="E129" s="37">
        <v>2764.9</v>
      </c>
      <c r="F129" s="37">
        <v>2794.9833333333336</v>
      </c>
      <c r="G129" s="38">
        <v>2719.916666666667</v>
      </c>
      <c r="H129" s="38">
        <v>2674.9333333333334</v>
      </c>
      <c r="I129" s="38">
        <v>2599.8666666666668</v>
      </c>
      <c r="J129" s="38">
        <v>2839.9666666666672</v>
      </c>
      <c r="K129" s="38">
        <v>2915.0333333333338</v>
      </c>
      <c r="L129" s="38">
        <v>2960.0166666666673</v>
      </c>
      <c r="M129" s="28">
        <v>2870.05</v>
      </c>
      <c r="N129" s="28">
        <v>2750</v>
      </c>
      <c r="O129" s="39">
        <v>749375</v>
      </c>
      <c r="P129" s="40">
        <v>7.6108418596302282E-2</v>
      </c>
    </row>
    <row r="130" spans="1:16" ht="12.75" customHeight="1">
      <c r="A130" s="28">
        <v>120</v>
      </c>
      <c r="B130" s="29" t="s">
        <v>47</v>
      </c>
      <c r="C130" s="30" t="s">
        <v>268</v>
      </c>
      <c r="D130" s="31">
        <v>44616</v>
      </c>
      <c r="E130" s="37">
        <v>500.95</v>
      </c>
      <c r="F130" s="37">
        <v>483.3</v>
      </c>
      <c r="G130" s="38">
        <v>458.65000000000003</v>
      </c>
      <c r="H130" s="38">
        <v>416.35</v>
      </c>
      <c r="I130" s="38">
        <v>391.70000000000005</v>
      </c>
      <c r="J130" s="38">
        <v>525.6</v>
      </c>
      <c r="K130" s="38">
        <v>550.25</v>
      </c>
      <c r="L130" s="38">
        <v>592.54999999999995</v>
      </c>
      <c r="M130" s="28">
        <v>507.95</v>
      </c>
      <c r="N130" s="28">
        <v>441</v>
      </c>
      <c r="O130" s="39">
        <v>4683600</v>
      </c>
      <c r="P130" s="40">
        <v>-3.3791310805792799E-2</v>
      </c>
    </row>
    <row r="131" spans="1:16" ht="12.75" customHeight="1">
      <c r="A131" s="28">
        <v>121</v>
      </c>
      <c r="B131" s="29" t="s">
        <v>63</v>
      </c>
      <c r="C131" s="30" t="s">
        <v>145</v>
      </c>
      <c r="D131" s="31">
        <v>44616</v>
      </c>
      <c r="E131" s="37">
        <v>385.1</v>
      </c>
      <c r="F131" s="37">
        <v>380.06666666666666</v>
      </c>
      <c r="G131" s="38">
        <v>361.63333333333333</v>
      </c>
      <c r="H131" s="38">
        <v>338.16666666666669</v>
      </c>
      <c r="I131" s="38">
        <v>319.73333333333335</v>
      </c>
      <c r="J131" s="38">
        <v>403.5333333333333</v>
      </c>
      <c r="K131" s="38">
        <v>421.96666666666658</v>
      </c>
      <c r="L131" s="38">
        <v>445.43333333333328</v>
      </c>
      <c r="M131" s="28">
        <v>398.5</v>
      </c>
      <c r="N131" s="28">
        <v>356.6</v>
      </c>
      <c r="O131" s="39">
        <v>22102000</v>
      </c>
      <c r="P131" s="40">
        <v>-4.6587869899059615E-2</v>
      </c>
    </row>
    <row r="132" spans="1:16" ht="12.75" customHeight="1">
      <c r="A132" s="28">
        <v>122</v>
      </c>
      <c r="B132" s="29" t="s">
        <v>70</v>
      </c>
      <c r="C132" s="30" t="s">
        <v>146</v>
      </c>
      <c r="D132" s="31">
        <v>44616</v>
      </c>
      <c r="E132" s="37">
        <v>1906.15</v>
      </c>
      <c r="F132" s="37">
        <v>1920.2</v>
      </c>
      <c r="G132" s="38">
        <v>1886.4</v>
      </c>
      <c r="H132" s="38">
        <v>1866.65</v>
      </c>
      <c r="I132" s="38">
        <v>1832.8500000000001</v>
      </c>
      <c r="J132" s="38">
        <v>1939.95</v>
      </c>
      <c r="K132" s="38">
        <v>1973.7499999999998</v>
      </c>
      <c r="L132" s="38">
        <v>1993.5</v>
      </c>
      <c r="M132" s="28">
        <v>1954</v>
      </c>
      <c r="N132" s="28">
        <v>1900.45</v>
      </c>
      <c r="O132" s="39">
        <v>13614275</v>
      </c>
      <c r="P132" s="40">
        <v>2.17494497907047E-2</v>
      </c>
    </row>
    <row r="133" spans="1:16" ht="12.75" customHeight="1">
      <c r="A133" s="28">
        <v>123</v>
      </c>
      <c r="B133" s="29" t="s">
        <v>87</v>
      </c>
      <c r="C133" s="30" t="s">
        <v>147</v>
      </c>
      <c r="D133" s="31">
        <v>44616</v>
      </c>
      <c r="E133" s="37">
        <v>5917.25</v>
      </c>
      <c r="F133" s="37">
        <v>5944.416666666667</v>
      </c>
      <c r="G133" s="38">
        <v>5767.8333333333339</v>
      </c>
      <c r="H133" s="38">
        <v>5618.416666666667</v>
      </c>
      <c r="I133" s="38">
        <v>5441.8333333333339</v>
      </c>
      <c r="J133" s="38">
        <v>6093.8333333333339</v>
      </c>
      <c r="K133" s="38">
        <v>6270.4166666666679</v>
      </c>
      <c r="L133" s="38">
        <v>6419.8333333333339</v>
      </c>
      <c r="M133" s="28">
        <v>6121</v>
      </c>
      <c r="N133" s="28">
        <v>5795</v>
      </c>
      <c r="O133" s="39">
        <v>901200</v>
      </c>
      <c r="P133" s="40">
        <v>1.7098357880480787E-2</v>
      </c>
    </row>
    <row r="134" spans="1:16" ht="12.75" customHeight="1">
      <c r="A134" s="28">
        <v>124</v>
      </c>
      <c r="B134" s="29" t="s">
        <v>87</v>
      </c>
      <c r="C134" s="30" t="s">
        <v>148</v>
      </c>
      <c r="D134" s="31">
        <v>44616</v>
      </c>
      <c r="E134" s="37">
        <v>4586.1499999999996</v>
      </c>
      <c r="F134" s="37">
        <v>4419.833333333333</v>
      </c>
      <c r="G134" s="38">
        <v>4166.3166666666657</v>
      </c>
      <c r="H134" s="38">
        <v>3746.4833333333327</v>
      </c>
      <c r="I134" s="38">
        <v>3492.9666666666653</v>
      </c>
      <c r="J134" s="38">
        <v>4839.6666666666661</v>
      </c>
      <c r="K134" s="38">
        <v>5093.1833333333343</v>
      </c>
      <c r="L134" s="38">
        <v>5513.0166666666664</v>
      </c>
      <c r="M134" s="28">
        <v>4673.3500000000004</v>
      </c>
      <c r="N134" s="28">
        <v>4000</v>
      </c>
      <c r="O134" s="39">
        <v>742200</v>
      </c>
      <c r="P134" s="40">
        <v>1.0790396547073105E-3</v>
      </c>
    </row>
    <row r="135" spans="1:16" ht="12.75" customHeight="1">
      <c r="A135" s="28">
        <v>125</v>
      </c>
      <c r="B135" s="29" t="s">
        <v>47</v>
      </c>
      <c r="C135" s="30" t="s">
        <v>149</v>
      </c>
      <c r="D135" s="31">
        <v>44616</v>
      </c>
      <c r="E135" s="37">
        <v>902.95</v>
      </c>
      <c r="F135" s="37">
        <v>904.03333333333342</v>
      </c>
      <c r="G135" s="38">
        <v>888.61666666666679</v>
      </c>
      <c r="H135" s="38">
        <v>874.28333333333342</v>
      </c>
      <c r="I135" s="38">
        <v>858.86666666666679</v>
      </c>
      <c r="J135" s="38">
        <v>918.36666666666679</v>
      </c>
      <c r="K135" s="38">
        <v>933.78333333333353</v>
      </c>
      <c r="L135" s="38">
        <v>948.11666666666679</v>
      </c>
      <c r="M135" s="28">
        <v>919.45</v>
      </c>
      <c r="N135" s="28">
        <v>889.7</v>
      </c>
      <c r="O135" s="39">
        <v>6117450</v>
      </c>
      <c r="P135" s="40">
        <v>-3.0475135060257655E-3</v>
      </c>
    </row>
    <row r="136" spans="1:16" ht="12.75" customHeight="1">
      <c r="A136" s="28">
        <v>126</v>
      </c>
      <c r="B136" s="29" t="s">
        <v>49</v>
      </c>
      <c r="C136" s="30" t="s">
        <v>150</v>
      </c>
      <c r="D136" s="31">
        <v>44616</v>
      </c>
      <c r="E136" s="37">
        <v>871.2</v>
      </c>
      <c r="F136" s="37">
        <v>879.23333333333323</v>
      </c>
      <c r="G136" s="38">
        <v>858.46666666666647</v>
      </c>
      <c r="H136" s="38">
        <v>845.73333333333323</v>
      </c>
      <c r="I136" s="38">
        <v>824.96666666666647</v>
      </c>
      <c r="J136" s="38">
        <v>891.96666666666647</v>
      </c>
      <c r="K136" s="38">
        <v>912.73333333333312</v>
      </c>
      <c r="L136" s="38">
        <v>925.46666666666647</v>
      </c>
      <c r="M136" s="28">
        <v>900</v>
      </c>
      <c r="N136" s="28">
        <v>866.5</v>
      </c>
      <c r="O136" s="39">
        <v>11019400</v>
      </c>
      <c r="P136" s="40">
        <v>7.6523285235587768E-2</v>
      </c>
    </row>
    <row r="137" spans="1:16" ht="12.75" customHeight="1">
      <c r="A137" s="28">
        <v>127</v>
      </c>
      <c r="B137" s="29" t="s">
        <v>63</v>
      </c>
      <c r="C137" s="30" t="s">
        <v>151</v>
      </c>
      <c r="D137" s="31">
        <v>44616</v>
      </c>
      <c r="E137" s="37">
        <v>162</v>
      </c>
      <c r="F137" s="37">
        <v>162.53333333333333</v>
      </c>
      <c r="G137" s="38">
        <v>157.26666666666665</v>
      </c>
      <c r="H137" s="38">
        <v>152.53333333333333</v>
      </c>
      <c r="I137" s="38">
        <v>147.26666666666665</v>
      </c>
      <c r="J137" s="38">
        <v>167.26666666666665</v>
      </c>
      <c r="K137" s="38">
        <v>172.53333333333336</v>
      </c>
      <c r="L137" s="38">
        <v>177.26666666666665</v>
      </c>
      <c r="M137" s="28">
        <v>167.8</v>
      </c>
      <c r="N137" s="28">
        <v>157.80000000000001</v>
      </c>
      <c r="O137" s="39">
        <v>28740000</v>
      </c>
      <c r="P137" s="40">
        <v>-6.3614991010925185E-3</v>
      </c>
    </row>
    <row r="138" spans="1:16" ht="12.75" customHeight="1">
      <c r="A138" s="28">
        <v>128</v>
      </c>
      <c r="B138" s="29" t="s">
        <v>63</v>
      </c>
      <c r="C138" s="30" t="s">
        <v>152</v>
      </c>
      <c r="D138" s="31">
        <v>44616</v>
      </c>
      <c r="E138" s="37">
        <v>156.44999999999999</v>
      </c>
      <c r="F138" s="37">
        <v>157.04999999999998</v>
      </c>
      <c r="G138" s="38">
        <v>153.59999999999997</v>
      </c>
      <c r="H138" s="38">
        <v>150.74999999999997</v>
      </c>
      <c r="I138" s="38">
        <v>147.29999999999995</v>
      </c>
      <c r="J138" s="38">
        <v>159.89999999999998</v>
      </c>
      <c r="K138" s="38">
        <v>163.34999999999997</v>
      </c>
      <c r="L138" s="38">
        <v>166.2</v>
      </c>
      <c r="M138" s="28">
        <v>160.5</v>
      </c>
      <c r="N138" s="28">
        <v>154.19999999999999</v>
      </c>
      <c r="O138" s="39">
        <v>19701000</v>
      </c>
      <c r="P138" s="40">
        <v>5.8201868586307244E-3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44616</v>
      </c>
      <c r="E139" s="37">
        <v>468.05</v>
      </c>
      <c r="F139" s="37">
        <v>467.38333333333338</v>
      </c>
      <c r="G139" s="38">
        <v>460.16666666666674</v>
      </c>
      <c r="H139" s="38">
        <v>452.28333333333336</v>
      </c>
      <c r="I139" s="38">
        <v>445.06666666666672</v>
      </c>
      <c r="J139" s="38">
        <v>475.26666666666677</v>
      </c>
      <c r="K139" s="38">
        <v>482.48333333333335</v>
      </c>
      <c r="L139" s="38">
        <v>490.36666666666679</v>
      </c>
      <c r="M139" s="28">
        <v>474.6</v>
      </c>
      <c r="N139" s="28">
        <v>459.5</v>
      </c>
      <c r="O139" s="39">
        <v>8818000</v>
      </c>
      <c r="P139" s="40">
        <v>7.4260253627327771E-3</v>
      </c>
    </row>
    <row r="140" spans="1:16" ht="12.75" customHeight="1">
      <c r="A140" s="28">
        <v>130</v>
      </c>
      <c r="B140" s="29" t="s">
        <v>49</v>
      </c>
      <c r="C140" s="30" t="s">
        <v>154</v>
      </c>
      <c r="D140" s="31">
        <v>44616</v>
      </c>
      <c r="E140" s="37">
        <v>8576.75</v>
      </c>
      <c r="F140" s="37">
        <v>8672.6666666666661</v>
      </c>
      <c r="G140" s="38">
        <v>8455.2833333333328</v>
      </c>
      <c r="H140" s="38">
        <v>8333.8166666666675</v>
      </c>
      <c r="I140" s="38">
        <v>8116.4333333333343</v>
      </c>
      <c r="J140" s="38">
        <v>8794.1333333333314</v>
      </c>
      <c r="K140" s="38">
        <v>9011.5166666666664</v>
      </c>
      <c r="L140" s="38">
        <v>9132.9833333333299</v>
      </c>
      <c r="M140" s="28">
        <v>8890.0499999999993</v>
      </c>
      <c r="N140" s="28">
        <v>8551.2000000000007</v>
      </c>
      <c r="O140" s="39">
        <v>2751800</v>
      </c>
      <c r="P140" s="40">
        <v>-3.5876953261859718E-2</v>
      </c>
    </row>
    <row r="141" spans="1:16" ht="12.75" customHeight="1">
      <c r="A141" s="28">
        <v>131</v>
      </c>
      <c r="B141" s="29" t="s">
        <v>56</v>
      </c>
      <c r="C141" s="30" t="s">
        <v>155</v>
      </c>
      <c r="D141" s="31">
        <v>44616</v>
      </c>
      <c r="E141" s="37">
        <v>858</v>
      </c>
      <c r="F141" s="37">
        <v>860.81666666666661</v>
      </c>
      <c r="G141" s="38">
        <v>844.13333333333321</v>
      </c>
      <c r="H141" s="38">
        <v>830.26666666666665</v>
      </c>
      <c r="I141" s="38">
        <v>813.58333333333326</v>
      </c>
      <c r="J141" s="38">
        <v>874.68333333333317</v>
      </c>
      <c r="K141" s="38">
        <v>891.36666666666656</v>
      </c>
      <c r="L141" s="38">
        <v>905.23333333333312</v>
      </c>
      <c r="M141" s="28">
        <v>877.5</v>
      </c>
      <c r="N141" s="28">
        <v>846.95</v>
      </c>
      <c r="O141" s="39">
        <v>16222500</v>
      </c>
      <c r="P141" s="40">
        <v>-5.1454465721385761E-2</v>
      </c>
    </row>
    <row r="142" spans="1:16" ht="12.75" customHeight="1">
      <c r="A142" s="28">
        <v>132</v>
      </c>
      <c r="B142" s="29" t="s">
        <v>44</v>
      </c>
      <c r="C142" s="30" t="s">
        <v>457</v>
      </c>
      <c r="D142" s="31">
        <v>44616</v>
      </c>
      <c r="E142" s="37">
        <v>1561.25</v>
      </c>
      <c r="F142" s="37">
        <v>1575.7666666666664</v>
      </c>
      <c r="G142" s="38">
        <v>1540.3333333333328</v>
      </c>
      <c r="H142" s="38">
        <v>1519.4166666666663</v>
      </c>
      <c r="I142" s="38">
        <v>1483.9833333333327</v>
      </c>
      <c r="J142" s="38">
        <v>1596.6833333333329</v>
      </c>
      <c r="K142" s="38">
        <v>1632.1166666666663</v>
      </c>
      <c r="L142" s="38">
        <v>1653.0333333333331</v>
      </c>
      <c r="M142" s="28">
        <v>1611.2</v>
      </c>
      <c r="N142" s="28">
        <v>1554.85</v>
      </c>
      <c r="O142" s="39">
        <v>1551550</v>
      </c>
      <c r="P142" s="40">
        <v>-4.0268456375838924E-2</v>
      </c>
    </row>
    <row r="143" spans="1:16" ht="12.75" customHeight="1">
      <c r="A143" s="28">
        <v>133</v>
      </c>
      <c r="B143" s="29" t="s">
        <v>47</v>
      </c>
      <c r="C143" s="30" t="s">
        <v>156</v>
      </c>
      <c r="D143" s="31">
        <v>44616</v>
      </c>
      <c r="E143" s="37">
        <v>2514.15</v>
      </c>
      <c r="F143" s="37">
        <v>2517.1833333333334</v>
      </c>
      <c r="G143" s="38">
        <v>2457.7166666666667</v>
      </c>
      <c r="H143" s="38">
        <v>2401.2833333333333</v>
      </c>
      <c r="I143" s="38">
        <v>2341.8166666666666</v>
      </c>
      <c r="J143" s="38">
        <v>2573.6166666666668</v>
      </c>
      <c r="K143" s="38">
        <v>2633.0833333333339</v>
      </c>
      <c r="L143" s="38">
        <v>2689.5166666666669</v>
      </c>
      <c r="M143" s="28">
        <v>2576.65</v>
      </c>
      <c r="N143" s="28">
        <v>2460.75</v>
      </c>
      <c r="O143" s="39">
        <v>449400</v>
      </c>
      <c r="P143" s="40">
        <v>3.1250000000000002E-3</v>
      </c>
    </row>
    <row r="144" spans="1:16" ht="12.75" customHeight="1">
      <c r="A144" s="28">
        <v>134</v>
      </c>
      <c r="B144" s="29" t="s">
        <v>63</v>
      </c>
      <c r="C144" s="30" t="s">
        <v>157</v>
      </c>
      <c r="D144" s="31">
        <v>44616</v>
      </c>
      <c r="E144" s="37">
        <v>913.25</v>
      </c>
      <c r="F144" s="37">
        <v>917.51666666666677</v>
      </c>
      <c r="G144" s="38">
        <v>891.03333333333353</v>
      </c>
      <c r="H144" s="38">
        <v>868.81666666666672</v>
      </c>
      <c r="I144" s="38">
        <v>842.33333333333348</v>
      </c>
      <c r="J144" s="38">
        <v>939.73333333333358</v>
      </c>
      <c r="K144" s="38">
        <v>966.21666666666692</v>
      </c>
      <c r="L144" s="38">
        <v>988.43333333333362</v>
      </c>
      <c r="M144" s="28">
        <v>944</v>
      </c>
      <c r="N144" s="28">
        <v>895.3</v>
      </c>
      <c r="O144" s="39">
        <v>1456650</v>
      </c>
      <c r="P144" s="40">
        <v>-6.7027477102414648E-2</v>
      </c>
    </row>
    <row r="145" spans="1:16" ht="12.75" customHeight="1">
      <c r="A145" s="28">
        <v>135</v>
      </c>
      <c r="B145" s="29" t="s">
        <v>79</v>
      </c>
      <c r="C145" s="30" t="s">
        <v>158</v>
      </c>
      <c r="D145" s="31">
        <v>44616</v>
      </c>
      <c r="E145" s="37">
        <v>805.55</v>
      </c>
      <c r="F145" s="37">
        <v>812.01666666666677</v>
      </c>
      <c r="G145" s="38">
        <v>797.53333333333353</v>
      </c>
      <c r="H145" s="38">
        <v>789.51666666666677</v>
      </c>
      <c r="I145" s="38">
        <v>775.03333333333353</v>
      </c>
      <c r="J145" s="38">
        <v>820.03333333333353</v>
      </c>
      <c r="K145" s="38">
        <v>834.51666666666688</v>
      </c>
      <c r="L145" s="38">
        <v>842.53333333333353</v>
      </c>
      <c r="M145" s="28">
        <v>826.5</v>
      </c>
      <c r="N145" s="28">
        <v>804</v>
      </c>
      <c r="O145" s="39">
        <v>4339200</v>
      </c>
      <c r="P145" s="40">
        <v>5.2692867540029109E-2</v>
      </c>
    </row>
    <row r="146" spans="1:16" ht="12.75" customHeight="1">
      <c r="A146" s="28">
        <v>136</v>
      </c>
      <c r="B146" s="29" t="s">
        <v>87</v>
      </c>
      <c r="C146" s="30" t="s">
        <v>159</v>
      </c>
      <c r="D146" s="31">
        <v>44616</v>
      </c>
      <c r="E146" s="37">
        <v>3738.2</v>
      </c>
      <c r="F146" s="37">
        <v>3748.3833333333337</v>
      </c>
      <c r="G146" s="38">
        <v>3631.8666666666672</v>
      </c>
      <c r="H146" s="38">
        <v>3525.5333333333338</v>
      </c>
      <c r="I146" s="38">
        <v>3409.0166666666673</v>
      </c>
      <c r="J146" s="38">
        <v>3854.7166666666672</v>
      </c>
      <c r="K146" s="38">
        <v>3971.2333333333336</v>
      </c>
      <c r="L146" s="38">
        <v>4077.5666666666671</v>
      </c>
      <c r="M146" s="28">
        <v>3864.9</v>
      </c>
      <c r="N146" s="28">
        <v>3642.05</v>
      </c>
      <c r="O146" s="39">
        <v>2653400</v>
      </c>
      <c r="P146" s="40">
        <v>-2.706072161924318E-2</v>
      </c>
    </row>
    <row r="147" spans="1:16" ht="12.75" customHeight="1">
      <c r="A147" s="28">
        <v>137</v>
      </c>
      <c r="B147" s="29" t="s">
        <v>49</v>
      </c>
      <c r="C147" s="30" t="s">
        <v>160</v>
      </c>
      <c r="D147" s="31">
        <v>44616</v>
      </c>
      <c r="E147" s="37">
        <v>176.9</v>
      </c>
      <c r="F147" s="37">
        <v>178.01666666666665</v>
      </c>
      <c r="G147" s="38">
        <v>174.08333333333331</v>
      </c>
      <c r="H147" s="38">
        <v>171.26666666666665</v>
      </c>
      <c r="I147" s="38">
        <v>167.33333333333331</v>
      </c>
      <c r="J147" s="38">
        <v>180.83333333333331</v>
      </c>
      <c r="K147" s="38">
        <v>184.76666666666665</v>
      </c>
      <c r="L147" s="38">
        <v>187.58333333333331</v>
      </c>
      <c r="M147" s="28">
        <v>181.95</v>
      </c>
      <c r="N147" s="28">
        <v>175.2</v>
      </c>
      <c r="O147" s="39">
        <v>15519000</v>
      </c>
      <c r="P147" s="40">
        <v>6.0258249641319941E-2</v>
      </c>
    </row>
    <row r="148" spans="1:16" ht="12.75" customHeight="1">
      <c r="A148" s="28">
        <v>138</v>
      </c>
      <c r="B148" s="29" t="s">
        <v>87</v>
      </c>
      <c r="C148" s="30" t="s">
        <v>161</v>
      </c>
      <c r="D148" s="31">
        <v>44616</v>
      </c>
      <c r="E148" s="37">
        <v>3041.7</v>
      </c>
      <c r="F148" s="37">
        <v>3042.1166666666668</v>
      </c>
      <c r="G148" s="38">
        <v>2970.2333333333336</v>
      </c>
      <c r="H148" s="38">
        <v>2898.7666666666669</v>
      </c>
      <c r="I148" s="38">
        <v>2826.8833333333337</v>
      </c>
      <c r="J148" s="38">
        <v>3113.5833333333335</v>
      </c>
      <c r="K148" s="38">
        <v>3185.4666666666667</v>
      </c>
      <c r="L148" s="38">
        <v>3256.9333333333334</v>
      </c>
      <c r="M148" s="28">
        <v>3114</v>
      </c>
      <c r="N148" s="28">
        <v>2970.65</v>
      </c>
      <c r="O148" s="39">
        <v>1403150</v>
      </c>
      <c r="P148" s="40">
        <v>-6.9358434481050285E-3</v>
      </c>
    </row>
    <row r="149" spans="1:16" ht="12.75" customHeight="1">
      <c r="A149" s="28">
        <v>139</v>
      </c>
      <c r="B149" s="29" t="s">
        <v>49</v>
      </c>
      <c r="C149" s="30" t="s">
        <v>162</v>
      </c>
      <c r="D149" s="31">
        <v>44616</v>
      </c>
      <c r="E149" s="37">
        <v>71503.05</v>
      </c>
      <c r="F149" s="37">
        <v>71867.7</v>
      </c>
      <c r="G149" s="38">
        <v>70535.399999999994</v>
      </c>
      <c r="H149" s="38">
        <v>69567.75</v>
      </c>
      <c r="I149" s="38">
        <v>68235.45</v>
      </c>
      <c r="J149" s="38">
        <v>72835.349999999991</v>
      </c>
      <c r="K149" s="38">
        <v>74167.650000000009</v>
      </c>
      <c r="L149" s="38">
        <v>75135.299999999988</v>
      </c>
      <c r="M149" s="28">
        <v>73200</v>
      </c>
      <c r="N149" s="28">
        <v>70900.05</v>
      </c>
      <c r="O149" s="39">
        <v>54810</v>
      </c>
      <c r="P149" s="40">
        <v>-2.002503128911139E-2</v>
      </c>
    </row>
    <row r="150" spans="1:16" ht="12.75" customHeight="1">
      <c r="A150" s="28">
        <v>140</v>
      </c>
      <c r="B150" s="29" t="s">
        <v>63</v>
      </c>
      <c r="C150" s="30" t="s">
        <v>163</v>
      </c>
      <c r="D150" s="31">
        <v>44616</v>
      </c>
      <c r="E150" s="37">
        <v>1445.7</v>
      </c>
      <c r="F150" s="37">
        <v>1459.1500000000003</v>
      </c>
      <c r="G150" s="38">
        <v>1423.9000000000005</v>
      </c>
      <c r="H150" s="38">
        <v>1402.1000000000001</v>
      </c>
      <c r="I150" s="38">
        <v>1366.8500000000004</v>
      </c>
      <c r="J150" s="38">
        <v>1480.9500000000007</v>
      </c>
      <c r="K150" s="38">
        <v>1516.2000000000003</v>
      </c>
      <c r="L150" s="38">
        <v>1538.0000000000009</v>
      </c>
      <c r="M150" s="28">
        <v>1494.4</v>
      </c>
      <c r="N150" s="28">
        <v>1437.35</v>
      </c>
      <c r="O150" s="39">
        <v>3496500</v>
      </c>
      <c r="P150" s="40">
        <v>-3.0567685589519649E-2</v>
      </c>
    </row>
    <row r="151" spans="1:16" ht="12.75" customHeight="1">
      <c r="A151" s="28">
        <v>141</v>
      </c>
      <c r="B151" s="29" t="s">
        <v>44</v>
      </c>
      <c r="C151" s="30" t="s">
        <v>164</v>
      </c>
      <c r="D151" s="31">
        <v>44616</v>
      </c>
      <c r="E151" s="37">
        <v>335.4</v>
      </c>
      <c r="F151" s="37">
        <v>332.33333333333331</v>
      </c>
      <c r="G151" s="38">
        <v>326.01666666666665</v>
      </c>
      <c r="H151" s="38">
        <v>316.63333333333333</v>
      </c>
      <c r="I151" s="38">
        <v>310.31666666666666</v>
      </c>
      <c r="J151" s="38">
        <v>341.71666666666664</v>
      </c>
      <c r="K151" s="38">
        <v>348.03333333333336</v>
      </c>
      <c r="L151" s="38">
        <v>357.41666666666663</v>
      </c>
      <c r="M151" s="28">
        <v>338.65</v>
      </c>
      <c r="N151" s="28">
        <v>322.95</v>
      </c>
      <c r="O151" s="39">
        <v>2756800</v>
      </c>
      <c r="P151" s="40">
        <v>-2.8935185185185184E-3</v>
      </c>
    </row>
    <row r="152" spans="1:16" ht="12.75" customHeight="1">
      <c r="A152" s="28">
        <v>142</v>
      </c>
      <c r="B152" s="29" t="s">
        <v>120</v>
      </c>
      <c r="C152" s="30" t="s">
        <v>165</v>
      </c>
      <c r="D152" s="31">
        <v>44616</v>
      </c>
      <c r="E152" s="37">
        <v>109.15</v>
      </c>
      <c r="F152" s="37">
        <v>109.40000000000002</v>
      </c>
      <c r="G152" s="38">
        <v>106.15000000000003</v>
      </c>
      <c r="H152" s="38">
        <v>103.15000000000002</v>
      </c>
      <c r="I152" s="38">
        <v>99.900000000000034</v>
      </c>
      <c r="J152" s="38">
        <v>112.40000000000003</v>
      </c>
      <c r="K152" s="38">
        <v>115.65</v>
      </c>
      <c r="L152" s="38">
        <v>118.65000000000003</v>
      </c>
      <c r="M152" s="28">
        <v>112.65</v>
      </c>
      <c r="N152" s="28">
        <v>106.4</v>
      </c>
      <c r="O152" s="39">
        <v>96373000</v>
      </c>
      <c r="P152" s="40">
        <v>3.9897275979088327E-2</v>
      </c>
    </row>
    <row r="153" spans="1:16" ht="12.75" customHeight="1">
      <c r="A153" s="28">
        <v>143</v>
      </c>
      <c r="B153" s="29" t="s">
        <v>44</v>
      </c>
      <c r="C153" s="30" t="s">
        <v>166</v>
      </c>
      <c r="D153" s="31">
        <v>44616</v>
      </c>
      <c r="E153" s="37">
        <v>4415.1000000000004</v>
      </c>
      <c r="F153" s="37">
        <v>4466.4333333333334</v>
      </c>
      <c r="G153" s="38">
        <v>4333.916666666667</v>
      </c>
      <c r="H153" s="38">
        <v>4252.7333333333336</v>
      </c>
      <c r="I153" s="38">
        <v>4120.2166666666672</v>
      </c>
      <c r="J153" s="38">
        <v>4547.6166666666668</v>
      </c>
      <c r="K153" s="38">
        <v>4680.1333333333332</v>
      </c>
      <c r="L153" s="38">
        <v>4761.3166666666666</v>
      </c>
      <c r="M153" s="28">
        <v>4598.95</v>
      </c>
      <c r="N153" s="28">
        <v>4385.25</v>
      </c>
      <c r="O153" s="39">
        <v>1718875</v>
      </c>
      <c r="P153" s="40">
        <v>2.3063760136894575E-2</v>
      </c>
    </row>
    <row r="154" spans="1:16" ht="12.75" customHeight="1">
      <c r="A154" s="28">
        <v>144</v>
      </c>
      <c r="B154" s="29" t="s">
        <v>38</v>
      </c>
      <c r="C154" s="30" t="s">
        <v>167</v>
      </c>
      <c r="D154" s="31">
        <v>44616</v>
      </c>
      <c r="E154" s="37">
        <v>3849.95</v>
      </c>
      <c r="F154" s="37">
        <v>3872.4833333333336</v>
      </c>
      <c r="G154" s="38">
        <v>3702.4666666666672</v>
      </c>
      <c r="H154" s="38">
        <v>3554.9833333333336</v>
      </c>
      <c r="I154" s="38">
        <v>3384.9666666666672</v>
      </c>
      <c r="J154" s="38">
        <v>4019.9666666666672</v>
      </c>
      <c r="K154" s="38">
        <v>4189.9833333333336</v>
      </c>
      <c r="L154" s="38">
        <v>4337.4666666666672</v>
      </c>
      <c r="M154" s="28">
        <v>4042.5</v>
      </c>
      <c r="N154" s="28">
        <v>3725</v>
      </c>
      <c r="O154" s="39">
        <v>362475</v>
      </c>
      <c r="P154" s="40">
        <v>-7.3937153419593345E-3</v>
      </c>
    </row>
    <row r="155" spans="1:16" ht="12.75" customHeight="1">
      <c r="A155" s="28">
        <v>145</v>
      </c>
      <c r="B155" s="29" t="s">
        <v>44</v>
      </c>
      <c r="C155" s="30" t="s">
        <v>458</v>
      </c>
      <c r="D155" s="31">
        <v>44616</v>
      </c>
      <c r="E155" s="37">
        <v>46.7</v>
      </c>
      <c r="F155" s="37">
        <v>46.949999999999996</v>
      </c>
      <c r="G155" s="38">
        <v>46.099999999999994</v>
      </c>
      <c r="H155" s="38">
        <v>45.5</v>
      </c>
      <c r="I155" s="38">
        <v>44.65</v>
      </c>
      <c r="J155" s="38">
        <v>47.54999999999999</v>
      </c>
      <c r="K155" s="38">
        <v>48.4</v>
      </c>
      <c r="L155" s="38">
        <v>48.999999999999986</v>
      </c>
      <c r="M155" s="28">
        <v>47.8</v>
      </c>
      <c r="N155" s="28">
        <v>46.35</v>
      </c>
      <c r="O155" s="39">
        <v>30708000</v>
      </c>
      <c r="P155" s="40">
        <v>1.2262658227848101E-2</v>
      </c>
    </row>
    <row r="156" spans="1:16" ht="12.75" customHeight="1">
      <c r="A156" s="28">
        <v>146</v>
      </c>
      <c r="B156" s="260" t="s">
        <v>56</v>
      </c>
      <c r="C156" s="30" t="s">
        <v>168</v>
      </c>
      <c r="D156" s="31">
        <v>44616</v>
      </c>
      <c r="E156" s="37">
        <v>18472.900000000001</v>
      </c>
      <c r="F156" s="37">
        <v>18532.266666666666</v>
      </c>
      <c r="G156" s="38">
        <v>18350.683333333334</v>
      </c>
      <c r="H156" s="38">
        <v>18228.466666666667</v>
      </c>
      <c r="I156" s="38">
        <v>18046.883333333335</v>
      </c>
      <c r="J156" s="38">
        <v>18654.483333333334</v>
      </c>
      <c r="K156" s="38">
        <v>18836.066666666669</v>
      </c>
      <c r="L156" s="38">
        <v>18958.283333333333</v>
      </c>
      <c r="M156" s="28">
        <v>18713.849999999999</v>
      </c>
      <c r="N156" s="28">
        <v>18410.05</v>
      </c>
      <c r="O156" s="39">
        <v>302200</v>
      </c>
      <c r="P156" s="40">
        <v>-1.7555266579973992E-2</v>
      </c>
    </row>
    <row r="157" spans="1:16" ht="12.75" customHeight="1">
      <c r="A157" s="28">
        <v>147</v>
      </c>
      <c r="B157" s="29" t="s">
        <v>120</v>
      </c>
      <c r="C157" s="30" t="s">
        <v>169</v>
      </c>
      <c r="D157" s="31">
        <v>44616</v>
      </c>
      <c r="E157" s="37">
        <v>138.4</v>
      </c>
      <c r="F157" s="37">
        <v>138.35</v>
      </c>
      <c r="G157" s="38">
        <v>135.1</v>
      </c>
      <c r="H157" s="38">
        <v>131.80000000000001</v>
      </c>
      <c r="I157" s="38">
        <v>128.55000000000001</v>
      </c>
      <c r="J157" s="38">
        <v>141.64999999999998</v>
      </c>
      <c r="K157" s="38">
        <v>144.89999999999998</v>
      </c>
      <c r="L157" s="38">
        <v>148.19999999999996</v>
      </c>
      <c r="M157" s="28">
        <v>141.6</v>
      </c>
      <c r="N157" s="28">
        <v>135.05000000000001</v>
      </c>
      <c r="O157" s="39">
        <v>79689800</v>
      </c>
      <c r="P157" s="40">
        <v>-2.8504359490274982E-3</v>
      </c>
    </row>
    <row r="158" spans="1:16" ht="12.75" customHeight="1">
      <c r="A158" s="28">
        <v>148</v>
      </c>
      <c r="B158" s="29" t="s">
        <v>170</v>
      </c>
      <c r="C158" s="30" t="s">
        <v>171</v>
      </c>
      <c r="D158" s="31">
        <v>44616</v>
      </c>
      <c r="E158" s="37">
        <v>137.5</v>
      </c>
      <c r="F158" s="37">
        <v>137.38333333333333</v>
      </c>
      <c r="G158" s="38">
        <v>134.26666666666665</v>
      </c>
      <c r="H158" s="38">
        <v>131.03333333333333</v>
      </c>
      <c r="I158" s="38">
        <v>127.91666666666666</v>
      </c>
      <c r="J158" s="38">
        <v>140.61666666666665</v>
      </c>
      <c r="K158" s="38">
        <v>143.73333333333332</v>
      </c>
      <c r="L158" s="38">
        <v>146.96666666666664</v>
      </c>
      <c r="M158" s="28">
        <v>140.5</v>
      </c>
      <c r="N158" s="28">
        <v>134.15</v>
      </c>
      <c r="O158" s="39">
        <v>54873900</v>
      </c>
      <c r="P158" s="40">
        <v>0.11038062283737024</v>
      </c>
    </row>
    <row r="159" spans="1:16" ht="12.75" customHeight="1">
      <c r="A159" s="28">
        <v>149</v>
      </c>
      <c r="B159" s="29" t="s">
        <v>97</v>
      </c>
      <c r="C159" s="30" t="s">
        <v>270</v>
      </c>
      <c r="D159" s="31">
        <v>44616</v>
      </c>
      <c r="E159" s="37">
        <v>898.05</v>
      </c>
      <c r="F159" s="37">
        <v>906.9666666666667</v>
      </c>
      <c r="G159" s="38">
        <v>884.08333333333337</v>
      </c>
      <c r="H159" s="38">
        <v>870.11666666666667</v>
      </c>
      <c r="I159" s="38">
        <v>847.23333333333335</v>
      </c>
      <c r="J159" s="38">
        <v>920.93333333333339</v>
      </c>
      <c r="K159" s="38">
        <v>943.81666666666661</v>
      </c>
      <c r="L159" s="38">
        <v>957.78333333333342</v>
      </c>
      <c r="M159" s="28">
        <v>929.85</v>
      </c>
      <c r="N159" s="28">
        <v>893</v>
      </c>
      <c r="O159" s="39">
        <v>2788100</v>
      </c>
      <c r="P159" s="40">
        <v>-2.9483430799220271E-2</v>
      </c>
    </row>
    <row r="160" spans="1:16" ht="12.75" customHeight="1">
      <c r="A160" s="28">
        <v>150</v>
      </c>
      <c r="B160" s="29" t="s">
        <v>87</v>
      </c>
      <c r="C160" s="30" t="s">
        <v>468</v>
      </c>
      <c r="D160" s="31">
        <v>44616</v>
      </c>
      <c r="E160" s="37">
        <v>3424.4</v>
      </c>
      <c r="F160" s="37">
        <v>3449.2166666666672</v>
      </c>
      <c r="G160" s="38">
        <v>3378.6333333333341</v>
      </c>
      <c r="H160" s="38">
        <v>3332.8666666666668</v>
      </c>
      <c r="I160" s="38">
        <v>3262.2833333333338</v>
      </c>
      <c r="J160" s="38">
        <v>3494.9833333333345</v>
      </c>
      <c r="K160" s="38">
        <v>3565.5666666666675</v>
      </c>
      <c r="L160" s="38">
        <v>3611.3333333333348</v>
      </c>
      <c r="M160" s="28">
        <v>3519.8</v>
      </c>
      <c r="N160" s="28">
        <v>3403.45</v>
      </c>
      <c r="O160" s="39">
        <v>542750</v>
      </c>
      <c r="P160" s="40">
        <v>6.5783014236622486E-2</v>
      </c>
    </row>
    <row r="161" spans="1:16" ht="12.75" customHeight="1">
      <c r="A161" s="28">
        <v>151</v>
      </c>
      <c r="B161" s="29" t="s">
        <v>79</v>
      </c>
      <c r="C161" s="30" t="s">
        <v>172</v>
      </c>
      <c r="D161" s="31">
        <v>44616</v>
      </c>
      <c r="E161" s="37">
        <v>168.75</v>
      </c>
      <c r="F161" s="37">
        <v>169.45000000000002</v>
      </c>
      <c r="G161" s="38">
        <v>164.80000000000004</v>
      </c>
      <c r="H161" s="38">
        <v>160.85000000000002</v>
      </c>
      <c r="I161" s="38">
        <v>156.20000000000005</v>
      </c>
      <c r="J161" s="38">
        <v>173.40000000000003</v>
      </c>
      <c r="K161" s="38">
        <v>178.05</v>
      </c>
      <c r="L161" s="38">
        <v>182.00000000000003</v>
      </c>
      <c r="M161" s="28">
        <v>174.1</v>
      </c>
      <c r="N161" s="28">
        <v>165.5</v>
      </c>
      <c r="O161" s="39">
        <v>42142100</v>
      </c>
      <c r="P161" s="40">
        <v>0.14330478378942971</v>
      </c>
    </row>
    <row r="162" spans="1:16" ht="12.75" customHeight="1">
      <c r="A162" s="28">
        <v>152</v>
      </c>
      <c r="B162" s="29" t="s">
        <v>40</v>
      </c>
      <c r="C162" s="30" t="s">
        <v>173</v>
      </c>
      <c r="D162" s="31">
        <v>44616</v>
      </c>
      <c r="E162" s="37">
        <v>41937.800000000003</v>
      </c>
      <c r="F162" s="37">
        <v>42175.683333333327</v>
      </c>
      <c r="G162" s="38">
        <v>41107.016666666656</v>
      </c>
      <c r="H162" s="38">
        <v>40276.23333333333</v>
      </c>
      <c r="I162" s="38">
        <v>39207.566666666658</v>
      </c>
      <c r="J162" s="38">
        <v>43006.466666666653</v>
      </c>
      <c r="K162" s="38">
        <v>44075.133333333324</v>
      </c>
      <c r="L162" s="38">
        <v>44905.91666666665</v>
      </c>
      <c r="M162" s="28">
        <v>43244.35</v>
      </c>
      <c r="N162" s="28">
        <v>41344.9</v>
      </c>
      <c r="O162" s="39">
        <v>72810</v>
      </c>
      <c r="P162" s="40">
        <v>6.8692206076618231E-2</v>
      </c>
    </row>
    <row r="163" spans="1:16" ht="12.75" customHeight="1">
      <c r="A163" s="28">
        <v>153</v>
      </c>
      <c r="B163" s="29" t="s">
        <v>47</v>
      </c>
      <c r="C163" s="30" t="s">
        <v>174</v>
      </c>
      <c r="D163" s="31">
        <v>44616</v>
      </c>
      <c r="E163" s="37">
        <v>2375.9499999999998</v>
      </c>
      <c r="F163" s="37">
        <v>2384.3166666666666</v>
      </c>
      <c r="G163" s="38">
        <v>2336.6333333333332</v>
      </c>
      <c r="H163" s="38">
        <v>2297.3166666666666</v>
      </c>
      <c r="I163" s="38">
        <v>2249.6333333333332</v>
      </c>
      <c r="J163" s="38">
        <v>2423.6333333333332</v>
      </c>
      <c r="K163" s="38">
        <v>2471.3166666666666</v>
      </c>
      <c r="L163" s="38">
        <v>2510.6333333333332</v>
      </c>
      <c r="M163" s="28">
        <v>2432</v>
      </c>
      <c r="N163" s="28">
        <v>2345</v>
      </c>
      <c r="O163" s="39">
        <v>3194125</v>
      </c>
      <c r="P163" s="40">
        <v>3.2823702168091906E-3</v>
      </c>
    </row>
    <row r="164" spans="1:16" ht="12.75" customHeight="1">
      <c r="A164" s="28">
        <v>154</v>
      </c>
      <c r="B164" s="29" t="s">
        <v>87</v>
      </c>
      <c r="C164" s="30" t="s">
        <v>473</v>
      </c>
      <c r="D164" s="31">
        <v>44616</v>
      </c>
      <c r="E164" s="37">
        <v>4292.3500000000004</v>
      </c>
      <c r="F164" s="37">
        <v>4260.5999999999995</v>
      </c>
      <c r="G164" s="38">
        <v>4146.1999999999989</v>
      </c>
      <c r="H164" s="38">
        <v>4000.0499999999993</v>
      </c>
      <c r="I164" s="38">
        <v>3885.6499999999987</v>
      </c>
      <c r="J164" s="38">
        <v>4406.7499999999991</v>
      </c>
      <c r="K164" s="38">
        <v>4521.1499999999987</v>
      </c>
      <c r="L164" s="38">
        <v>4667.2999999999993</v>
      </c>
      <c r="M164" s="28">
        <v>4375</v>
      </c>
      <c r="N164" s="28">
        <v>4114.45</v>
      </c>
      <c r="O164" s="39">
        <v>420300</v>
      </c>
      <c r="P164" s="40">
        <v>-4.7910295616717634E-2</v>
      </c>
    </row>
    <row r="165" spans="1:16" ht="12.75" customHeight="1">
      <c r="A165" s="28">
        <v>155</v>
      </c>
      <c r="B165" s="29" t="s">
        <v>79</v>
      </c>
      <c r="C165" s="30" t="s">
        <v>175</v>
      </c>
      <c r="D165" s="31">
        <v>44616</v>
      </c>
      <c r="E165" s="37">
        <v>215.2</v>
      </c>
      <c r="F165" s="37">
        <v>215.95000000000002</v>
      </c>
      <c r="G165" s="38">
        <v>212.35000000000002</v>
      </c>
      <c r="H165" s="38">
        <v>209.5</v>
      </c>
      <c r="I165" s="38">
        <v>205.9</v>
      </c>
      <c r="J165" s="38">
        <v>218.80000000000004</v>
      </c>
      <c r="K165" s="38">
        <v>222.4</v>
      </c>
      <c r="L165" s="38">
        <v>225.25000000000006</v>
      </c>
      <c r="M165" s="28">
        <v>219.55</v>
      </c>
      <c r="N165" s="28">
        <v>213.1</v>
      </c>
      <c r="O165" s="39">
        <v>17355000</v>
      </c>
      <c r="P165" s="40">
        <v>-3.2123138698343649E-2</v>
      </c>
    </row>
    <row r="166" spans="1:16" ht="12.75" customHeight="1">
      <c r="A166" s="28">
        <v>156</v>
      </c>
      <c r="B166" s="29" t="s">
        <v>63</v>
      </c>
      <c r="C166" s="30" t="s">
        <v>176</v>
      </c>
      <c r="D166" s="31">
        <v>44616</v>
      </c>
      <c r="E166" s="37">
        <v>119.45</v>
      </c>
      <c r="F166" s="37">
        <v>120.43333333333334</v>
      </c>
      <c r="G166" s="38">
        <v>118.06666666666668</v>
      </c>
      <c r="H166" s="38">
        <v>116.68333333333334</v>
      </c>
      <c r="I166" s="38">
        <v>114.31666666666668</v>
      </c>
      <c r="J166" s="38">
        <v>121.81666666666668</v>
      </c>
      <c r="K166" s="38">
        <v>124.18333333333335</v>
      </c>
      <c r="L166" s="38">
        <v>125.56666666666668</v>
      </c>
      <c r="M166" s="28">
        <v>122.8</v>
      </c>
      <c r="N166" s="28">
        <v>119.05</v>
      </c>
      <c r="O166" s="39">
        <v>38402800</v>
      </c>
      <c r="P166" s="40">
        <v>2.1269579554822754E-2</v>
      </c>
    </row>
    <row r="167" spans="1:16" ht="12.75" customHeight="1">
      <c r="A167" s="28">
        <v>157</v>
      </c>
      <c r="B167" s="29" t="s">
        <v>47</v>
      </c>
      <c r="C167" s="30" t="s">
        <v>177</v>
      </c>
      <c r="D167" s="31">
        <v>44616</v>
      </c>
      <c r="E167" s="37">
        <v>4496.3999999999996</v>
      </c>
      <c r="F167" s="37">
        <v>4513.9000000000005</v>
      </c>
      <c r="G167" s="38">
        <v>4464.7000000000007</v>
      </c>
      <c r="H167" s="38">
        <v>4433</v>
      </c>
      <c r="I167" s="38">
        <v>4383.8</v>
      </c>
      <c r="J167" s="38">
        <v>4545.6000000000013</v>
      </c>
      <c r="K167" s="38">
        <v>4594.8</v>
      </c>
      <c r="L167" s="38">
        <v>4626.5000000000018</v>
      </c>
      <c r="M167" s="28">
        <v>4563.1000000000004</v>
      </c>
      <c r="N167" s="28">
        <v>4482.2</v>
      </c>
      <c r="O167" s="39">
        <v>169000</v>
      </c>
      <c r="P167" s="40">
        <v>-1.0248901903367497E-2</v>
      </c>
    </row>
    <row r="168" spans="1:16" ht="12.75" customHeight="1">
      <c r="A168" s="28">
        <v>158</v>
      </c>
      <c r="B168" s="29" t="s">
        <v>56</v>
      </c>
      <c r="C168" s="30" t="s">
        <v>178</v>
      </c>
      <c r="D168" s="31">
        <v>44616</v>
      </c>
      <c r="E168" s="37">
        <v>2481.5</v>
      </c>
      <c r="F168" s="37">
        <v>2491.35</v>
      </c>
      <c r="G168" s="38">
        <v>2456.5</v>
      </c>
      <c r="H168" s="38">
        <v>2431.5</v>
      </c>
      <c r="I168" s="38">
        <v>2396.65</v>
      </c>
      <c r="J168" s="38">
        <v>2516.35</v>
      </c>
      <c r="K168" s="38">
        <v>2551.1999999999994</v>
      </c>
      <c r="L168" s="38">
        <v>2576.1999999999998</v>
      </c>
      <c r="M168" s="28">
        <v>2526.1999999999998</v>
      </c>
      <c r="N168" s="28">
        <v>2466.35</v>
      </c>
      <c r="O168" s="39">
        <v>2731750</v>
      </c>
      <c r="P168" s="40">
        <v>1.1759259259259259E-2</v>
      </c>
    </row>
    <row r="169" spans="1:16" ht="12.75" customHeight="1">
      <c r="A169" s="28">
        <v>159</v>
      </c>
      <c r="B169" s="29" t="s">
        <v>38</v>
      </c>
      <c r="C169" s="30" t="s">
        <v>179</v>
      </c>
      <c r="D169" s="31">
        <v>44616</v>
      </c>
      <c r="E169" s="37">
        <v>2374.6</v>
      </c>
      <c r="F169" s="37">
        <v>2386.1666666666665</v>
      </c>
      <c r="G169" s="38">
        <v>2354.1833333333329</v>
      </c>
      <c r="H169" s="38">
        <v>2333.7666666666664</v>
      </c>
      <c r="I169" s="38">
        <v>2301.7833333333328</v>
      </c>
      <c r="J169" s="38">
        <v>2406.583333333333</v>
      </c>
      <c r="K169" s="38">
        <v>2438.5666666666666</v>
      </c>
      <c r="L169" s="38">
        <v>2458.9833333333331</v>
      </c>
      <c r="M169" s="28">
        <v>2418.15</v>
      </c>
      <c r="N169" s="28">
        <v>2365.75</v>
      </c>
      <c r="O169" s="39">
        <v>2054000</v>
      </c>
      <c r="P169" s="40">
        <v>1.1573504063038661E-2</v>
      </c>
    </row>
    <row r="170" spans="1:16" ht="12.75" customHeight="1">
      <c r="A170" s="28">
        <v>160</v>
      </c>
      <c r="B170" s="29" t="s">
        <v>58</v>
      </c>
      <c r="C170" s="30" t="s">
        <v>180</v>
      </c>
      <c r="D170" s="31">
        <v>44616</v>
      </c>
      <c r="E170" s="37">
        <v>40.9</v>
      </c>
      <c r="F170" s="37">
        <v>41.366666666666667</v>
      </c>
      <c r="G170" s="38">
        <v>40.233333333333334</v>
      </c>
      <c r="H170" s="38">
        <v>39.56666666666667</v>
      </c>
      <c r="I170" s="38">
        <v>38.433333333333337</v>
      </c>
      <c r="J170" s="38">
        <v>42.033333333333331</v>
      </c>
      <c r="K170" s="38">
        <v>43.166666666666671</v>
      </c>
      <c r="L170" s="38">
        <v>43.833333333333329</v>
      </c>
      <c r="M170" s="28">
        <v>42.5</v>
      </c>
      <c r="N170" s="28">
        <v>40.700000000000003</v>
      </c>
      <c r="O170" s="39">
        <v>260656000</v>
      </c>
      <c r="P170" s="40">
        <v>-7.4331322731980747E-3</v>
      </c>
    </row>
    <row r="171" spans="1:16" ht="12.75" customHeight="1">
      <c r="A171" s="28">
        <v>161</v>
      </c>
      <c r="B171" s="29" t="s">
        <v>44</v>
      </c>
      <c r="C171" s="30" t="s">
        <v>272</v>
      </c>
      <c r="D171" s="31">
        <v>44616</v>
      </c>
      <c r="E171" s="37">
        <v>2486.3000000000002</v>
      </c>
      <c r="F171" s="37">
        <v>2507.3666666666668</v>
      </c>
      <c r="G171" s="38">
        <v>2451.8333333333335</v>
      </c>
      <c r="H171" s="38">
        <v>2417.3666666666668</v>
      </c>
      <c r="I171" s="38">
        <v>2361.8333333333335</v>
      </c>
      <c r="J171" s="38">
        <v>2541.8333333333335</v>
      </c>
      <c r="K171" s="38">
        <v>2597.3666666666663</v>
      </c>
      <c r="L171" s="38">
        <v>2631.8333333333335</v>
      </c>
      <c r="M171" s="28">
        <v>2562.9</v>
      </c>
      <c r="N171" s="28">
        <v>2472.9</v>
      </c>
      <c r="O171" s="39">
        <v>736500</v>
      </c>
      <c r="P171" s="40">
        <v>7.0649803750545137E-2</v>
      </c>
    </row>
    <row r="172" spans="1:16" ht="12.75" customHeight="1">
      <c r="A172" s="28">
        <v>162</v>
      </c>
      <c r="B172" s="29" t="s">
        <v>170</v>
      </c>
      <c r="C172" s="30" t="s">
        <v>181</v>
      </c>
      <c r="D172" s="31">
        <v>44616</v>
      </c>
      <c r="E172" s="37">
        <v>210.65</v>
      </c>
      <c r="F172" s="37">
        <v>211.86666666666665</v>
      </c>
      <c r="G172" s="38">
        <v>208.73333333333329</v>
      </c>
      <c r="H172" s="38">
        <v>206.81666666666663</v>
      </c>
      <c r="I172" s="38">
        <v>203.68333333333328</v>
      </c>
      <c r="J172" s="38">
        <v>213.7833333333333</v>
      </c>
      <c r="K172" s="38">
        <v>216.91666666666669</v>
      </c>
      <c r="L172" s="38">
        <v>218.83333333333331</v>
      </c>
      <c r="M172" s="28">
        <v>215</v>
      </c>
      <c r="N172" s="28">
        <v>209.95</v>
      </c>
      <c r="O172" s="39">
        <v>24777118</v>
      </c>
      <c r="P172" s="40">
        <v>3.0383677090263916E-2</v>
      </c>
    </row>
    <row r="173" spans="1:16" ht="12.75" customHeight="1">
      <c r="A173" s="28">
        <v>163</v>
      </c>
      <c r="B173" s="29" t="s">
        <v>182</v>
      </c>
      <c r="C173" s="30" t="s">
        <v>183</v>
      </c>
      <c r="D173" s="31">
        <v>44616</v>
      </c>
      <c r="E173" s="37">
        <v>1555.4</v>
      </c>
      <c r="F173" s="37">
        <v>1582.2666666666667</v>
      </c>
      <c r="G173" s="38">
        <v>1518.3833333333332</v>
      </c>
      <c r="H173" s="38">
        <v>1481.3666666666666</v>
      </c>
      <c r="I173" s="38">
        <v>1417.4833333333331</v>
      </c>
      <c r="J173" s="38">
        <v>1619.2833333333333</v>
      </c>
      <c r="K173" s="38">
        <v>1683.166666666667</v>
      </c>
      <c r="L173" s="38">
        <v>1720.1833333333334</v>
      </c>
      <c r="M173" s="28">
        <v>1646.15</v>
      </c>
      <c r="N173" s="28">
        <v>1545.25</v>
      </c>
      <c r="O173" s="39">
        <v>2448512</v>
      </c>
      <c r="P173" s="40">
        <v>0.10042070605450887</v>
      </c>
    </row>
    <row r="174" spans="1:16" ht="12.75" customHeight="1">
      <c r="A174" s="28">
        <v>164</v>
      </c>
      <c r="B174" s="29" t="s">
        <v>44</v>
      </c>
      <c r="C174" s="30" t="s">
        <v>485</v>
      </c>
      <c r="D174" s="31">
        <v>44616</v>
      </c>
      <c r="E174" s="37">
        <v>218.45</v>
      </c>
      <c r="F174" s="37">
        <v>220.03333333333333</v>
      </c>
      <c r="G174" s="38">
        <v>216.16666666666666</v>
      </c>
      <c r="H174" s="38">
        <v>213.88333333333333</v>
      </c>
      <c r="I174" s="38">
        <v>210.01666666666665</v>
      </c>
      <c r="J174" s="38">
        <v>222.31666666666666</v>
      </c>
      <c r="K174" s="38">
        <v>226.18333333333334</v>
      </c>
      <c r="L174" s="38">
        <v>228.46666666666667</v>
      </c>
      <c r="M174" s="28">
        <v>223.9</v>
      </c>
      <c r="N174" s="28">
        <v>217.75</v>
      </c>
      <c r="O174" s="39">
        <v>6042500</v>
      </c>
      <c r="P174" s="40">
        <v>1.2992455993294216E-2</v>
      </c>
    </row>
    <row r="175" spans="1:16" ht="12.75" customHeight="1">
      <c r="A175" s="28">
        <v>165</v>
      </c>
      <c r="B175" s="29" t="s">
        <v>42</v>
      </c>
      <c r="C175" s="30" t="s">
        <v>184</v>
      </c>
      <c r="D175" s="31">
        <v>44616</v>
      </c>
      <c r="E175" s="37">
        <v>853.35</v>
      </c>
      <c r="F175" s="37">
        <v>857.08333333333337</v>
      </c>
      <c r="G175" s="38">
        <v>842.11666666666679</v>
      </c>
      <c r="H175" s="38">
        <v>830.88333333333344</v>
      </c>
      <c r="I175" s="38">
        <v>815.91666666666686</v>
      </c>
      <c r="J175" s="38">
        <v>868.31666666666672</v>
      </c>
      <c r="K175" s="38">
        <v>883.28333333333319</v>
      </c>
      <c r="L175" s="38">
        <v>894.51666666666665</v>
      </c>
      <c r="M175" s="28">
        <v>872.05</v>
      </c>
      <c r="N175" s="28">
        <v>845.85</v>
      </c>
      <c r="O175" s="39">
        <v>2075700</v>
      </c>
      <c r="P175" s="40">
        <v>3.9591315453384422E-2</v>
      </c>
    </row>
    <row r="176" spans="1:16" ht="12.75" customHeight="1">
      <c r="A176" s="28">
        <v>166</v>
      </c>
      <c r="B176" s="29" t="s">
        <v>58</v>
      </c>
      <c r="C176" s="30" t="s">
        <v>185</v>
      </c>
      <c r="D176" s="31">
        <v>44616</v>
      </c>
      <c r="E176" s="37">
        <v>147.94999999999999</v>
      </c>
      <c r="F176" s="37">
        <v>150.91666666666666</v>
      </c>
      <c r="G176" s="38">
        <v>143.68333333333331</v>
      </c>
      <c r="H176" s="38">
        <v>139.41666666666666</v>
      </c>
      <c r="I176" s="38">
        <v>132.18333333333331</v>
      </c>
      <c r="J176" s="38">
        <v>155.18333333333331</v>
      </c>
      <c r="K176" s="38">
        <v>162.41666666666666</v>
      </c>
      <c r="L176" s="38">
        <v>166.68333333333331</v>
      </c>
      <c r="M176" s="28">
        <v>158.15</v>
      </c>
      <c r="N176" s="28">
        <v>146.65</v>
      </c>
      <c r="O176" s="39">
        <v>36670500</v>
      </c>
      <c r="P176" s="40">
        <v>0.15363561718821275</v>
      </c>
    </row>
    <row r="177" spans="1:16" ht="12.75" customHeight="1">
      <c r="A177" s="28">
        <v>167</v>
      </c>
      <c r="B177" s="29" t="s">
        <v>170</v>
      </c>
      <c r="C177" s="30" t="s">
        <v>186</v>
      </c>
      <c r="D177" s="31">
        <v>44616</v>
      </c>
      <c r="E177" s="37">
        <v>134.9</v>
      </c>
      <c r="F177" s="37">
        <v>135.75000000000003</v>
      </c>
      <c r="G177" s="38">
        <v>133.70000000000005</v>
      </c>
      <c r="H177" s="38">
        <v>132.50000000000003</v>
      </c>
      <c r="I177" s="38">
        <v>130.45000000000005</v>
      </c>
      <c r="J177" s="38">
        <v>136.95000000000005</v>
      </c>
      <c r="K177" s="38">
        <v>139.00000000000006</v>
      </c>
      <c r="L177" s="38">
        <v>140.20000000000005</v>
      </c>
      <c r="M177" s="28">
        <v>137.80000000000001</v>
      </c>
      <c r="N177" s="28">
        <v>134.55000000000001</v>
      </c>
      <c r="O177" s="39">
        <v>31722000</v>
      </c>
      <c r="P177" s="40">
        <v>4.3693009118541031E-3</v>
      </c>
    </row>
    <row r="178" spans="1:16" ht="12.75" customHeight="1">
      <c r="A178" s="28">
        <v>168</v>
      </c>
      <c r="B178" s="261" t="s">
        <v>79</v>
      </c>
      <c r="C178" s="30" t="s">
        <v>187</v>
      </c>
      <c r="D178" s="31">
        <v>44616</v>
      </c>
      <c r="E178" s="37">
        <v>2339.6</v>
      </c>
      <c r="F178" s="37">
        <v>2351.4833333333331</v>
      </c>
      <c r="G178" s="38">
        <v>2321.1166666666663</v>
      </c>
      <c r="H178" s="38">
        <v>2302.6333333333332</v>
      </c>
      <c r="I178" s="38">
        <v>2272.2666666666664</v>
      </c>
      <c r="J178" s="38">
        <v>2369.9666666666662</v>
      </c>
      <c r="K178" s="38">
        <v>2400.333333333333</v>
      </c>
      <c r="L178" s="38">
        <v>2418.8166666666662</v>
      </c>
      <c r="M178" s="28">
        <v>2381.85</v>
      </c>
      <c r="N178" s="28">
        <v>2333</v>
      </c>
      <c r="O178" s="39">
        <v>35051500</v>
      </c>
      <c r="P178" s="40">
        <v>1.0399025676873518E-2</v>
      </c>
    </row>
    <row r="179" spans="1:16" ht="12.75" customHeight="1">
      <c r="A179" s="28">
        <v>169</v>
      </c>
      <c r="B179" s="29" t="s">
        <v>120</v>
      </c>
      <c r="C179" s="30" t="s">
        <v>188</v>
      </c>
      <c r="D179" s="31">
        <v>44616</v>
      </c>
      <c r="E179" s="37">
        <v>97.15</v>
      </c>
      <c r="F179" s="37">
        <v>98.116666666666674</v>
      </c>
      <c r="G179" s="38">
        <v>95.833333333333343</v>
      </c>
      <c r="H179" s="38">
        <v>94.516666666666666</v>
      </c>
      <c r="I179" s="38">
        <v>92.233333333333334</v>
      </c>
      <c r="J179" s="38">
        <v>99.433333333333351</v>
      </c>
      <c r="K179" s="38">
        <v>101.71666666666668</v>
      </c>
      <c r="L179" s="38">
        <v>103.03333333333336</v>
      </c>
      <c r="M179" s="28">
        <v>100.4</v>
      </c>
      <c r="N179" s="28">
        <v>96.8</v>
      </c>
      <c r="O179" s="39">
        <v>166041000</v>
      </c>
      <c r="P179" s="40">
        <v>4.7426058463395709E-3</v>
      </c>
    </row>
    <row r="180" spans="1:16" ht="12.75" customHeight="1">
      <c r="A180" s="28">
        <v>170</v>
      </c>
      <c r="B180" s="29" t="s">
        <v>58</v>
      </c>
      <c r="C180" s="30" t="s">
        <v>275</v>
      </c>
      <c r="D180" s="31">
        <v>44616</v>
      </c>
      <c r="E180" s="37">
        <v>869.7</v>
      </c>
      <c r="F180" s="37">
        <v>864.98333333333323</v>
      </c>
      <c r="G180" s="38">
        <v>853.76666666666642</v>
      </c>
      <c r="H180" s="38">
        <v>837.83333333333314</v>
      </c>
      <c r="I180" s="38">
        <v>826.61666666666633</v>
      </c>
      <c r="J180" s="38">
        <v>880.91666666666652</v>
      </c>
      <c r="K180" s="38">
        <v>892.13333333333344</v>
      </c>
      <c r="L180" s="38">
        <v>908.06666666666661</v>
      </c>
      <c r="M180" s="28">
        <v>876.2</v>
      </c>
      <c r="N180" s="28">
        <v>849.05</v>
      </c>
      <c r="O180" s="39">
        <v>5032000</v>
      </c>
      <c r="P180" s="40">
        <v>-2.2533022533022532E-2</v>
      </c>
    </row>
    <row r="181" spans="1:16" ht="12.75" customHeight="1">
      <c r="A181" s="28">
        <v>171</v>
      </c>
      <c r="B181" s="29" t="s">
        <v>63</v>
      </c>
      <c r="C181" s="30" t="s">
        <v>189</v>
      </c>
      <c r="D181" s="31">
        <v>44616</v>
      </c>
      <c r="E181" s="37">
        <v>1208</v>
      </c>
      <c r="F181" s="37">
        <v>1217.8500000000001</v>
      </c>
      <c r="G181" s="38">
        <v>1194.3000000000002</v>
      </c>
      <c r="H181" s="38">
        <v>1180.6000000000001</v>
      </c>
      <c r="I181" s="38">
        <v>1157.0500000000002</v>
      </c>
      <c r="J181" s="38">
        <v>1231.5500000000002</v>
      </c>
      <c r="K181" s="38">
        <v>1255.0999999999999</v>
      </c>
      <c r="L181" s="38">
        <v>1268.8000000000002</v>
      </c>
      <c r="M181" s="28">
        <v>1241.4000000000001</v>
      </c>
      <c r="N181" s="28">
        <v>1204.1500000000001</v>
      </c>
      <c r="O181" s="39">
        <v>5963250</v>
      </c>
      <c r="P181" s="40">
        <v>1.0071761299257208E-3</v>
      </c>
    </row>
    <row r="182" spans="1:16" ht="12.75" customHeight="1">
      <c r="A182" s="28">
        <v>172</v>
      </c>
      <c r="B182" s="29" t="s">
        <v>58</v>
      </c>
      <c r="C182" s="30" t="s">
        <v>190</v>
      </c>
      <c r="D182" s="31">
        <v>44616</v>
      </c>
      <c r="E182" s="37">
        <v>524.1</v>
      </c>
      <c r="F182" s="37">
        <v>527.98333333333346</v>
      </c>
      <c r="G182" s="38">
        <v>518.26666666666688</v>
      </c>
      <c r="H182" s="38">
        <v>512.43333333333339</v>
      </c>
      <c r="I182" s="38">
        <v>502.71666666666681</v>
      </c>
      <c r="J182" s="38">
        <v>533.81666666666695</v>
      </c>
      <c r="K182" s="38">
        <v>543.53333333333342</v>
      </c>
      <c r="L182" s="38">
        <v>549.36666666666702</v>
      </c>
      <c r="M182" s="28">
        <v>537.70000000000005</v>
      </c>
      <c r="N182" s="28">
        <v>522.15</v>
      </c>
      <c r="O182" s="39">
        <v>85341000</v>
      </c>
      <c r="P182" s="40">
        <v>-2.0352641366485295E-2</v>
      </c>
    </row>
    <row r="183" spans="1:16" ht="12.75" customHeight="1">
      <c r="A183" s="28">
        <v>173</v>
      </c>
      <c r="B183" s="29" t="s">
        <v>42</v>
      </c>
      <c r="C183" s="30" t="s">
        <v>191</v>
      </c>
      <c r="D183" s="31">
        <v>44616</v>
      </c>
      <c r="E183" s="37">
        <v>24108.3</v>
      </c>
      <c r="F183" s="37">
        <v>24234.283333333329</v>
      </c>
      <c r="G183" s="38">
        <v>23834.46666666666</v>
      </c>
      <c r="H183" s="38">
        <v>23560.633333333331</v>
      </c>
      <c r="I183" s="38">
        <v>23160.816666666662</v>
      </c>
      <c r="J183" s="38">
        <v>24508.116666666658</v>
      </c>
      <c r="K183" s="38">
        <v>24907.933333333331</v>
      </c>
      <c r="L183" s="38">
        <v>25181.766666666656</v>
      </c>
      <c r="M183" s="28">
        <v>24634.1</v>
      </c>
      <c r="N183" s="28">
        <v>23960.45</v>
      </c>
      <c r="O183" s="39">
        <v>163650</v>
      </c>
      <c r="P183" s="40">
        <v>1.2842333281757698E-2</v>
      </c>
    </row>
    <row r="184" spans="1:16" ht="12.75" customHeight="1">
      <c r="A184" s="28">
        <v>174</v>
      </c>
      <c r="B184" s="29" t="s">
        <v>70</v>
      </c>
      <c r="C184" s="30" t="s">
        <v>192</v>
      </c>
      <c r="D184" s="31">
        <v>44616</v>
      </c>
      <c r="E184" s="37">
        <v>2287.9</v>
      </c>
      <c r="F184" s="37">
        <v>2303.9666666666667</v>
      </c>
      <c r="G184" s="38">
        <v>2263.3333333333335</v>
      </c>
      <c r="H184" s="38">
        <v>2238.7666666666669</v>
      </c>
      <c r="I184" s="38">
        <v>2198.1333333333337</v>
      </c>
      <c r="J184" s="38">
        <v>2328.5333333333333</v>
      </c>
      <c r="K184" s="38">
        <v>2369.1666666666665</v>
      </c>
      <c r="L184" s="38">
        <v>2393.7333333333331</v>
      </c>
      <c r="M184" s="28">
        <v>2344.6</v>
      </c>
      <c r="N184" s="28">
        <v>2279.4</v>
      </c>
      <c r="O184" s="39">
        <v>1444575</v>
      </c>
      <c r="P184" s="40">
        <v>-3.7929072634174093E-3</v>
      </c>
    </row>
    <row r="185" spans="1:16" ht="12.75" customHeight="1">
      <c r="A185" s="28">
        <v>175</v>
      </c>
      <c r="B185" s="29" t="s">
        <v>40</v>
      </c>
      <c r="C185" s="30" t="s">
        <v>193</v>
      </c>
      <c r="D185" s="31">
        <v>44616</v>
      </c>
      <c r="E185" s="37">
        <v>2400.75</v>
      </c>
      <c r="F185" s="37">
        <v>2424.0499999999997</v>
      </c>
      <c r="G185" s="38">
        <v>2363.0999999999995</v>
      </c>
      <c r="H185" s="38">
        <v>2325.4499999999998</v>
      </c>
      <c r="I185" s="38">
        <v>2264.4999999999995</v>
      </c>
      <c r="J185" s="38">
        <v>2461.6999999999994</v>
      </c>
      <c r="K185" s="38">
        <v>2522.6499999999992</v>
      </c>
      <c r="L185" s="38">
        <v>2560.2999999999993</v>
      </c>
      <c r="M185" s="28">
        <v>2485</v>
      </c>
      <c r="N185" s="28">
        <v>2386.4</v>
      </c>
      <c r="O185" s="39">
        <v>3062625</v>
      </c>
      <c r="P185" s="40">
        <v>-8.3903533370723496E-2</v>
      </c>
    </row>
    <row r="186" spans="1:16" ht="12.75" customHeight="1">
      <c r="A186" s="28">
        <v>176</v>
      </c>
      <c r="B186" s="29" t="s">
        <v>63</v>
      </c>
      <c r="C186" s="30" t="s">
        <v>194</v>
      </c>
      <c r="D186" s="31">
        <v>44616</v>
      </c>
      <c r="E186" s="37">
        <v>1244.1500000000001</v>
      </c>
      <c r="F186" s="37">
        <v>1261.6500000000001</v>
      </c>
      <c r="G186" s="38">
        <v>1220.4000000000001</v>
      </c>
      <c r="H186" s="38">
        <v>1196.6500000000001</v>
      </c>
      <c r="I186" s="38">
        <v>1155.4000000000001</v>
      </c>
      <c r="J186" s="38">
        <v>1285.4000000000001</v>
      </c>
      <c r="K186" s="38">
        <v>1326.65</v>
      </c>
      <c r="L186" s="38">
        <v>1350.4</v>
      </c>
      <c r="M186" s="28">
        <v>1302.9000000000001</v>
      </c>
      <c r="N186" s="28">
        <v>1237.9000000000001</v>
      </c>
      <c r="O186" s="39">
        <v>3065200</v>
      </c>
      <c r="P186" s="40">
        <v>-1.5291698792084297E-2</v>
      </c>
    </row>
    <row r="187" spans="1:16" ht="12.75" customHeight="1">
      <c r="A187" s="28">
        <v>177</v>
      </c>
      <c r="B187" s="29" t="s">
        <v>47</v>
      </c>
      <c r="C187" s="30" t="s">
        <v>514</v>
      </c>
      <c r="D187" s="31">
        <v>44616</v>
      </c>
      <c r="E187" s="37">
        <v>393.7</v>
      </c>
      <c r="F187" s="37">
        <v>390.36666666666662</v>
      </c>
      <c r="G187" s="38">
        <v>377.88333333333321</v>
      </c>
      <c r="H187" s="38">
        <v>362.06666666666661</v>
      </c>
      <c r="I187" s="38">
        <v>349.5833333333332</v>
      </c>
      <c r="J187" s="38">
        <v>406.18333333333322</v>
      </c>
      <c r="K187" s="38">
        <v>418.66666666666669</v>
      </c>
      <c r="L187" s="38">
        <v>434.48333333333323</v>
      </c>
      <c r="M187" s="28">
        <v>402.85</v>
      </c>
      <c r="N187" s="28">
        <v>374.55</v>
      </c>
      <c r="O187" s="39">
        <v>4337100</v>
      </c>
      <c r="P187" s="40">
        <v>-2.5480283114256826E-2</v>
      </c>
    </row>
    <row r="188" spans="1:16" ht="12.75" customHeight="1">
      <c r="A188" s="28">
        <v>178</v>
      </c>
      <c r="B188" s="29" t="s">
        <v>47</v>
      </c>
      <c r="C188" s="30" t="s">
        <v>195</v>
      </c>
      <c r="D188" s="31">
        <v>44616</v>
      </c>
      <c r="E188" s="37">
        <v>823.7</v>
      </c>
      <c r="F188" s="37">
        <v>823.66666666666663</v>
      </c>
      <c r="G188" s="38">
        <v>808.48333333333323</v>
      </c>
      <c r="H188" s="38">
        <v>793.26666666666665</v>
      </c>
      <c r="I188" s="38">
        <v>778.08333333333326</v>
      </c>
      <c r="J188" s="38">
        <v>838.88333333333321</v>
      </c>
      <c r="K188" s="38">
        <v>854.06666666666661</v>
      </c>
      <c r="L188" s="38">
        <v>869.28333333333319</v>
      </c>
      <c r="M188" s="28">
        <v>838.85</v>
      </c>
      <c r="N188" s="28">
        <v>808.45</v>
      </c>
      <c r="O188" s="39">
        <v>23409400</v>
      </c>
      <c r="P188" s="40">
        <v>-2.5753073472003729E-2</v>
      </c>
    </row>
    <row r="189" spans="1:16" ht="12.75" customHeight="1">
      <c r="A189" s="28">
        <v>179</v>
      </c>
      <c r="B189" s="29" t="s">
        <v>182</v>
      </c>
      <c r="C189" s="30" t="s">
        <v>196</v>
      </c>
      <c r="D189" s="31">
        <v>44616</v>
      </c>
      <c r="E189" s="37">
        <v>492.2</v>
      </c>
      <c r="F189" s="37">
        <v>490.38333333333338</v>
      </c>
      <c r="G189" s="38">
        <v>478.81666666666678</v>
      </c>
      <c r="H189" s="38">
        <v>465.43333333333339</v>
      </c>
      <c r="I189" s="38">
        <v>453.86666666666679</v>
      </c>
      <c r="J189" s="38">
        <v>503.76666666666677</v>
      </c>
      <c r="K189" s="38">
        <v>515.33333333333337</v>
      </c>
      <c r="L189" s="38">
        <v>528.7166666666667</v>
      </c>
      <c r="M189" s="28">
        <v>501.95</v>
      </c>
      <c r="N189" s="28">
        <v>477</v>
      </c>
      <c r="O189" s="39">
        <v>11682000</v>
      </c>
      <c r="P189" s="40">
        <v>-1.2823800974608873E-3</v>
      </c>
    </row>
    <row r="190" spans="1:16" ht="12.75" customHeight="1">
      <c r="A190" s="28">
        <v>180</v>
      </c>
      <c r="B190" s="29" t="s">
        <v>47</v>
      </c>
      <c r="C190" s="30" t="s">
        <v>277</v>
      </c>
      <c r="D190" s="31">
        <v>44616</v>
      </c>
      <c r="E190" s="37">
        <v>567.6</v>
      </c>
      <c r="F190" s="37">
        <v>566.5333333333333</v>
      </c>
      <c r="G190" s="38">
        <v>558.06666666666661</v>
      </c>
      <c r="H190" s="38">
        <v>548.5333333333333</v>
      </c>
      <c r="I190" s="38">
        <v>540.06666666666661</v>
      </c>
      <c r="J190" s="38">
        <v>576.06666666666661</v>
      </c>
      <c r="K190" s="38">
        <v>584.5333333333333</v>
      </c>
      <c r="L190" s="38">
        <v>594.06666666666661</v>
      </c>
      <c r="M190" s="28">
        <v>575</v>
      </c>
      <c r="N190" s="28">
        <v>557</v>
      </c>
      <c r="O190" s="39">
        <v>1129650</v>
      </c>
      <c r="P190" s="40">
        <v>3.5853468433359313E-2</v>
      </c>
    </row>
    <row r="191" spans="1:16" ht="12.75" customHeight="1">
      <c r="A191" s="28">
        <v>181</v>
      </c>
      <c r="B191" s="29" t="s">
        <v>38</v>
      </c>
      <c r="C191" s="30" t="s">
        <v>197</v>
      </c>
      <c r="D191" s="31">
        <v>44616</v>
      </c>
      <c r="E191" s="37">
        <v>945.35</v>
      </c>
      <c r="F191" s="37">
        <v>940.9666666666667</v>
      </c>
      <c r="G191" s="38">
        <v>924.33333333333337</v>
      </c>
      <c r="H191" s="38">
        <v>903.31666666666672</v>
      </c>
      <c r="I191" s="38">
        <v>886.68333333333339</v>
      </c>
      <c r="J191" s="38">
        <v>961.98333333333335</v>
      </c>
      <c r="K191" s="38">
        <v>978.61666666666656</v>
      </c>
      <c r="L191" s="38">
        <v>999.63333333333333</v>
      </c>
      <c r="M191" s="28">
        <v>957.6</v>
      </c>
      <c r="N191" s="28">
        <v>919.95</v>
      </c>
      <c r="O191" s="39">
        <v>6088000</v>
      </c>
      <c r="P191" s="40">
        <v>-1.7271993543179983E-2</v>
      </c>
    </row>
    <row r="192" spans="1:16" ht="12.75" customHeight="1">
      <c r="A192" s="28">
        <v>182</v>
      </c>
      <c r="B192" s="29" t="s">
        <v>74</v>
      </c>
      <c r="C192" s="30" t="s">
        <v>534</v>
      </c>
      <c r="D192" s="31">
        <v>44616</v>
      </c>
      <c r="E192" s="37">
        <v>1273.5999999999999</v>
      </c>
      <c r="F192" s="37">
        <v>1290.9333333333334</v>
      </c>
      <c r="G192" s="38">
        <v>1247.8666666666668</v>
      </c>
      <c r="H192" s="38">
        <v>1222.1333333333334</v>
      </c>
      <c r="I192" s="38">
        <v>1179.0666666666668</v>
      </c>
      <c r="J192" s="38">
        <v>1316.6666666666667</v>
      </c>
      <c r="K192" s="38">
        <v>1359.7333333333333</v>
      </c>
      <c r="L192" s="38">
        <v>1385.4666666666667</v>
      </c>
      <c r="M192" s="28">
        <v>1334</v>
      </c>
      <c r="N192" s="28">
        <v>1265.2</v>
      </c>
      <c r="O192" s="39">
        <v>3357600</v>
      </c>
      <c r="P192" s="40">
        <v>2.0795330171470266E-2</v>
      </c>
    </row>
    <row r="193" spans="1:16" ht="12.75" customHeight="1">
      <c r="A193" s="28">
        <v>183</v>
      </c>
      <c r="B193" s="29" t="s">
        <v>56</v>
      </c>
      <c r="C193" s="30" t="s">
        <v>198</v>
      </c>
      <c r="D193" s="31">
        <v>44616</v>
      </c>
      <c r="E193" s="37">
        <v>720.45</v>
      </c>
      <c r="F193" s="37">
        <v>720.7166666666667</v>
      </c>
      <c r="G193" s="38">
        <v>708.93333333333339</v>
      </c>
      <c r="H193" s="38">
        <v>697.41666666666674</v>
      </c>
      <c r="I193" s="38">
        <v>685.63333333333344</v>
      </c>
      <c r="J193" s="38">
        <v>732.23333333333335</v>
      </c>
      <c r="K193" s="38">
        <v>744.01666666666665</v>
      </c>
      <c r="L193" s="38">
        <v>755.5333333333333</v>
      </c>
      <c r="M193" s="28">
        <v>732.5</v>
      </c>
      <c r="N193" s="28">
        <v>709.2</v>
      </c>
      <c r="O193" s="39">
        <v>11215800</v>
      </c>
      <c r="P193" s="40">
        <v>5.445963935616604E-3</v>
      </c>
    </row>
    <row r="194" spans="1:16" ht="12.75" customHeight="1">
      <c r="A194" s="28">
        <v>184</v>
      </c>
      <c r="B194" s="29" t="s">
        <v>49</v>
      </c>
      <c r="C194" s="30" t="s">
        <v>199</v>
      </c>
      <c r="D194" s="31">
        <v>44616</v>
      </c>
      <c r="E194" s="37">
        <v>498.9</v>
      </c>
      <c r="F194" s="37">
        <v>499.63333333333338</v>
      </c>
      <c r="G194" s="38">
        <v>488.26666666666677</v>
      </c>
      <c r="H194" s="38">
        <v>477.63333333333338</v>
      </c>
      <c r="I194" s="38">
        <v>466.26666666666677</v>
      </c>
      <c r="J194" s="38">
        <v>510.26666666666677</v>
      </c>
      <c r="K194" s="38">
        <v>521.63333333333344</v>
      </c>
      <c r="L194" s="38">
        <v>532.26666666666677</v>
      </c>
      <c r="M194" s="28">
        <v>511</v>
      </c>
      <c r="N194" s="28">
        <v>489</v>
      </c>
      <c r="O194" s="39">
        <v>72179100</v>
      </c>
      <c r="P194" s="40">
        <v>-4.0504935310079039E-3</v>
      </c>
    </row>
    <row r="195" spans="1:16" ht="12.75" customHeight="1">
      <c r="A195" s="28">
        <v>185</v>
      </c>
      <c r="B195" s="29" t="s">
        <v>170</v>
      </c>
      <c r="C195" s="30" t="s">
        <v>200</v>
      </c>
      <c r="D195" s="31">
        <v>44616</v>
      </c>
      <c r="E195" s="37">
        <v>245.15</v>
      </c>
      <c r="F195" s="37">
        <v>246.73333333333335</v>
      </c>
      <c r="G195" s="38">
        <v>242.16666666666669</v>
      </c>
      <c r="H195" s="38">
        <v>239.18333333333334</v>
      </c>
      <c r="I195" s="38">
        <v>234.61666666666667</v>
      </c>
      <c r="J195" s="38">
        <v>249.7166666666667</v>
      </c>
      <c r="K195" s="38">
        <v>254.28333333333336</v>
      </c>
      <c r="L195" s="38">
        <v>257.26666666666671</v>
      </c>
      <c r="M195" s="28">
        <v>251.3</v>
      </c>
      <c r="N195" s="28">
        <v>243.75</v>
      </c>
      <c r="O195" s="39">
        <v>118334250</v>
      </c>
      <c r="P195" s="40">
        <v>2.084667792464916E-2</v>
      </c>
    </row>
    <row r="196" spans="1:16" ht="12.75" customHeight="1">
      <c r="A196" s="28">
        <v>186</v>
      </c>
      <c r="B196" s="29" t="s">
        <v>120</v>
      </c>
      <c r="C196" s="30" t="s">
        <v>201</v>
      </c>
      <c r="D196" s="31">
        <v>44616</v>
      </c>
      <c r="E196" s="37">
        <v>1086.75</v>
      </c>
      <c r="F196" s="37">
        <v>1091.5666666666666</v>
      </c>
      <c r="G196" s="38">
        <v>1054.6333333333332</v>
      </c>
      <c r="H196" s="38">
        <v>1022.5166666666667</v>
      </c>
      <c r="I196" s="38">
        <v>985.58333333333326</v>
      </c>
      <c r="J196" s="38">
        <v>1123.6833333333332</v>
      </c>
      <c r="K196" s="38">
        <v>1160.6166666666666</v>
      </c>
      <c r="L196" s="38">
        <v>1192.7333333333331</v>
      </c>
      <c r="M196" s="28">
        <v>1128.5</v>
      </c>
      <c r="N196" s="28">
        <v>1059.45</v>
      </c>
      <c r="O196" s="39">
        <v>41997650</v>
      </c>
      <c r="P196" s="40">
        <v>-2.2329953005194164E-2</v>
      </c>
    </row>
    <row r="197" spans="1:16" ht="12.75" customHeight="1">
      <c r="A197" s="28">
        <v>187</v>
      </c>
      <c r="B197" s="29" t="s">
        <v>87</v>
      </c>
      <c r="C197" s="30" t="s">
        <v>202</v>
      </c>
      <c r="D197" s="31">
        <v>44616</v>
      </c>
      <c r="E197" s="37">
        <v>3697.15</v>
      </c>
      <c r="F197" s="37">
        <v>3698.8333333333335</v>
      </c>
      <c r="G197" s="38">
        <v>3658.3666666666668</v>
      </c>
      <c r="H197" s="38">
        <v>3619.5833333333335</v>
      </c>
      <c r="I197" s="38">
        <v>3579.1166666666668</v>
      </c>
      <c r="J197" s="38">
        <v>3737.6166666666668</v>
      </c>
      <c r="K197" s="38">
        <v>3778.083333333333</v>
      </c>
      <c r="L197" s="38">
        <v>3816.8666666666668</v>
      </c>
      <c r="M197" s="28">
        <v>3739.3</v>
      </c>
      <c r="N197" s="28">
        <v>3660.05</v>
      </c>
      <c r="O197" s="39">
        <v>13138350</v>
      </c>
      <c r="P197" s="40">
        <v>6.4924618496047066E-3</v>
      </c>
    </row>
    <row r="198" spans="1:16" ht="12.75" customHeight="1">
      <c r="A198" s="28">
        <v>188</v>
      </c>
      <c r="B198" s="29" t="s">
        <v>87</v>
      </c>
      <c r="C198" s="30" t="s">
        <v>203</v>
      </c>
      <c r="D198" s="31">
        <v>44616</v>
      </c>
      <c r="E198" s="37">
        <v>1417.25</v>
      </c>
      <c r="F198" s="37">
        <v>1440.5166666666667</v>
      </c>
      <c r="G198" s="38">
        <v>1389.9833333333333</v>
      </c>
      <c r="H198" s="38">
        <v>1362.7166666666667</v>
      </c>
      <c r="I198" s="38">
        <v>1312.1833333333334</v>
      </c>
      <c r="J198" s="38">
        <v>1467.7833333333333</v>
      </c>
      <c r="K198" s="38">
        <v>1518.3166666666666</v>
      </c>
      <c r="L198" s="38">
        <v>1545.5833333333333</v>
      </c>
      <c r="M198" s="28">
        <v>1491.05</v>
      </c>
      <c r="N198" s="28">
        <v>1413.25</v>
      </c>
      <c r="O198" s="39">
        <v>18566400</v>
      </c>
      <c r="P198" s="40">
        <v>0.16348323056098663</v>
      </c>
    </row>
    <row r="199" spans="1:16" ht="12.75" customHeight="1">
      <c r="A199" s="28">
        <v>189</v>
      </c>
      <c r="B199" s="29" t="s">
        <v>56</v>
      </c>
      <c r="C199" s="30" t="s">
        <v>204</v>
      </c>
      <c r="D199" s="31">
        <v>44616</v>
      </c>
      <c r="E199" s="37">
        <v>2326.5500000000002</v>
      </c>
      <c r="F199" s="37">
        <v>2345.0499999999997</v>
      </c>
      <c r="G199" s="38">
        <v>2301.5999999999995</v>
      </c>
      <c r="H199" s="38">
        <v>2276.6499999999996</v>
      </c>
      <c r="I199" s="38">
        <v>2233.1999999999994</v>
      </c>
      <c r="J199" s="38">
        <v>2369.9999999999995</v>
      </c>
      <c r="K199" s="38">
        <v>2413.4499999999994</v>
      </c>
      <c r="L199" s="38">
        <v>2438.3999999999996</v>
      </c>
      <c r="M199" s="28">
        <v>2388.5</v>
      </c>
      <c r="N199" s="28">
        <v>2320.1</v>
      </c>
      <c r="O199" s="39">
        <v>6433875</v>
      </c>
      <c r="P199" s="40">
        <v>4.8524109270916091E-2</v>
      </c>
    </row>
    <row r="200" spans="1:16" ht="12.75" customHeight="1">
      <c r="A200" s="28">
        <v>190</v>
      </c>
      <c r="B200" s="29" t="s">
        <v>47</v>
      </c>
      <c r="C200" s="30" t="s">
        <v>205</v>
      </c>
      <c r="D200" s="31">
        <v>44616</v>
      </c>
      <c r="E200" s="37">
        <v>2624.65</v>
      </c>
      <c r="F200" s="37">
        <v>2639</v>
      </c>
      <c r="G200" s="38">
        <v>2587.65</v>
      </c>
      <c r="H200" s="38">
        <v>2550.65</v>
      </c>
      <c r="I200" s="38">
        <v>2499.3000000000002</v>
      </c>
      <c r="J200" s="38">
        <v>2676</v>
      </c>
      <c r="K200" s="38">
        <v>2727.3500000000004</v>
      </c>
      <c r="L200" s="38">
        <v>2764.35</v>
      </c>
      <c r="M200" s="28">
        <v>2690.35</v>
      </c>
      <c r="N200" s="28">
        <v>2602</v>
      </c>
      <c r="O200" s="39">
        <v>890000</v>
      </c>
      <c r="P200" s="40">
        <v>4.6750955601293734E-2</v>
      </c>
    </row>
    <row r="201" spans="1:16" ht="12.75" customHeight="1">
      <c r="A201" s="28">
        <v>191</v>
      </c>
      <c r="B201" s="29" t="s">
        <v>170</v>
      </c>
      <c r="C201" s="30" t="s">
        <v>206</v>
      </c>
      <c r="D201" s="31">
        <v>44616</v>
      </c>
      <c r="E201" s="37">
        <v>538.9</v>
      </c>
      <c r="F201" s="37">
        <v>541</v>
      </c>
      <c r="G201" s="38">
        <v>530.54999999999995</v>
      </c>
      <c r="H201" s="38">
        <v>522.19999999999993</v>
      </c>
      <c r="I201" s="38">
        <v>511.74999999999989</v>
      </c>
      <c r="J201" s="38">
        <v>549.35</v>
      </c>
      <c r="K201" s="38">
        <v>559.80000000000007</v>
      </c>
      <c r="L201" s="38">
        <v>568.15000000000009</v>
      </c>
      <c r="M201" s="28">
        <v>551.45000000000005</v>
      </c>
      <c r="N201" s="28">
        <v>532.65</v>
      </c>
      <c r="O201" s="39">
        <v>2688000</v>
      </c>
      <c r="P201" s="40">
        <v>6.7415730337078653E-3</v>
      </c>
    </row>
    <row r="202" spans="1:16" ht="12.75" customHeight="1">
      <c r="A202" s="28">
        <v>192</v>
      </c>
      <c r="B202" s="29" t="s">
        <v>44</v>
      </c>
      <c r="C202" s="30" t="s">
        <v>207</v>
      </c>
      <c r="D202" s="31">
        <v>44616</v>
      </c>
      <c r="E202" s="37">
        <v>1015.4</v>
      </c>
      <c r="F202" s="37">
        <v>1023.4</v>
      </c>
      <c r="G202" s="38">
        <v>1001.3</v>
      </c>
      <c r="H202" s="38">
        <v>987.19999999999993</v>
      </c>
      <c r="I202" s="38">
        <v>965.09999999999991</v>
      </c>
      <c r="J202" s="38">
        <v>1037.5</v>
      </c>
      <c r="K202" s="38">
        <v>1059.6000000000001</v>
      </c>
      <c r="L202" s="38">
        <v>1073.7</v>
      </c>
      <c r="M202" s="28">
        <v>1045.5</v>
      </c>
      <c r="N202" s="28">
        <v>1009.3</v>
      </c>
      <c r="O202" s="39">
        <v>2495450</v>
      </c>
      <c r="P202" s="40">
        <v>7.8658727671576306E-2</v>
      </c>
    </row>
    <row r="203" spans="1:16" ht="12.75" customHeight="1">
      <c r="A203" s="28">
        <v>193</v>
      </c>
      <c r="B203" s="29" t="s">
        <v>49</v>
      </c>
      <c r="C203" s="30" t="s">
        <v>208</v>
      </c>
      <c r="D203" s="31">
        <v>44616</v>
      </c>
      <c r="E203" s="37">
        <v>597.65</v>
      </c>
      <c r="F203" s="37">
        <v>605.95000000000005</v>
      </c>
      <c r="G203" s="38">
        <v>573.90000000000009</v>
      </c>
      <c r="H203" s="38">
        <v>550.15000000000009</v>
      </c>
      <c r="I203" s="38">
        <v>518.10000000000014</v>
      </c>
      <c r="J203" s="38">
        <v>629.70000000000005</v>
      </c>
      <c r="K203" s="38">
        <v>661.75</v>
      </c>
      <c r="L203" s="38">
        <v>685.5</v>
      </c>
      <c r="M203" s="28">
        <v>638</v>
      </c>
      <c r="N203" s="28">
        <v>582.20000000000005</v>
      </c>
      <c r="O203" s="39">
        <v>8638000</v>
      </c>
      <c r="P203" s="40">
        <v>7.7352889820150164E-2</v>
      </c>
    </row>
    <row r="204" spans="1:16" ht="12.75" customHeight="1">
      <c r="A204" s="28">
        <v>194</v>
      </c>
      <c r="B204" s="29" t="s">
        <v>56</v>
      </c>
      <c r="C204" s="30" t="s">
        <v>209</v>
      </c>
      <c r="D204" s="31">
        <v>44616</v>
      </c>
      <c r="E204" s="37">
        <v>1540.4</v>
      </c>
      <c r="F204" s="37">
        <v>1540.9166666666667</v>
      </c>
      <c r="G204" s="38">
        <v>1511.9833333333336</v>
      </c>
      <c r="H204" s="38">
        <v>1483.5666666666668</v>
      </c>
      <c r="I204" s="38">
        <v>1454.6333333333337</v>
      </c>
      <c r="J204" s="38">
        <v>1569.3333333333335</v>
      </c>
      <c r="K204" s="38">
        <v>1598.2666666666664</v>
      </c>
      <c r="L204" s="38">
        <v>1626.6833333333334</v>
      </c>
      <c r="M204" s="28">
        <v>1569.85</v>
      </c>
      <c r="N204" s="28">
        <v>1512.5</v>
      </c>
      <c r="O204" s="39">
        <v>958650</v>
      </c>
      <c r="P204" s="40">
        <v>0.13935108153078202</v>
      </c>
    </row>
    <row r="205" spans="1:16" ht="12.75" customHeight="1">
      <c r="A205" s="28">
        <v>195</v>
      </c>
      <c r="B205" s="29" t="s">
        <v>42</v>
      </c>
      <c r="C205" s="30" t="s">
        <v>210</v>
      </c>
      <c r="D205" s="31">
        <v>44616</v>
      </c>
      <c r="E205" s="37">
        <v>7144.15</v>
      </c>
      <c r="F205" s="37">
        <v>7189.25</v>
      </c>
      <c r="G205" s="38">
        <v>7084.5</v>
      </c>
      <c r="H205" s="38">
        <v>7024.85</v>
      </c>
      <c r="I205" s="38">
        <v>6920.1</v>
      </c>
      <c r="J205" s="38">
        <v>7248.9</v>
      </c>
      <c r="K205" s="38">
        <v>7353.65</v>
      </c>
      <c r="L205" s="38">
        <v>7413.2999999999993</v>
      </c>
      <c r="M205" s="28">
        <v>7294</v>
      </c>
      <c r="N205" s="28">
        <v>7129.6</v>
      </c>
      <c r="O205" s="39">
        <v>2038500</v>
      </c>
      <c r="P205" s="40">
        <v>5.0664879909287704E-2</v>
      </c>
    </row>
    <row r="206" spans="1:16" ht="12.75" customHeight="1">
      <c r="A206" s="28">
        <v>196</v>
      </c>
      <c r="B206" s="29" t="s">
        <v>38</v>
      </c>
      <c r="C206" s="30" t="s">
        <v>211</v>
      </c>
      <c r="D206" s="31">
        <v>44616</v>
      </c>
      <c r="E206" s="37">
        <v>793.85</v>
      </c>
      <c r="F206" s="37">
        <v>794.33333333333337</v>
      </c>
      <c r="G206" s="38">
        <v>778.66666666666674</v>
      </c>
      <c r="H206" s="38">
        <v>763.48333333333335</v>
      </c>
      <c r="I206" s="38">
        <v>747.81666666666672</v>
      </c>
      <c r="J206" s="38">
        <v>809.51666666666677</v>
      </c>
      <c r="K206" s="38">
        <v>825.18333333333351</v>
      </c>
      <c r="L206" s="38">
        <v>840.36666666666679</v>
      </c>
      <c r="M206" s="28">
        <v>810</v>
      </c>
      <c r="N206" s="28">
        <v>779.15</v>
      </c>
      <c r="O206" s="39">
        <v>28169700</v>
      </c>
      <c r="P206" s="40">
        <v>3.2742350586216759E-2</v>
      </c>
    </row>
    <row r="207" spans="1:16" ht="12.75" customHeight="1">
      <c r="A207" s="28">
        <v>197</v>
      </c>
      <c r="B207" s="29" t="s">
        <v>120</v>
      </c>
      <c r="C207" s="30" t="s">
        <v>212</v>
      </c>
      <c r="D207" s="31">
        <v>44616</v>
      </c>
      <c r="E207" s="37">
        <v>328.85</v>
      </c>
      <c r="F207" s="37">
        <v>330.15</v>
      </c>
      <c r="G207" s="38">
        <v>322.84999999999997</v>
      </c>
      <c r="H207" s="38">
        <v>316.84999999999997</v>
      </c>
      <c r="I207" s="38">
        <v>309.54999999999995</v>
      </c>
      <c r="J207" s="38">
        <v>336.15</v>
      </c>
      <c r="K207" s="38">
        <v>343.44999999999993</v>
      </c>
      <c r="L207" s="38">
        <v>349.45</v>
      </c>
      <c r="M207" s="28">
        <v>337.45</v>
      </c>
      <c r="N207" s="28">
        <v>324.14999999999998</v>
      </c>
      <c r="O207" s="39">
        <v>70552900</v>
      </c>
      <c r="P207" s="40">
        <v>2.2646596270501012E-2</v>
      </c>
    </row>
    <row r="208" spans="1:16" ht="12.75" customHeight="1">
      <c r="A208" s="28">
        <v>198</v>
      </c>
      <c r="B208" s="29" t="s">
        <v>70</v>
      </c>
      <c r="C208" s="30" t="s">
        <v>213</v>
      </c>
      <c r="D208" s="31">
        <v>44616</v>
      </c>
      <c r="E208" s="37">
        <v>1144.75</v>
      </c>
      <c r="F208" s="37">
        <v>1158.3999999999999</v>
      </c>
      <c r="G208" s="38">
        <v>1123.3999999999996</v>
      </c>
      <c r="H208" s="38">
        <v>1102.0499999999997</v>
      </c>
      <c r="I208" s="38">
        <v>1067.0499999999995</v>
      </c>
      <c r="J208" s="38">
        <v>1179.7499999999998</v>
      </c>
      <c r="K208" s="38">
        <v>1214.7500000000002</v>
      </c>
      <c r="L208" s="38">
        <v>1236.0999999999999</v>
      </c>
      <c r="M208" s="28">
        <v>1193.4000000000001</v>
      </c>
      <c r="N208" s="28">
        <v>1137.05</v>
      </c>
      <c r="O208" s="39">
        <v>3904500</v>
      </c>
      <c r="P208" s="40">
        <v>6.4041422537130396E-2</v>
      </c>
    </row>
    <row r="209" spans="1:16" ht="12.75" customHeight="1">
      <c r="A209" s="28">
        <v>199</v>
      </c>
      <c r="B209" s="29" t="s">
        <v>70</v>
      </c>
      <c r="C209" s="30" t="s">
        <v>282</v>
      </c>
      <c r="D209" s="31">
        <v>44616</v>
      </c>
      <c r="E209" s="37">
        <v>1841.05</v>
      </c>
      <c r="F209" s="37">
        <v>1844.4166666666667</v>
      </c>
      <c r="G209" s="38">
        <v>1810.8333333333335</v>
      </c>
      <c r="H209" s="38">
        <v>1780.6166666666668</v>
      </c>
      <c r="I209" s="38">
        <v>1747.0333333333335</v>
      </c>
      <c r="J209" s="38">
        <v>1874.6333333333334</v>
      </c>
      <c r="K209" s="38">
        <v>1908.2166666666669</v>
      </c>
      <c r="L209" s="38">
        <v>1938.4333333333334</v>
      </c>
      <c r="M209" s="28">
        <v>1878</v>
      </c>
      <c r="N209" s="28">
        <v>1814.2</v>
      </c>
      <c r="O209" s="39">
        <v>612250</v>
      </c>
      <c r="P209" s="40">
        <v>3.1592249368155009E-2</v>
      </c>
    </row>
    <row r="210" spans="1:16" ht="12.75" customHeight="1">
      <c r="A210" s="28">
        <v>200</v>
      </c>
      <c r="B210" s="29" t="s">
        <v>87</v>
      </c>
      <c r="C210" s="30" t="s">
        <v>214</v>
      </c>
      <c r="D210" s="31">
        <v>44616</v>
      </c>
      <c r="E210" s="37">
        <v>552.65</v>
      </c>
      <c r="F210" s="37">
        <v>555.31666666666661</v>
      </c>
      <c r="G210" s="38">
        <v>544.93333333333317</v>
      </c>
      <c r="H210" s="38">
        <v>537.21666666666658</v>
      </c>
      <c r="I210" s="38">
        <v>526.83333333333314</v>
      </c>
      <c r="J210" s="38">
        <v>563.03333333333319</v>
      </c>
      <c r="K210" s="38">
        <v>573.41666666666663</v>
      </c>
      <c r="L210" s="38">
        <v>581.13333333333321</v>
      </c>
      <c r="M210" s="28">
        <v>565.70000000000005</v>
      </c>
      <c r="N210" s="28">
        <v>547.6</v>
      </c>
      <c r="O210" s="39">
        <v>40792000</v>
      </c>
      <c r="P210" s="40">
        <v>3.5031095016925134E-3</v>
      </c>
    </row>
    <row r="211" spans="1:16" ht="12.75" customHeight="1">
      <c r="A211" s="28"/>
      <c r="B211" s="29" t="s">
        <v>182</v>
      </c>
      <c r="C211" s="30" t="s">
        <v>215</v>
      </c>
      <c r="D211" s="31">
        <v>44616</v>
      </c>
      <c r="E211" s="37">
        <v>285.7</v>
      </c>
      <c r="F211" s="37">
        <v>287.85000000000002</v>
      </c>
      <c r="G211" s="38">
        <v>282.20000000000005</v>
      </c>
      <c r="H211" s="38">
        <v>278.70000000000005</v>
      </c>
      <c r="I211" s="38">
        <v>273.05000000000007</v>
      </c>
      <c r="J211" s="38">
        <v>291.35000000000002</v>
      </c>
      <c r="K211" s="38">
        <v>297</v>
      </c>
      <c r="L211" s="38">
        <v>300.5</v>
      </c>
      <c r="M211" s="28">
        <v>293.5</v>
      </c>
      <c r="N211" s="28">
        <v>284.35000000000002</v>
      </c>
      <c r="O211" s="39">
        <v>70959000</v>
      </c>
      <c r="P211" s="40">
        <v>-1.9646039706552824E-2</v>
      </c>
    </row>
    <row r="212" spans="1:16" ht="12.75" customHeight="1">
      <c r="A212" s="28"/>
      <c r="B212" s="29"/>
      <c r="C212" s="30"/>
      <c r="D212" s="31"/>
      <c r="E212" s="37"/>
      <c r="F212" s="37"/>
      <c r="G212" s="38"/>
      <c r="H212" s="38"/>
      <c r="I212" s="38"/>
      <c r="J212" s="38"/>
      <c r="K212" s="38"/>
      <c r="L212" s="38"/>
      <c r="M212" s="28"/>
      <c r="N212" s="28"/>
      <c r="O212" s="39"/>
      <c r="P212" s="40"/>
    </row>
    <row r="213" spans="1:16" ht="12.75" customHeight="1">
      <c r="A213" s="303"/>
      <c r="B213" s="364"/>
      <c r="C213" s="303"/>
      <c r="D213" s="365"/>
      <c r="E213" s="304"/>
      <c r="F213" s="304"/>
      <c r="G213" s="366"/>
      <c r="H213" s="366"/>
      <c r="I213" s="366"/>
      <c r="J213" s="366"/>
      <c r="K213" s="366"/>
      <c r="L213" s="366"/>
      <c r="M213" s="303"/>
      <c r="N213" s="303"/>
      <c r="O213" s="367"/>
      <c r="P213" s="368"/>
    </row>
    <row r="214" spans="1:16" ht="12.75" customHeight="1">
      <c r="A214" s="303"/>
      <c r="B214" s="364"/>
      <c r="C214" s="303"/>
      <c r="D214" s="365"/>
      <c r="E214" s="304"/>
      <c r="F214" s="304"/>
      <c r="G214" s="366"/>
      <c r="H214" s="366"/>
      <c r="I214" s="366"/>
      <c r="J214" s="366"/>
      <c r="K214" s="366"/>
      <c r="L214" s="366"/>
      <c r="M214" s="303"/>
      <c r="N214" s="303"/>
      <c r="O214" s="367"/>
      <c r="P214" s="368"/>
    </row>
    <row r="215" spans="1:16" ht="12.75" customHeight="1">
      <c r="A215" s="303"/>
      <c r="B215" s="364"/>
      <c r="C215" s="303"/>
      <c r="D215" s="365"/>
      <c r="E215" s="304"/>
      <c r="F215" s="304"/>
      <c r="G215" s="366"/>
      <c r="H215" s="366"/>
      <c r="I215" s="366"/>
      <c r="J215" s="366"/>
      <c r="K215" s="366"/>
      <c r="L215" s="366"/>
      <c r="M215" s="303"/>
      <c r="N215" s="303"/>
      <c r="O215" s="367"/>
      <c r="P215" s="368"/>
    </row>
    <row r="216" spans="1:16" ht="12.75" customHeight="1">
      <c r="A216" s="303"/>
      <c r="B216" s="364"/>
      <c r="C216" s="303"/>
      <c r="D216" s="365"/>
      <c r="E216" s="304"/>
      <c r="F216" s="304"/>
      <c r="G216" s="366"/>
      <c r="H216" s="366"/>
      <c r="I216" s="366"/>
      <c r="J216" s="366"/>
      <c r="K216" s="366"/>
      <c r="L216" s="366"/>
      <c r="M216" s="303"/>
      <c r="N216" s="303"/>
      <c r="O216" s="367"/>
      <c r="P216" s="368"/>
    </row>
    <row r="217" spans="1:16" ht="12.75" customHeight="1">
      <c r="A217" s="303"/>
      <c r="B217" s="364"/>
      <c r="C217" s="303"/>
      <c r="D217" s="365"/>
      <c r="E217" s="304"/>
      <c r="F217" s="304"/>
      <c r="G217" s="366"/>
      <c r="H217" s="366"/>
      <c r="I217" s="366"/>
      <c r="J217" s="366"/>
      <c r="K217" s="366"/>
      <c r="L217" s="366"/>
      <c r="M217" s="303"/>
      <c r="N217" s="303"/>
      <c r="O217" s="367"/>
      <c r="P217" s="368"/>
    </row>
    <row r="218" spans="1:16" ht="12.75" customHeight="1">
      <c r="B218" s="42"/>
      <c r="C218" s="41"/>
      <c r="D218" s="43"/>
      <c r="E218" s="44"/>
      <c r="F218" s="44"/>
      <c r="G218" s="45"/>
      <c r="H218" s="45"/>
      <c r="I218" s="45"/>
      <c r="J218" s="45"/>
      <c r="K218" s="45"/>
      <c r="L218" s="1"/>
      <c r="M218" s="1"/>
      <c r="N218" s="1"/>
      <c r="O218" s="1"/>
      <c r="P218" s="1"/>
    </row>
    <row r="219" spans="1:16" ht="12.75" customHeight="1">
      <c r="A219" s="4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1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47" t="s">
        <v>230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6" sqref="B16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429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44592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81" t="s">
        <v>16</v>
      </c>
      <c r="B8" s="483"/>
      <c r="C8" s="487" t="s">
        <v>20</v>
      </c>
      <c r="D8" s="487" t="s">
        <v>21</v>
      </c>
      <c r="E8" s="478" t="s">
        <v>22</v>
      </c>
      <c r="F8" s="479"/>
      <c r="G8" s="480"/>
      <c r="H8" s="478" t="s">
        <v>23</v>
      </c>
      <c r="I8" s="479"/>
      <c r="J8" s="480"/>
      <c r="K8" s="23"/>
      <c r="L8" s="50"/>
      <c r="M8" s="50"/>
      <c r="N8" s="1"/>
      <c r="O8" s="1"/>
    </row>
    <row r="9" spans="1:15" ht="36" customHeight="1">
      <c r="A9" s="485"/>
      <c r="B9" s="486"/>
      <c r="C9" s="486"/>
      <c r="D9" s="48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231</v>
      </c>
      <c r="N9" s="1"/>
      <c r="O9" s="1"/>
    </row>
    <row r="10" spans="1:15" ht="12.75" customHeight="1">
      <c r="A10" s="53">
        <v>1</v>
      </c>
      <c r="B10" s="28" t="s">
        <v>232</v>
      </c>
      <c r="C10" s="34">
        <v>17101.95</v>
      </c>
      <c r="D10" s="32">
        <v>17184.183333333331</v>
      </c>
      <c r="E10" s="32">
        <v>16994.866666666661</v>
      </c>
      <c r="F10" s="32">
        <v>16887.783333333329</v>
      </c>
      <c r="G10" s="32">
        <v>16698.46666666666</v>
      </c>
      <c r="H10" s="32">
        <v>17291.266666666663</v>
      </c>
      <c r="I10" s="32">
        <v>17480.583333333336</v>
      </c>
      <c r="J10" s="32">
        <v>17587.666666666664</v>
      </c>
      <c r="K10" s="34">
        <v>17373.5</v>
      </c>
      <c r="L10" s="34">
        <v>17077.099999999999</v>
      </c>
      <c r="M10" s="54"/>
      <c r="N10" s="1"/>
      <c r="O10" s="1"/>
    </row>
    <row r="11" spans="1:15" ht="12.75" customHeight="1">
      <c r="A11" s="53">
        <v>2</v>
      </c>
      <c r="B11" s="28" t="s">
        <v>233</v>
      </c>
      <c r="C11" s="28">
        <v>37689.4</v>
      </c>
      <c r="D11" s="37">
        <v>37897.533333333333</v>
      </c>
      <c r="E11" s="37">
        <v>37373.366666666669</v>
      </c>
      <c r="F11" s="37">
        <v>37057.333333333336</v>
      </c>
      <c r="G11" s="37">
        <v>36533.166666666672</v>
      </c>
      <c r="H11" s="37">
        <v>38213.566666666666</v>
      </c>
      <c r="I11" s="37">
        <v>38737.733333333337</v>
      </c>
      <c r="J11" s="37">
        <v>39053.766666666663</v>
      </c>
      <c r="K11" s="28">
        <v>38421.699999999997</v>
      </c>
      <c r="L11" s="28">
        <v>37581.5</v>
      </c>
      <c r="M11" s="54"/>
      <c r="N11" s="1"/>
      <c r="O11" s="1"/>
    </row>
    <row r="12" spans="1:15" ht="12.75" customHeight="1">
      <c r="A12" s="53">
        <v>3</v>
      </c>
      <c r="B12" s="41" t="s">
        <v>234</v>
      </c>
      <c r="C12" s="28">
        <v>2460.25</v>
      </c>
      <c r="D12" s="37">
        <v>2473.1833333333334</v>
      </c>
      <c r="E12" s="37">
        <v>2441.3166666666666</v>
      </c>
      <c r="F12" s="37">
        <v>2422.3833333333332</v>
      </c>
      <c r="G12" s="37">
        <v>2390.5166666666664</v>
      </c>
      <c r="H12" s="37">
        <v>2492.1166666666668</v>
      </c>
      <c r="I12" s="37">
        <v>2523.9833333333336</v>
      </c>
      <c r="J12" s="37">
        <v>2542.916666666667</v>
      </c>
      <c r="K12" s="28">
        <v>2505.0500000000002</v>
      </c>
      <c r="L12" s="28">
        <v>2454.25</v>
      </c>
      <c r="M12" s="54"/>
      <c r="N12" s="1"/>
      <c r="O12" s="1"/>
    </row>
    <row r="13" spans="1:15" ht="12.75" customHeight="1">
      <c r="A13" s="53">
        <v>4</v>
      </c>
      <c r="B13" s="28" t="s">
        <v>235</v>
      </c>
      <c r="C13" s="28">
        <v>4977.95</v>
      </c>
      <c r="D13" s="37">
        <v>5000.5</v>
      </c>
      <c r="E13" s="37">
        <v>4945.6499999999996</v>
      </c>
      <c r="F13" s="37">
        <v>4913.3499999999995</v>
      </c>
      <c r="G13" s="37">
        <v>4858.4999999999991</v>
      </c>
      <c r="H13" s="37">
        <v>5032.8</v>
      </c>
      <c r="I13" s="37">
        <v>5087.6500000000005</v>
      </c>
      <c r="J13" s="37">
        <v>5119.9500000000007</v>
      </c>
      <c r="K13" s="28">
        <v>5055.3500000000004</v>
      </c>
      <c r="L13" s="28">
        <v>4968.2</v>
      </c>
      <c r="M13" s="54"/>
      <c r="N13" s="1"/>
      <c r="O13" s="1"/>
    </row>
    <row r="14" spans="1:15" ht="12.75" customHeight="1">
      <c r="A14" s="53">
        <v>5</v>
      </c>
      <c r="B14" s="28" t="s">
        <v>236</v>
      </c>
      <c r="C14" s="28">
        <v>33851.949999999997</v>
      </c>
      <c r="D14" s="37">
        <v>33977.966666666667</v>
      </c>
      <c r="E14" s="37">
        <v>33482.433333333334</v>
      </c>
      <c r="F14" s="37">
        <v>33112.916666666664</v>
      </c>
      <c r="G14" s="37">
        <v>32617.383333333331</v>
      </c>
      <c r="H14" s="37">
        <v>34347.483333333337</v>
      </c>
      <c r="I14" s="37">
        <v>34843.016666666677</v>
      </c>
      <c r="J14" s="37">
        <v>35212.53333333334</v>
      </c>
      <c r="K14" s="28">
        <v>34473.5</v>
      </c>
      <c r="L14" s="28">
        <v>33608.449999999997</v>
      </c>
      <c r="M14" s="54"/>
      <c r="N14" s="1"/>
      <c r="O14" s="1"/>
    </row>
    <row r="15" spans="1:15" ht="12.75" customHeight="1">
      <c r="A15" s="53">
        <v>6</v>
      </c>
      <c r="B15" s="28" t="s">
        <v>237</v>
      </c>
      <c r="C15" s="28">
        <v>4087.85</v>
      </c>
      <c r="D15" s="37">
        <v>4109.6166666666659</v>
      </c>
      <c r="E15" s="37">
        <v>4057.5333333333319</v>
      </c>
      <c r="F15" s="37">
        <v>4027.2166666666662</v>
      </c>
      <c r="G15" s="37">
        <v>3975.1333333333323</v>
      </c>
      <c r="H15" s="37">
        <v>4139.9333333333316</v>
      </c>
      <c r="I15" s="37">
        <v>4192.0166666666655</v>
      </c>
      <c r="J15" s="37">
        <v>4222.3333333333312</v>
      </c>
      <c r="K15" s="28">
        <v>4161.7</v>
      </c>
      <c r="L15" s="28">
        <v>4079.3</v>
      </c>
      <c r="M15" s="54"/>
      <c r="N15" s="1"/>
      <c r="O15" s="1"/>
    </row>
    <row r="16" spans="1:15" ht="12.75" customHeight="1">
      <c r="A16" s="53">
        <v>7</v>
      </c>
      <c r="B16" s="28" t="s">
        <v>238</v>
      </c>
      <c r="C16" s="28">
        <v>8257.4500000000007</v>
      </c>
      <c r="D16" s="37">
        <v>8302.2333333333336</v>
      </c>
      <c r="E16" s="37">
        <v>8180.6666666666679</v>
      </c>
      <c r="F16" s="37">
        <v>8103.883333333335</v>
      </c>
      <c r="G16" s="37">
        <v>7982.3166666666693</v>
      </c>
      <c r="H16" s="37">
        <v>8379.0166666666664</v>
      </c>
      <c r="I16" s="37">
        <v>8500.5833333333321</v>
      </c>
      <c r="J16" s="37">
        <v>8577.366666666665</v>
      </c>
      <c r="K16" s="28">
        <v>8423.7999999999993</v>
      </c>
      <c r="L16" s="28">
        <v>8225.4500000000007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2215.9499999999998</v>
      </c>
      <c r="D17" s="37">
        <v>2209.4500000000003</v>
      </c>
      <c r="E17" s="37">
        <v>2180.3500000000004</v>
      </c>
      <c r="F17" s="37">
        <v>2144.75</v>
      </c>
      <c r="G17" s="37">
        <v>2115.65</v>
      </c>
      <c r="H17" s="37">
        <v>2245.0500000000006</v>
      </c>
      <c r="I17" s="37">
        <v>2274.15</v>
      </c>
      <c r="J17" s="37">
        <v>2309.7500000000009</v>
      </c>
      <c r="K17" s="28">
        <v>2238.5500000000002</v>
      </c>
      <c r="L17" s="28">
        <v>2173.85</v>
      </c>
      <c r="M17" s="28">
        <v>2.7237100000000001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1271.55</v>
      </c>
      <c r="D18" s="37">
        <v>1277.3166666666668</v>
      </c>
      <c r="E18" s="37">
        <v>1254.6333333333337</v>
      </c>
      <c r="F18" s="37">
        <v>1237.7166666666669</v>
      </c>
      <c r="G18" s="37">
        <v>1215.0333333333338</v>
      </c>
      <c r="H18" s="37">
        <v>1294.2333333333336</v>
      </c>
      <c r="I18" s="37">
        <v>1316.9166666666665</v>
      </c>
      <c r="J18" s="37">
        <v>1333.8333333333335</v>
      </c>
      <c r="K18" s="28">
        <v>1300</v>
      </c>
      <c r="L18" s="28">
        <v>1260.4000000000001</v>
      </c>
      <c r="M18" s="28">
        <v>12.5572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991.75</v>
      </c>
      <c r="D19" s="37">
        <v>998.41666666666663</v>
      </c>
      <c r="E19" s="37">
        <v>968.33333333333326</v>
      </c>
      <c r="F19" s="37">
        <v>944.91666666666663</v>
      </c>
      <c r="G19" s="37">
        <v>914.83333333333326</v>
      </c>
      <c r="H19" s="37">
        <v>1021.8333333333333</v>
      </c>
      <c r="I19" s="37">
        <v>1051.9166666666665</v>
      </c>
      <c r="J19" s="37">
        <v>1075.3333333333333</v>
      </c>
      <c r="K19" s="28">
        <v>1028.5</v>
      </c>
      <c r="L19" s="28">
        <v>975</v>
      </c>
      <c r="M19" s="28">
        <v>8.8744200000000006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1693.7</v>
      </c>
      <c r="D20" s="37">
        <v>1707.25</v>
      </c>
      <c r="E20" s="37">
        <v>1670.4</v>
      </c>
      <c r="F20" s="37">
        <v>1647.1000000000001</v>
      </c>
      <c r="G20" s="37">
        <v>1610.2500000000002</v>
      </c>
      <c r="H20" s="37">
        <v>1730.55</v>
      </c>
      <c r="I20" s="37">
        <v>1767.3999999999999</v>
      </c>
      <c r="J20" s="37">
        <v>1790.6999999999998</v>
      </c>
      <c r="K20" s="28">
        <v>1744.1</v>
      </c>
      <c r="L20" s="28">
        <v>1683.95</v>
      </c>
      <c r="M20" s="28">
        <v>16.247499999999999</v>
      </c>
      <c r="N20" s="1"/>
      <c r="O20" s="1"/>
    </row>
    <row r="21" spans="1:15" ht="12.75" customHeight="1">
      <c r="A21" s="53">
        <v>12</v>
      </c>
      <c r="B21" s="28" t="s">
        <v>240</v>
      </c>
      <c r="C21" s="28">
        <v>1938.4</v>
      </c>
      <c r="D21" s="37">
        <v>1933.45</v>
      </c>
      <c r="E21" s="37">
        <v>1909.9</v>
      </c>
      <c r="F21" s="37">
        <v>1881.4</v>
      </c>
      <c r="G21" s="37">
        <v>1857.8500000000001</v>
      </c>
      <c r="H21" s="37">
        <v>1961.95</v>
      </c>
      <c r="I21" s="37">
        <v>1985.4999999999998</v>
      </c>
      <c r="J21" s="37">
        <v>2014</v>
      </c>
      <c r="K21" s="28">
        <v>1957</v>
      </c>
      <c r="L21" s="28">
        <v>1904.95</v>
      </c>
      <c r="M21" s="28">
        <v>3.5283500000000001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710.15</v>
      </c>
      <c r="D22" s="37">
        <v>716.81666666666661</v>
      </c>
      <c r="E22" s="37">
        <v>700.83333333333326</v>
      </c>
      <c r="F22" s="37">
        <v>691.51666666666665</v>
      </c>
      <c r="G22" s="37">
        <v>675.5333333333333</v>
      </c>
      <c r="H22" s="37">
        <v>726.13333333333321</v>
      </c>
      <c r="I22" s="37">
        <v>742.11666666666656</v>
      </c>
      <c r="J22" s="37">
        <v>751.43333333333317</v>
      </c>
      <c r="K22" s="28">
        <v>732.8</v>
      </c>
      <c r="L22" s="28">
        <v>707.5</v>
      </c>
      <c r="M22" s="28">
        <v>35.434130000000003</v>
      </c>
      <c r="N22" s="1"/>
      <c r="O22" s="1"/>
    </row>
    <row r="23" spans="1:15" ht="12.75" customHeight="1">
      <c r="A23" s="53">
        <v>14</v>
      </c>
      <c r="B23" s="28" t="s">
        <v>241</v>
      </c>
      <c r="C23" s="28">
        <v>1830.9</v>
      </c>
      <c r="D23" s="37">
        <v>1835.3333333333333</v>
      </c>
      <c r="E23" s="37">
        <v>1805.7166666666665</v>
      </c>
      <c r="F23" s="37">
        <v>1780.5333333333333</v>
      </c>
      <c r="G23" s="37">
        <v>1750.9166666666665</v>
      </c>
      <c r="H23" s="37">
        <v>1860.5166666666664</v>
      </c>
      <c r="I23" s="37">
        <v>1890.1333333333332</v>
      </c>
      <c r="J23" s="37">
        <v>1915.3166666666664</v>
      </c>
      <c r="K23" s="28">
        <v>1864.95</v>
      </c>
      <c r="L23" s="28">
        <v>1810.15</v>
      </c>
      <c r="M23" s="28">
        <v>2.50657</v>
      </c>
      <c r="N23" s="1"/>
      <c r="O23" s="1"/>
    </row>
    <row r="24" spans="1:15" ht="12.75" customHeight="1">
      <c r="A24" s="53">
        <v>15</v>
      </c>
      <c r="B24" s="28" t="s">
        <v>242</v>
      </c>
      <c r="C24" s="28">
        <v>1986.8</v>
      </c>
      <c r="D24" s="37">
        <v>2007.2666666666667</v>
      </c>
      <c r="E24" s="37">
        <v>1939.5333333333333</v>
      </c>
      <c r="F24" s="37">
        <v>1892.2666666666667</v>
      </c>
      <c r="G24" s="37">
        <v>1824.5333333333333</v>
      </c>
      <c r="H24" s="37">
        <v>2054.5333333333333</v>
      </c>
      <c r="I24" s="37">
        <v>2122.2666666666664</v>
      </c>
      <c r="J24" s="37">
        <v>2169.5333333333333</v>
      </c>
      <c r="K24" s="28">
        <v>2075</v>
      </c>
      <c r="L24" s="28">
        <v>1960</v>
      </c>
      <c r="M24" s="28">
        <v>2.3196300000000001</v>
      </c>
      <c r="N24" s="1"/>
      <c r="O24" s="1"/>
    </row>
    <row r="25" spans="1:15" ht="12.75" customHeight="1">
      <c r="A25" s="53">
        <v>16</v>
      </c>
      <c r="B25" s="28" t="s">
        <v>243</v>
      </c>
      <c r="C25" s="28">
        <v>118.2</v>
      </c>
      <c r="D25" s="37">
        <v>119.25</v>
      </c>
      <c r="E25" s="37">
        <v>116.7</v>
      </c>
      <c r="F25" s="37">
        <v>115.2</v>
      </c>
      <c r="G25" s="37">
        <v>112.65</v>
      </c>
      <c r="H25" s="37">
        <v>120.75</v>
      </c>
      <c r="I25" s="37">
        <v>123.30000000000001</v>
      </c>
      <c r="J25" s="37">
        <v>124.8</v>
      </c>
      <c r="K25" s="28">
        <v>121.8</v>
      </c>
      <c r="L25" s="28">
        <v>117.75</v>
      </c>
      <c r="M25" s="28">
        <v>40.930779999999999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287.75</v>
      </c>
      <c r="D26" s="37">
        <v>289.45</v>
      </c>
      <c r="E26" s="37">
        <v>283.39999999999998</v>
      </c>
      <c r="F26" s="37">
        <v>279.05</v>
      </c>
      <c r="G26" s="37">
        <v>273</v>
      </c>
      <c r="H26" s="37">
        <v>293.79999999999995</v>
      </c>
      <c r="I26" s="37">
        <v>299.85000000000002</v>
      </c>
      <c r="J26" s="37">
        <v>304.19999999999993</v>
      </c>
      <c r="K26" s="28">
        <v>295.5</v>
      </c>
      <c r="L26" s="28">
        <v>285.10000000000002</v>
      </c>
      <c r="M26" s="28">
        <v>36.194580000000002</v>
      </c>
      <c r="N26" s="1"/>
      <c r="O26" s="1"/>
    </row>
    <row r="27" spans="1:15" ht="12.75" customHeight="1">
      <c r="A27" s="53">
        <v>18</v>
      </c>
      <c r="B27" s="28" t="s">
        <v>244</v>
      </c>
      <c r="C27" s="28">
        <v>2177.85</v>
      </c>
      <c r="D27" s="37">
        <v>2196.3166666666666</v>
      </c>
      <c r="E27" s="37">
        <v>2135.0333333333333</v>
      </c>
      <c r="F27" s="37">
        <v>2092.2166666666667</v>
      </c>
      <c r="G27" s="37">
        <v>2030.9333333333334</v>
      </c>
      <c r="H27" s="37">
        <v>2239.1333333333332</v>
      </c>
      <c r="I27" s="37">
        <v>2300.4166666666661</v>
      </c>
      <c r="J27" s="37">
        <v>2343.2333333333331</v>
      </c>
      <c r="K27" s="28">
        <v>2257.6</v>
      </c>
      <c r="L27" s="28">
        <v>2153.5</v>
      </c>
      <c r="M27" s="28">
        <v>0.47744999999999999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746.05</v>
      </c>
      <c r="D28" s="37">
        <v>738.5</v>
      </c>
      <c r="E28" s="37">
        <v>721.55</v>
      </c>
      <c r="F28" s="37">
        <v>697.05</v>
      </c>
      <c r="G28" s="37">
        <v>680.09999999999991</v>
      </c>
      <c r="H28" s="37">
        <v>763</v>
      </c>
      <c r="I28" s="37">
        <v>779.95</v>
      </c>
      <c r="J28" s="37">
        <v>804.45</v>
      </c>
      <c r="K28" s="28">
        <v>755.45</v>
      </c>
      <c r="L28" s="28">
        <v>714</v>
      </c>
      <c r="M28" s="28">
        <v>2.76146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3416.9</v>
      </c>
      <c r="D29" s="37">
        <v>3420.0666666666671</v>
      </c>
      <c r="E29" s="37">
        <v>3378.8333333333339</v>
      </c>
      <c r="F29" s="37">
        <v>3340.7666666666669</v>
      </c>
      <c r="G29" s="37">
        <v>3299.5333333333338</v>
      </c>
      <c r="H29" s="37">
        <v>3458.1333333333341</v>
      </c>
      <c r="I29" s="37">
        <v>3499.3666666666668</v>
      </c>
      <c r="J29" s="37">
        <v>3537.4333333333343</v>
      </c>
      <c r="K29" s="28">
        <v>3461.3</v>
      </c>
      <c r="L29" s="28">
        <v>3382</v>
      </c>
      <c r="M29" s="28">
        <v>2.82796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614.15</v>
      </c>
      <c r="D30" s="37">
        <v>612.56666666666672</v>
      </c>
      <c r="E30" s="37">
        <v>603.63333333333344</v>
      </c>
      <c r="F30" s="37">
        <v>593.11666666666667</v>
      </c>
      <c r="G30" s="37">
        <v>584.18333333333339</v>
      </c>
      <c r="H30" s="37">
        <v>623.08333333333348</v>
      </c>
      <c r="I30" s="37">
        <v>632.01666666666665</v>
      </c>
      <c r="J30" s="37">
        <v>642.53333333333353</v>
      </c>
      <c r="K30" s="28">
        <v>621.5</v>
      </c>
      <c r="L30" s="28">
        <v>602.04999999999995</v>
      </c>
      <c r="M30" s="28">
        <v>7.6932799999999997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360.7</v>
      </c>
      <c r="D31" s="37">
        <v>360.26666666666665</v>
      </c>
      <c r="E31" s="37">
        <v>353.43333333333328</v>
      </c>
      <c r="F31" s="37">
        <v>346.16666666666663</v>
      </c>
      <c r="G31" s="37">
        <v>339.33333333333326</v>
      </c>
      <c r="H31" s="37">
        <v>367.5333333333333</v>
      </c>
      <c r="I31" s="37">
        <v>374.36666666666667</v>
      </c>
      <c r="J31" s="37">
        <v>381.63333333333333</v>
      </c>
      <c r="K31" s="28">
        <v>367.1</v>
      </c>
      <c r="L31" s="28">
        <v>353</v>
      </c>
      <c r="M31" s="28">
        <v>31.578479999999999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4478.6000000000004</v>
      </c>
      <c r="D32" s="37">
        <v>4459.6166666666668</v>
      </c>
      <c r="E32" s="37">
        <v>4354.2333333333336</v>
      </c>
      <c r="F32" s="37">
        <v>4229.8666666666668</v>
      </c>
      <c r="G32" s="37">
        <v>4124.4833333333336</v>
      </c>
      <c r="H32" s="37">
        <v>4583.9833333333336</v>
      </c>
      <c r="I32" s="37">
        <v>4689.3666666666668</v>
      </c>
      <c r="J32" s="37">
        <v>4813.7333333333336</v>
      </c>
      <c r="K32" s="28">
        <v>4565</v>
      </c>
      <c r="L32" s="28">
        <v>4335.25</v>
      </c>
      <c r="M32" s="28">
        <v>9.3204899999999995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215.25</v>
      </c>
      <c r="D33" s="37">
        <v>217.78333333333333</v>
      </c>
      <c r="E33" s="37">
        <v>211.81666666666666</v>
      </c>
      <c r="F33" s="37">
        <v>208.38333333333333</v>
      </c>
      <c r="G33" s="37">
        <v>202.41666666666666</v>
      </c>
      <c r="H33" s="37">
        <v>221.21666666666667</v>
      </c>
      <c r="I33" s="37">
        <v>227.18333333333331</v>
      </c>
      <c r="J33" s="37">
        <v>230.61666666666667</v>
      </c>
      <c r="K33" s="28">
        <v>223.75</v>
      </c>
      <c r="L33" s="28">
        <v>214.35</v>
      </c>
      <c r="M33" s="28">
        <v>32.018500000000003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130.75</v>
      </c>
      <c r="D34" s="37">
        <v>132.01666666666668</v>
      </c>
      <c r="E34" s="37">
        <v>128.73333333333335</v>
      </c>
      <c r="F34" s="37">
        <v>126.71666666666667</v>
      </c>
      <c r="G34" s="37">
        <v>123.43333333333334</v>
      </c>
      <c r="H34" s="37">
        <v>134.03333333333336</v>
      </c>
      <c r="I34" s="37">
        <v>137.31666666666672</v>
      </c>
      <c r="J34" s="37">
        <v>139.33333333333337</v>
      </c>
      <c r="K34" s="28">
        <v>135.30000000000001</v>
      </c>
      <c r="L34" s="28">
        <v>130</v>
      </c>
      <c r="M34" s="28">
        <v>147.37610000000001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3110.85</v>
      </c>
      <c r="D35" s="37">
        <v>3127.9500000000003</v>
      </c>
      <c r="E35" s="37">
        <v>3085.9000000000005</v>
      </c>
      <c r="F35" s="37">
        <v>3060.9500000000003</v>
      </c>
      <c r="G35" s="37">
        <v>3018.9000000000005</v>
      </c>
      <c r="H35" s="37">
        <v>3152.9000000000005</v>
      </c>
      <c r="I35" s="37">
        <v>3194.9500000000007</v>
      </c>
      <c r="J35" s="37">
        <v>3219.9000000000005</v>
      </c>
      <c r="K35" s="28">
        <v>3170</v>
      </c>
      <c r="L35" s="28">
        <v>3103</v>
      </c>
      <c r="M35" s="28">
        <v>8.9206000000000003</v>
      </c>
      <c r="N35" s="1"/>
      <c r="O35" s="1"/>
    </row>
    <row r="36" spans="1:15" ht="12.75" customHeight="1">
      <c r="A36" s="53">
        <v>27</v>
      </c>
      <c r="B36" s="28" t="s">
        <v>307</v>
      </c>
      <c r="C36" s="28">
        <v>2100.3000000000002</v>
      </c>
      <c r="D36" s="37">
        <v>2112.75</v>
      </c>
      <c r="E36" s="37">
        <v>2079.5500000000002</v>
      </c>
      <c r="F36" s="37">
        <v>2058.8000000000002</v>
      </c>
      <c r="G36" s="37">
        <v>2025.6000000000004</v>
      </c>
      <c r="H36" s="37">
        <v>2133.5</v>
      </c>
      <c r="I36" s="37">
        <v>2166.6999999999998</v>
      </c>
      <c r="J36" s="37">
        <v>2187.4499999999998</v>
      </c>
      <c r="K36" s="28">
        <v>2145.9499999999998</v>
      </c>
      <c r="L36" s="28">
        <v>2092</v>
      </c>
      <c r="M36" s="28">
        <v>5.2413100000000004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623.9</v>
      </c>
      <c r="D37" s="37">
        <v>624.76666666666677</v>
      </c>
      <c r="E37" s="37">
        <v>611.53333333333353</v>
      </c>
      <c r="F37" s="37">
        <v>599.16666666666674</v>
      </c>
      <c r="G37" s="37">
        <v>585.93333333333351</v>
      </c>
      <c r="H37" s="37">
        <v>637.13333333333355</v>
      </c>
      <c r="I37" s="37">
        <v>650.3666666666669</v>
      </c>
      <c r="J37" s="37">
        <v>662.73333333333358</v>
      </c>
      <c r="K37" s="28">
        <v>638</v>
      </c>
      <c r="L37" s="28">
        <v>612.4</v>
      </c>
      <c r="M37" s="28">
        <v>23.073969999999999</v>
      </c>
      <c r="N37" s="1"/>
      <c r="O37" s="1"/>
    </row>
    <row r="38" spans="1:15" ht="12.75" customHeight="1">
      <c r="A38" s="53">
        <v>29</v>
      </c>
      <c r="B38" s="28" t="s">
        <v>245</v>
      </c>
      <c r="C38" s="28">
        <v>4076</v>
      </c>
      <c r="D38" s="37">
        <v>4090.9666666666667</v>
      </c>
      <c r="E38" s="37">
        <v>4031.0333333333338</v>
      </c>
      <c r="F38" s="37">
        <v>3986.0666666666671</v>
      </c>
      <c r="G38" s="37">
        <v>3926.1333333333341</v>
      </c>
      <c r="H38" s="37">
        <v>4135.9333333333334</v>
      </c>
      <c r="I38" s="37">
        <v>4195.8666666666668</v>
      </c>
      <c r="J38" s="37">
        <v>4240.833333333333</v>
      </c>
      <c r="K38" s="28">
        <v>4150.8999999999996</v>
      </c>
      <c r="L38" s="28">
        <v>4046</v>
      </c>
      <c r="M38" s="28">
        <v>5.82484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764.7</v>
      </c>
      <c r="D39" s="37">
        <v>770.30000000000007</v>
      </c>
      <c r="E39" s="37">
        <v>755.90000000000009</v>
      </c>
      <c r="F39" s="37">
        <v>747.1</v>
      </c>
      <c r="G39" s="37">
        <v>732.7</v>
      </c>
      <c r="H39" s="37">
        <v>779.10000000000014</v>
      </c>
      <c r="I39" s="37">
        <v>793.5</v>
      </c>
      <c r="J39" s="37">
        <v>802.30000000000018</v>
      </c>
      <c r="K39" s="28">
        <v>784.7</v>
      </c>
      <c r="L39" s="28">
        <v>761.5</v>
      </c>
      <c r="M39" s="28">
        <v>177.65523999999999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3497.2</v>
      </c>
      <c r="D40" s="37">
        <v>3514.8666666666668</v>
      </c>
      <c r="E40" s="37">
        <v>3467.4333333333334</v>
      </c>
      <c r="F40" s="37">
        <v>3437.6666666666665</v>
      </c>
      <c r="G40" s="37">
        <v>3390.2333333333331</v>
      </c>
      <c r="H40" s="37">
        <v>3544.6333333333337</v>
      </c>
      <c r="I40" s="37">
        <v>3592.0666666666671</v>
      </c>
      <c r="J40" s="37">
        <v>3621.8333333333339</v>
      </c>
      <c r="K40" s="28">
        <v>3562.3</v>
      </c>
      <c r="L40" s="28">
        <v>3485.1</v>
      </c>
      <c r="M40" s="28">
        <v>5.7546600000000003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6867.25</v>
      </c>
      <c r="D41" s="37">
        <v>6919.2833333333328</v>
      </c>
      <c r="E41" s="37">
        <v>6792.9666666666653</v>
      </c>
      <c r="F41" s="37">
        <v>6718.6833333333325</v>
      </c>
      <c r="G41" s="37">
        <v>6592.366666666665</v>
      </c>
      <c r="H41" s="37">
        <v>6993.5666666666657</v>
      </c>
      <c r="I41" s="37">
        <v>7119.8833333333332</v>
      </c>
      <c r="J41" s="37">
        <v>7194.1666666666661</v>
      </c>
      <c r="K41" s="28">
        <v>7045.6</v>
      </c>
      <c r="L41" s="28">
        <v>6845</v>
      </c>
      <c r="M41" s="28">
        <v>14.675219999999999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15198.75</v>
      </c>
      <c r="D42" s="37">
        <v>15378.800000000001</v>
      </c>
      <c r="E42" s="37">
        <v>14969.950000000003</v>
      </c>
      <c r="F42" s="37">
        <v>14741.150000000001</v>
      </c>
      <c r="G42" s="37">
        <v>14332.300000000003</v>
      </c>
      <c r="H42" s="37">
        <v>15607.600000000002</v>
      </c>
      <c r="I42" s="37">
        <v>16016.45</v>
      </c>
      <c r="J42" s="37">
        <v>16245.250000000002</v>
      </c>
      <c r="K42" s="28">
        <v>15787.65</v>
      </c>
      <c r="L42" s="28">
        <v>15150</v>
      </c>
      <c r="M42" s="28">
        <v>3.5093100000000002</v>
      </c>
      <c r="N42" s="1"/>
      <c r="O42" s="1"/>
    </row>
    <row r="43" spans="1:15" ht="12.75" customHeight="1">
      <c r="A43" s="53">
        <v>34</v>
      </c>
      <c r="B43" s="28" t="s">
        <v>246</v>
      </c>
      <c r="C43" s="28">
        <v>5119.25</v>
      </c>
      <c r="D43" s="37">
        <v>5123.2666666666664</v>
      </c>
      <c r="E43" s="37">
        <v>5075.7333333333327</v>
      </c>
      <c r="F43" s="37">
        <v>5032.2166666666662</v>
      </c>
      <c r="G43" s="37">
        <v>4984.6833333333325</v>
      </c>
      <c r="H43" s="37">
        <v>5166.7833333333328</v>
      </c>
      <c r="I43" s="37">
        <v>5214.3166666666657</v>
      </c>
      <c r="J43" s="37">
        <v>5257.833333333333</v>
      </c>
      <c r="K43" s="28">
        <v>5170.8</v>
      </c>
      <c r="L43" s="28">
        <v>5079.75</v>
      </c>
      <c r="M43" s="28">
        <v>0.33312000000000003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2255.25</v>
      </c>
      <c r="D44" s="37">
        <v>2277.7000000000003</v>
      </c>
      <c r="E44" s="37">
        <v>2222.4000000000005</v>
      </c>
      <c r="F44" s="37">
        <v>2189.5500000000002</v>
      </c>
      <c r="G44" s="37">
        <v>2134.2500000000005</v>
      </c>
      <c r="H44" s="37">
        <v>2310.5500000000006</v>
      </c>
      <c r="I44" s="37">
        <v>2365.8500000000008</v>
      </c>
      <c r="J44" s="37">
        <v>2398.7000000000007</v>
      </c>
      <c r="K44" s="28">
        <v>2333</v>
      </c>
      <c r="L44" s="28">
        <v>2244.85</v>
      </c>
      <c r="M44" s="28">
        <v>2.44455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316.95</v>
      </c>
      <c r="D45" s="37">
        <v>319.48333333333335</v>
      </c>
      <c r="E45" s="37">
        <v>311.4666666666667</v>
      </c>
      <c r="F45" s="37">
        <v>305.98333333333335</v>
      </c>
      <c r="G45" s="37">
        <v>297.9666666666667</v>
      </c>
      <c r="H45" s="37">
        <v>324.9666666666667</v>
      </c>
      <c r="I45" s="37">
        <v>332.98333333333335</v>
      </c>
      <c r="J45" s="37">
        <v>338.4666666666667</v>
      </c>
      <c r="K45" s="28">
        <v>327.5</v>
      </c>
      <c r="L45" s="28">
        <v>314</v>
      </c>
      <c r="M45" s="28">
        <v>59.852469999999997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103.3</v>
      </c>
      <c r="D46" s="37">
        <v>104.18333333333334</v>
      </c>
      <c r="E46" s="37">
        <v>101.86666666666667</v>
      </c>
      <c r="F46" s="37">
        <v>100.43333333333334</v>
      </c>
      <c r="G46" s="37">
        <v>98.116666666666674</v>
      </c>
      <c r="H46" s="37">
        <v>105.61666666666667</v>
      </c>
      <c r="I46" s="37">
        <v>107.93333333333334</v>
      </c>
      <c r="J46" s="37">
        <v>109.36666666666667</v>
      </c>
      <c r="K46" s="28">
        <v>106.5</v>
      </c>
      <c r="L46" s="28">
        <v>102.75</v>
      </c>
      <c r="M46" s="28">
        <v>569.77661000000001</v>
      </c>
      <c r="N46" s="1"/>
      <c r="O46" s="1"/>
    </row>
    <row r="47" spans="1:15" ht="12.75" customHeight="1">
      <c r="A47" s="53">
        <v>38</v>
      </c>
      <c r="B47" s="28" t="s">
        <v>247</v>
      </c>
      <c r="C47" s="28">
        <v>55.25</v>
      </c>
      <c r="D47" s="37">
        <v>55.9</v>
      </c>
      <c r="E47" s="37">
        <v>54.349999999999994</v>
      </c>
      <c r="F47" s="37">
        <v>53.449999999999996</v>
      </c>
      <c r="G47" s="37">
        <v>51.899999999999991</v>
      </c>
      <c r="H47" s="37">
        <v>56.8</v>
      </c>
      <c r="I47" s="37">
        <v>58.349999999999994</v>
      </c>
      <c r="J47" s="37">
        <v>59.25</v>
      </c>
      <c r="K47" s="28">
        <v>57.45</v>
      </c>
      <c r="L47" s="28">
        <v>55</v>
      </c>
      <c r="M47" s="28">
        <v>139.57307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2072.75</v>
      </c>
      <c r="D48" s="37">
        <v>2044.2333333333333</v>
      </c>
      <c r="E48" s="37">
        <v>1998.5166666666669</v>
      </c>
      <c r="F48" s="37">
        <v>1924.2833333333335</v>
      </c>
      <c r="G48" s="37">
        <v>1878.5666666666671</v>
      </c>
      <c r="H48" s="37">
        <v>2118.4666666666667</v>
      </c>
      <c r="I48" s="37">
        <v>2164.1833333333334</v>
      </c>
      <c r="J48" s="37">
        <v>2238.4166666666665</v>
      </c>
      <c r="K48" s="28">
        <v>2089.9499999999998</v>
      </c>
      <c r="L48" s="28">
        <v>1970</v>
      </c>
      <c r="M48" s="28">
        <v>8.9630399999999995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726.4</v>
      </c>
      <c r="D49" s="37">
        <v>728.44999999999993</v>
      </c>
      <c r="E49" s="37">
        <v>717.44999999999982</v>
      </c>
      <c r="F49" s="37">
        <v>708.49999999999989</v>
      </c>
      <c r="G49" s="37">
        <v>697.49999999999977</v>
      </c>
      <c r="H49" s="37">
        <v>737.39999999999986</v>
      </c>
      <c r="I49" s="37">
        <v>748.40000000000009</v>
      </c>
      <c r="J49" s="37">
        <v>757.34999999999991</v>
      </c>
      <c r="K49" s="28">
        <v>739.45</v>
      </c>
      <c r="L49" s="28">
        <v>719.5</v>
      </c>
      <c r="M49" s="28">
        <v>5.2313200000000002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207.1</v>
      </c>
      <c r="D50" s="37">
        <v>207.81666666666669</v>
      </c>
      <c r="E50" s="37">
        <v>204.63333333333338</v>
      </c>
      <c r="F50" s="37">
        <v>202.16666666666669</v>
      </c>
      <c r="G50" s="37">
        <v>198.98333333333338</v>
      </c>
      <c r="H50" s="37">
        <v>210.28333333333339</v>
      </c>
      <c r="I50" s="37">
        <v>213.46666666666673</v>
      </c>
      <c r="J50" s="37">
        <v>215.93333333333339</v>
      </c>
      <c r="K50" s="28">
        <v>211</v>
      </c>
      <c r="L50" s="28">
        <v>205.35</v>
      </c>
      <c r="M50" s="28">
        <v>82.221109999999996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728.9</v>
      </c>
      <c r="D51" s="37">
        <v>733.26666666666677</v>
      </c>
      <c r="E51" s="37">
        <v>717.58333333333348</v>
      </c>
      <c r="F51" s="37">
        <v>706.26666666666677</v>
      </c>
      <c r="G51" s="37">
        <v>690.58333333333348</v>
      </c>
      <c r="H51" s="37">
        <v>744.58333333333348</v>
      </c>
      <c r="I51" s="37">
        <v>760.26666666666665</v>
      </c>
      <c r="J51" s="37">
        <v>771.58333333333348</v>
      </c>
      <c r="K51" s="28">
        <v>748.95</v>
      </c>
      <c r="L51" s="28">
        <v>721.95</v>
      </c>
      <c r="M51" s="28">
        <v>8.6431799999999992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57.75</v>
      </c>
      <c r="D52" s="37">
        <v>59</v>
      </c>
      <c r="E52" s="37">
        <v>56.25</v>
      </c>
      <c r="F52" s="37">
        <v>54.75</v>
      </c>
      <c r="G52" s="37">
        <v>52</v>
      </c>
      <c r="H52" s="37">
        <v>60.5</v>
      </c>
      <c r="I52" s="37">
        <v>63.25</v>
      </c>
      <c r="J52" s="37">
        <v>64.75</v>
      </c>
      <c r="K52" s="28">
        <v>61.75</v>
      </c>
      <c r="L52" s="28">
        <v>57.5</v>
      </c>
      <c r="M52" s="28">
        <v>617.85303999999996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382.5</v>
      </c>
      <c r="D53" s="37">
        <v>385.7833333333333</v>
      </c>
      <c r="E53" s="37">
        <v>378.06666666666661</v>
      </c>
      <c r="F53" s="37">
        <v>373.63333333333333</v>
      </c>
      <c r="G53" s="37">
        <v>365.91666666666663</v>
      </c>
      <c r="H53" s="37">
        <v>390.21666666666658</v>
      </c>
      <c r="I53" s="37">
        <v>397.93333333333328</v>
      </c>
      <c r="J53" s="37">
        <v>402.36666666666656</v>
      </c>
      <c r="K53" s="28">
        <v>393.5</v>
      </c>
      <c r="L53" s="28">
        <v>381.35</v>
      </c>
      <c r="M53" s="28">
        <v>40.449590000000001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715.8</v>
      </c>
      <c r="D54" s="37">
        <v>723.81666666666661</v>
      </c>
      <c r="E54" s="37">
        <v>693.63333333333321</v>
      </c>
      <c r="F54" s="37">
        <v>671.46666666666658</v>
      </c>
      <c r="G54" s="37">
        <v>641.28333333333319</v>
      </c>
      <c r="H54" s="37">
        <v>745.98333333333323</v>
      </c>
      <c r="I54" s="37">
        <v>776.16666666666663</v>
      </c>
      <c r="J54" s="37">
        <v>798.33333333333326</v>
      </c>
      <c r="K54" s="28">
        <v>754</v>
      </c>
      <c r="L54" s="28">
        <v>701.65</v>
      </c>
      <c r="M54" s="28">
        <v>214.50676999999999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364.1</v>
      </c>
      <c r="D55" s="37">
        <v>363.93333333333334</v>
      </c>
      <c r="E55" s="37">
        <v>358.4666666666667</v>
      </c>
      <c r="F55" s="37">
        <v>352.83333333333337</v>
      </c>
      <c r="G55" s="37">
        <v>347.36666666666673</v>
      </c>
      <c r="H55" s="37">
        <v>369.56666666666666</v>
      </c>
      <c r="I55" s="37">
        <v>375.03333333333325</v>
      </c>
      <c r="J55" s="37">
        <v>380.66666666666663</v>
      </c>
      <c r="K55" s="28">
        <v>369.4</v>
      </c>
      <c r="L55" s="28">
        <v>358.3</v>
      </c>
      <c r="M55" s="28">
        <v>23.52469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16295.85</v>
      </c>
      <c r="D56" s="37">
        <v>16402.783333333333</v>
      </c>
      <c r="E56" s="37">
        <v>16155.566666666666</v>
      </c>
      <c r="F56" s="37">
        <v>16015.283333333333</v>
      </c>
      <c r="G56" s="37">
        <v>15768.066666666666</v>
      </c>
      <c r="H56" s="37">
        <v>16543.066666666666</v>
      </c>
      <c r="I56" s="37">
        <v>16790.283333333333</v>
      </c>
      <c r="J56" s="37">
        <v>16930.566666666666</v>
      </c>
      <c r="K56" s="28">
        <v>16650</v>
      </c>
      <c r="L56" s="28">
        <v>16262.5</v>
      </c>
      <c r="M56" s="28">
        <v>0.13653999999999999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3509.65</v>
      </c>
      <c r="D57" s="37">
        <v>3532.9333333333329</v>
      </c>
      <c r="E57" s="37">
        <v>3470.8666666666659</v>
      </c>
      <c r="F57" s="37">
        <v>3432.083333333333</v>
      </c>
      <c r="G57" s="37">
        <v>3370.016666666666</v>
      </c>
      <c r="H57" s="37">
        <v>3571.7166666666658</v>
      </c>
      <c r="I57" s="37">
        <v>3633.7833333333324</v>
      </c>
      <c r="J57" s="37">
        <v>3672.5666666666657</v>
      </c>
      <c r="K57" s="28">
        <v>3595</v>
      </c>
      <c r="L57" s="28">
        <v>3494.15</v>
      </c>
      <c r="M57" s="28">
        <v>2.4903400000000002</v>
      </c>
      <c r="N57" s="1"/>
      <c r="O57" s="1"/>
    </row>
    <row r="58" spans="1:15" ht="12.75" customHeight="1">
      <c r="A58" s="53">
        <v>49</v>
      </c>
      <c r="B58" s="28" t="s">
        <v>82</v>
      </c>
      <c r="C58" s="28">
        <v>396</v>
      </c>
      <c r="D58" s="37">
        <v>394.60000000000008</v>
      </c>
      <c r="E58" s="37">
        <v>386.50000000000017</v>
      </c>
      <c r="F58" s="37">
        <v>377.00000000000011</v>
      </c>
      <c r="G58" s="37">
        <v>368.9000000000002</v>
      </c>
      <c r="H58" s="37">
        <v>404.10000000000014</v>
      </c>
      <c r="I58" s="37">
        <v>412.20000000000005</v>
      </c>
      <c r="J58" s="37">
        <v>421.7000000000001</v>
      </c>
      <c r="K58" s="28">
        <v>402.7</v>
      </c>
      <c r="L58" s="28">
        <v>385.1</v>
      </c>
      <c r="M58" s="28">
        <v>29.930910000000001</v>
      </c>
      <c r="N58" s="1"/>
      <c r="O58" s="1"/>
    </row>
    <row r="59" spans="1:15" ht="12.75" customHeight="1">
      <c r="A59" s="53">
        <v>50</v>
      </c>
      <c r="B59" s="28" t="s">
        <v>83</v>
      </c>
      <c r="C59" s="28">
        <v>238.9</v>
      </c>
      <c r="D59" s="37">
        <v>239.78333333333333</v>
      </c>
      <c r="E59" s="37">
        <v>235.66666666666666</v>
      </c>
      <c r="F59" s="37">
        <v>232.43333333333334</v>
      </c>
      <c r="G59" s="37">
        <v>228.31666666666666</v>
      </c>
      <c r="H59" s="37">
        <v>243.01666666666665</v>
      </c>
      <c r="I59" s="37">
        <v>247.13333333333333</v>
      </c>
      <c r="J59" s="37">
        <v>250.36666666666665</v>
      </c>
      <c r="K59" s="28">
        <v>243.9</v>
      </c>
      <c r="L59" s="28">
        <v>236.55</v>
      </c>
      <c r="M59" s="28">
        <v>217.96914000000001</v>
      </c>
      <c r="N59" s="1"/>
      <c r="O59" s="1"/>
    </row>
    <row r="60" spans="1:15" ht="12.75" customHeight="1">
      <c r="A60" s="53">
        <v>51</v>
      </c>
      <c r="B60" s="28" t="s">
        <v>250</v>
      </c>
      <c r="C60" s="28">
        <v>125.6</v>
      </c>
      <c r="D60" s="37">
        <v>124.10000000000001</v>
      </c>
      <c r="E60" s="37">
        <v>122.00000000000001</v>
      </c>
      <c r="F60" s="37">
        <v>118.4</v>
      </c>
      <c r="G60" s="37">
        <v>116.30000000000001</v>
      </c>
      <c r="H60" s="37">
        <v>127.70000000000002</v>
      </c>
      <c r="I60" s="37">
        <v>129.80000000000001</v>
      </c>
      <c r="J60" s="37">
        <v>133.40000000000003</v>
      </c>
      <c r="K60" s="28">
        <v>126.2</v>
      </c>
      <c r="L60" s="28">
        <v>120.5</v>
      </c>
      <c r="M60" s="28">
        <v>14.8316</v>
      </c>
      <c r="N60" s="1"/>
      <c r="O60" s="1"/>
    </row>
    <row r="61" spans="1:15" ht="12.75" customHeight="1">
      <c r="A61" s="53">
        <v>52</v>
      </c>
      <c r="B61" s="28" t="s">
        <v>84</v>
      </c>
      <c r="C61" s="28">
        <v>640.04999999999995</v>
      </c>
      <c r="D61" s="37">
        <v>650.23333333333323</v>
      </c>
      <c r="E61" s="37">
        <v>627.81666666666649</v>
      </c>
      <c r="F61" s="37">
        <v>615.58333333333326</v>
      </c>
      <c r="G61" s="37">
        <v>593.16666666666652</v>
      </c>
      <c r="H61" s="37">
        <v>662.46666666666647</v>
      </c>
      <c r="I61" s="37">
        <v>684.88333333333321</v>
      </c>
      <c r="J61" s="37">
        <v>697.11666666666645</v>
      </c>
      <c r="K61" s="28">
        <v>672.65</v>
      </c>
      <c r="L61" s="28">
        <v>638</v>
      </c>
      <c r="M61" s="28">
        <v>35.778399999999998</v>
      </c>
      <c r="N61" s="1"/>
      <c r="O61" s="1"/>
    </row>
    <row r="62" spans="1:15" ht="12.75" customHeight="1">
      <c r="A62" s="53">
        <v>53</v>
      </c>
      <c r="B62" s="28" t="s">
        <v>85</v>
      </c>
      <c r="C62" s="28">
        <v>932.25</v>
      </c>
      <c r="D62" s="37">
        <v>930.56666666666661</v>
      </c>
      <c r="E62" s="37">
        <v>919.13333333333321</v>
      </c>
      <c r="F62" s="37">
        <v>906.01666666666665</v>
      </c>
      <c r="G62" s="37">
        <v>894.58333333333326</v>
      </c>
      <c r="H62" s="37">
        <v>943.68333333333317</v>
      </c>
      <c r="I62" s="37">
        <v>955.11666666666656</v>
      </c>
      <c r="J62" s="37">
        <v>968.23333333333312</v>
      </c>
      <c r="K62" s="28">
        <v>942</v>
      </c>
      <c r="L62" s="28">
        <v>917.45</v>
      </c>
      <c r="M62" s="28">
        <v>24.281749999999999</v>
      </c>
      <c r="N62" s="1"/>
      <c r="O62" s="1"/>
    </row>
    <row r="63" spans="1:15" ht="12.75" customHeight="1">
      <c r="A63" s="53">
        <v>54</v>
      </c>
      <c r="B63" s="28" t="s">
        <v>92</v>
      </c>
      <c r="C63" s="28">
        <v>143.4</v>
      </c>
      <c r="D63" s="37">
        <v>144.55000000000001</v>
      </c>
      <c r="E63" s="37">
        <v>141.65000000000003</v>
      </c>
      <c r="F63" s="37">
        <v>139.90000000000003</v>
      </c>
      <c r="G63" s="37">
        <v>137.00000000000006</v>
      </c>
      <c r="H63" s="37">
        <v>146.30000000000001</v>
      </c>
      <c r="I63" s="37">
        <v>149.19999999999999</v>
      </c>
      <c r="J63" s="37">
        <v>150.94999999999999</v>
      </c>
      <c r="K63" s="28">
        <v>147.44999999999999</v>
      </c>
      <c r="L63" s="28">
        <v>142.80000000000001</v>
      </c>
      <c r="M63" s="28">
        <v>14.997629999999999</v>
      </c>
      <c r="N63" s="1"/>
      <c r="O63" s="1"/>
    </row>
    <row r="64" spans="1:15" ht="12.75" customHeight="1">
      <c r="A64" s="53">
        <v>55</v>
      </c>
      <c r="B64" s="28" t="s">
        <v>86</v>
      </c>
      <c r="C64" s="28">
        <v>161.65</v>
      </c>
      <c r="D64" s="37">
        <v>162.41666666666666</v>
      </c>
      <c r="E64" s="37">
        <v>159.83333333333331</v>
      </c>
      <c r="F64" s="37">
        <v>158.01666666666665</v>
      </c>
      <c r="G64" s="37">
        <v>155.43333333333331</v>
      </c>
      <c r="H64" s="37">
        <v>164.23333333333332</v>
      </c>
      <c r="I64" s="37">
        <v>166.81666666666663</v>
      </c>
      <c r="J64" s="37">
        <v>168.63333333333333</v>
      </c>
      <c r="K64" s="28">
        <v>165</v>
      </c>
      <c r="L64" s="28">
        <v>160.6</v>
      </c>
      <c r="M64" s="28">
        <v>103.10726</v>
      </c>
      <c r="N64" s="1"/>
      <c r="O64" s="1"/>
    </row>
    <row r="65" spans="1:15" ht="12.75" customHeight="1">
      <c r="A65" s="53">
        <v>56</v>
      </c>
      <c r="B65" s="28" t="s">
        <v>88</v>
      </c>
      <c r="C65" s="28">
        <v>4713.25</v>
      </c>
      <c r="D65" s="37">
        <v>4699.416666666667</v>
      </c>
      <c r="E65" s="37">
        <v>4573.8333333333339</v>
      </c>
      <c r="F65" s="37">
        <v>4434.416666666667</v>
      </c>
      <c r="G65" s="37">
        <v>4308.8333333333339</v>
      </c>
      <c r="H65" s="37">
        <v>4838.8333333333339</v>
      </c>
      <c r="I65" s="37">
        <v>4964.4166666666679</v>
      </c>
      <c r="J65" s="37">
        <v>5103.8333333333339</v>
      </c>
      <c r="K65" s="28">
        <v>4825</v>
      </c>
      <c r="L65" s="28">
        <v>4560</v>
      </c>
      <c r="M65" s="28">
        <v>13.441330000000001</v>
      </c>
      <c r="N65" s="1"/>
      <c r="O65" s="1"/>
    </row>
    <row r="66" spans="1:15" ht="12.75" customHeight="1">
      <c r="A66" s="53">
        <v>57</v>
      </c>
      <c r="B66" s="28" t="s">
        <v>89</v>
      </c>
      <c r="C66" s="28">
        <v>1401.5</v>
      </c>
      <c r="D66" s="37">
        <v>1402.5833333333333</v>
      </c>
      <c r="E66" s="37">
        <v>1389.4666666666665</v>
      </c>
      <c r="F66" s="37">
        <v>1377.4333333333332</v>
      </c>
      <c r="G66" s="37">
        <v>1364.3166666666664</v>
      </c>
      <c r="H66" s="37">
        <v>1414.6166666666666</v>
      </c>
      <c r="I66" s="37">
        <v>1427.7333333333333</v>
      </c>
      <c r="J66" s="37">
        <v>1439.7666666666667</v>
      </c>
      <c r="K66" s="28">
        <v>1415.7</v>
      </c>
      <c r="L66" s="28">
        <v>1390.55</v>
      </c>
      <c r="M66" s="28">
        <v>5.9031000000000002</v>
      </c>
      <c r="N66" s="1"/>
      <c r="O66" s="1"/>
    </row>
    <row r="67" spans="1:15" ht="12.75" customHeight="1">
      <c r="A67" s="53">
        <v>58</v>
      </c>
      <c r="B67" s="28" t="s">
        <v>90</v>
      </c>
      <c r="C67" s="28">
        <v>634.4</v>
      </c>
      <c r="D67" s="37">
        <v>634.08333333333337</v>
      </c>
      <c r="E67" s="37">
        <v>620.31666666666672</v>
      </c>
      <c r="F67" s="37">
        <v>606.23333333333335</v>
      </c>
      <c r="G67" s="37">
        <v>592.4666666666667</v>
      </c>
      <c r="H67" s="37">
        <v>648.16666666666674</v>
      </c>
      <c r="I67" s="37">
        <v>661.93333333333339</v>
      </c>
      <c r="J67" s="37">
        <v>676.01666666666677</v>
      </c>
      <c r="K67" s="28">
        <v>647.85</v>
      </c>
      <c r="L67" s="28">
        <v>620</v>
      </c>
      <c r="M67" s="28">
        <v>15.641220000000001</v>
      </c>
      <c r="N67" s="1"/>
      <c r="O67" s="1"/>
    </row>
    <row r="68" spans="1:15" ht="12.75" customHeight="1">
      <c r="A68" s="53">
        <v>59</v>
      </c>
      <c r="B68" s="28" t="s">
        <v>91</v>
      </c>
      <c r="C68" s="28">
        <v>786.8</v>
      </c>
      <c r="D68" s="37">
        <v>781.06666666666661</v>
      </c>
      <c r="E68" s="37">
        <v>769.23333333333323</v>
      </c>
      <c r="F68" s="37">
        <v>751.66666666666663</v>
      </c>
      <c r="G68" s="37">
        <v>739.83333333333326</v>
      </c>
      <c r="H68" s="37">
        <v>798.63333333333321</v>
      </c>
      <c r="I68" s="37">
        <v>810.4666666666667</v>
      </c>
      <c r="J68" s="37">
        <v>828.03333333333319</v>
      </c>
      <c r="K68" s="28">
        <v>792.9</v>
      </c>
      <c r="L68" s="28">
        <v>763.5</v>
      </c>
      <c r="M68" s="28">
        <v>4.65768</v>
      </c>
      <c r="N68" s="1"/>
      <c r="O68" s="1"/>
    </row>
    <row r="69" spans="1:15" ht="12.75" customHeight="1">
      <c r="A69" s="53">
        <v>60</v>
      </c>
      <c r="B69" s="28" t="s">
        <v>251</v>
      </c>
      <c r="C69" s="28">
        <v>414.85</v>
      </c>
      <c r="D69" s="37">
        <v>416.38333333333338</v>
      </c>
      <c r="E69" s="37">
        <v>410.41666666666674</v>
      </c>
      <c r="F69" s="37">
        <v>405.98333333333335</v>
      </c>
      <c r="G69" s="37">
        <v>400.01666666666671</v>
      </c>
      <c r="H69" s="37">
        <v>420.81666666666678</v>
      </c>
      <c r="I69" s="37">
        <v>426.78333333333336</v>
      </c>
      <c r="J69" s="37">
        <v>431.21666666666681</v>
      </c>
      <c r="K69" s="28">
        <v>422.35</v>
      </c>
      <c r="L69" s="28">
        <v>411.95</v>
      </c>
      <c r="M69" s="28">
        <v>16.700530000000001</v>
      </c>
      <c r="N69" s="1"/>
      <c r="O69" s="1"/>
    </row>
    <row r="70" spans="1:15" ht="12.75" customHeight="1">
      <c r="A70" s="53">
        <v>61</v>
      </c>
      <c r="B70" s="28" t="s">
        <v>93</v>
      </c>
      <c r="C70" s="28">
        <v>933.7</v>
      </c>
      <c r="D70" s="37">
        <v>931.16666666666663</v>
      </c>
      <c r="E70" s="37">
        <v>917.5333333333333</v>
      </c>
      <c r="F70" s="37">
        <v>901.36666666666667</v>
      </c>
      <c r="G70" s="37">
        <v>887.73333333333335</v>
      </c>
      <c r="H70" s="37">
        <v>947.33333333333326</v>
      </c>
      <c r="I70" s="37">
        <v>960.9666666666667</v>
      </c>
      <c r="J70" s="37">
        <v>977.13333333333321</v>
      </c>
      <c r="K70" s="28">
        <v>944.8</v>
      </c>
      <c r="L70" s="28">
        <v>915</v>
      </c>
      <c r="M70" s="28">
        <v>3.5739200000000002</v>
      </c>
      <c r="N70" s="1"/>
      <c r="O70" s="1"/>
    </row>
    <row r="71" spans="1:15" ht="12.75" customHeight="1">
      <c r="A71" s="53">
        <v>62</v>
      </c>
      <c r="B71" s="28" t="s">
        <v>98</v>
      </c>
      <c r="C71" s="28">
        <v>378.35</v>
      </c>
      <c r="D71" s="37">
        <v>381.34999999999997</v>
      </c>
      <c r="E71" s="37">
        <v>373.19999999999993</v>
      </c>
      <c r="F71" s="37">
        <v>368.04999999999995</v>
      </c>
      <c r="G71" s="37">
        <v>359.89999999999992</v>
      </c>
      <c r="H71" s="37">
        <v>386.49999999999994</v>
      </c>
      <c r="I71" s="37">
        <v>394.64999999999992</v>
      </c>
      <c r="J71" s="37">
        <v>399.79999999999995</v>
      </c>
      <c r="K71" s="28">
        <v>389.5</v>
      </c>
      <c r="L71" s="28">
        <v>376.2</v>
      </c>
      <c r="M71" s="28">
        <v>52.804549999999999</v>
      </c>
      <c r="N71" s="1"/>
      <c r="O71" s="1"/>
    </row>
    <row r="72" spans="1:15" ht="12.75" customHeight="1">
      <c r="A72" s="53">
        <v>63</v>
      </c>
      <c r="B72" s="28" t="s">
        <v>94</v>
      </c>
      <c r="C72" s="28">
        <v>533.95000000000005</v>
      </c>
      <c r="D72" s="37">
        <v>535.85</v>
      </c>
      <c r="E72" s="37">
        <v>529.20000000000005</v>
      </c>
      <c r="F72" s="37">
        <v>524.45000000000005</v>
      </c>
      <c r="G72" s="37">
        <v>517.80000000000007</v>
      </c>
      <c r="H72" s="37">
        <v>540.6</v>
      </c>
      <c r="I72" s="37">
        <v>547.24999999999989</v>
      </c>
      <c r="J72" s="37">
        <v>552</v>
      </c>
      <c r="K72" s="28">
        <v>542.5</v>
      </c>
      <c r="L72" s="28">
        <v>531.1</v>
      </c>
      <c r="M72" s="28">
        <v>14.264189999999999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1784.7</v>
      </c>
      <c r="D73" s="37">
        <v>1765.0666666666666</v>
      </c>
      <c r="E73" s="37">
        <v>1691.8833333333332</v>
      </c>
      <c r="F73" s="37">
        <v>1599.0666666666666</v>
      </c>
      <c r="G73" s="37">
        <v>1525.8833333333332</v>
      </c>
      <c r="H73" s="37">
        <v>1857.8833333333332</v>
      </c>
      <c r="I73" s="37">
        <v>1931.0666666666666</v>
      </c>
      <c r="J73" s="37">
        <v>2023.8833333333332</v>
      </c>
      <c r="K73" s="28">
        <v>1838.25</v>
      </c>
      <c r="L73" s="28">
        <v>1672.25</v>
      </c>
      <c r="M73" s="28">
        <v>4.6032099999999998</v>
      </c>
      <c r="N73" s="1"/>
      <c r="O73" s="1"/>
    </row>
    <row r="74" spans="1:15" ht="12.75" customHeight="1">
      <c r="A74" s="53">
        <v>65</v>
      </c>
      <c r="B74" s="28" t="s">
        <v>95</v>
      </c>
      <c r="C74" s="28">
        <v>2221.6</v>
      </c>
      <c r="D74" s="37">
        <v>2211.0666666666662</v>
      </c>
      <c r="E74" s="37">
        <v>2140.4333333333325</v>
      </c>
      <c r="F74" s="37">
        <v>2059.2666666666664</v>
      </c>
      <c r="G74" s="37">
        <v>1988.6333333333328</v>
      </c>
      <c r="H74" s="37">
        <v>2292.2333333333322</v>
      </c>
      <c r="I74" s="37">
        <v>2362.8666666666663</v>
      </c>
      <c r="J74" s="37">
        <v>2444.0333333333319</v>
      </c>
      <c r="K74" s="28">
        <v>2281.6999999999998</v>
      </c>
      <c r="L74" s="28">
        <v>2129.9</v>
      </c>
      <c r="M74" s="28">
        <v>11.114190000000001</v>
      </c>
      <c r="N74" s="1"/>
      <c r="O74" s="1"/>
    </row>
    <row r="75" spans="1:15" ht="12.75" customHeight="1">
      <c r="A75" s="53">
        <v>66</v>
      </c>
      <c r="B75" s="28" t="s">
        <v>253</v>
      </c>
      <c r="C75" s="28">
        <v>134.25</v>
      </c>
      <c r="D75" s="37">
        <v>135.83333333333334</v>
      </c>
      <c r="E75" s="37">
        <v>131.06666666666669</v>
      </c>
      <c r="F75" s="37">
        <v>127.88333333333335</v>
      </c>
      <c r="G75" s="37">
        <v>123.1166666666667</v>
      </c>
      <c r="H75" s="37">
        <v>139.01666666666668</v>
      </c>
      <c r="I75" s="37">
        <v>143.78333333333333</v>
      </c>
      <c r="J75" s="37">
        <v>146.96666666666667</v>
      </c>
      <c r="K75" s="28">
        <v>140.6</v>
      </c>
      <c r="L75" s="28">
        <v>132.65</v>
      </c>
      <c r="M75" s="28">
        <v>20.94594</v>
      </c>
      <c r="N75" s="1"/>
      <c r="O75" s="1"/>
    </row>
    <row r="76" spans="1:15" ht="12.75" customHeight="1">
      <c r="A76" s="53">
        <v>67</v>
      </c>
      <c r="B76" s="28" t="s">
        <v>96</v>
      </c>
      <c r="C76" s="28">
        <v>3940.7</v>
      </c>
      <c r="D76" s="37">
        <v>3980.2833333333333</v>
      </c>
      <c r="E76" s="37">
        <v>3890.5666666666666</v>
      </c>
      <c r="F76" s="37">
        <v>3840.4333333333334</v>
      </c>
      <c r="G76" s="37">
        <v>3750.7166666666667</v>
      </c>
      <c r="H76" s="37">
        <v>4030.4166666666665</v>
      </c>
      <c r="I76" s="37">
        <v>4120.1333333333332</v>
      </c>
      <c r="J76" s="37">
        <v>4170.2666666666664</v>
      </c>
      <c r="K76" s="28">
        <v>4070</v>
      </c>
      <c r="L76" s="28">
        <v>3930.15</v>
      </c>
      <c r="M76" s="28">
        <v>4.9214900000000004</v>
      </c>
      <c r="N76" s="1"/>
      <c r="O76" s="1"/>
    </row>
    <row r="77" spans="1:15" ht="12.75" customHeight="1">
      <c r="A77" s="53">
        <v>68</v>
      </c>
      <c r="B77" s="28" t="s">
        <v>254</v>
      </c>
      <c r="C77" s="28">
        <v>4392</v>
      </c>
      <c r="D77" s="37">
        <v>4446.3666666666668</v>
      </c>
      <c r="E77" s="37">
        <v>4063.1333333333332</v>
      </c>
      <c r="F77" s="37">
        <v>3734.2666666666664</v>
      </c>
      <c r="G77" s="37">
        <v>3351.0333333333328</v>
      </c>
      <c r="H77" s="37">
        <v>4775.2333333333336</v>
      </c>
      <c r="I77" s="37">
        <v>5158.4666666666672</v>
      </c>
      <c r="J77" s="37">
        <v>5487.3333333333339</v>
      </c>
      <c r="K77" s="28">
        <v>4829.6000000000004</v>
      </c>
      <c r="L77" s="28">
        <v>4117.5</v>
      </c>
      <c r="M77" s="28">
        <v>12.053990000000001</v>
      </c>
      <c r="N77" s="1"/>
      <c r="O77" s="1"/>
    </row>
    <row r="78" spans="1:15" ht="12.75" customHeight="1">
      <c r="A78" s="53">
        <v>69</v>
      </c>
      <c r="B78" s="28" t="s">
        <v>144</v>
      </c>
      <c r="C78" s="28">
        <v>2822.05</v>
      </c>
      <c r="D78" s="37">
        <v>2848.3666666666668</v>
      </c>
      <c r="E78" s="37">
        <v>2775.7333333333336</v>
      </c>
      <c r="F78" s="37">
        <v>2729.416666666667</v>
      </c>
      <c r="G78" s="37">
        <v>2656.7833333333338</v>
      </c>
      <c r="H78" s="37">
        <v>2894.6833333333334</v>
      </c>
      <c r="I78" s="37">
        <v>2967.3166666666666</v>
      </c>
      <c r="J78" s="37">
        <v>3013.6333333333332</v>
      </c>
      <c r="K78" s="28">
        <v>2921</v>
      </c>
      <c r="L78" s="28">
        <v>2802.05</v>
      </c>
      <c r="M78" s="28">
        <v>2.7695500000000002</v>
      </c>
      <c r="N78" s="1"/>
      <c r="O78" s="1"/>
    </row>
    <row r="79" spans="1:15" ht="12.75" customHeight="1">
      <c r="A79" s="53">
        <v>70</v>
      </c>
      <c r="B79" s="28" t="s">
        <v>99</v>
      </c>
      <c r="C79" s="28">
        <v>4218.6000000000004</v>
      </c>
      <c r="D79" s="37">
        <v>4258.0166666666664</v>
      </c>
      <c r="E79" s="37">
        <v>4136.0333333333328</v>
      </c>
      <c r="F79" s="37">
        <v>4053.4666666666662</v>
      </c>
      <c r="G79" s="37">
        <v>3931.4833333333327</v>
      </c>
      <c r="H79" s="37">
        <v>4340.583333333333</v>
      </c>
      <c r="I79" s="37">
        <v>4462.5666666666666</v>
      </c>
      <c r="J79" s="37">
        <v>4545.1333333333332</v>
      </c>
      <c r="K79" s="28">
        <v>4380</v>
      </c>
      <c r="L79" s="28">
        <v>4175.45</v>
      </c>
      <c r="M79" s="28">
        <v>13.02984</v>
      </c>
      <c r="N79" s="1"/>
      <c r="O79" s="1"/>
    </row>
    <row r="80" spans="1:15" ht="12.75" customHeight="1">
      <c r="A80" s="53">
        <v>71</v>
      </c>
      <c r="B80" s="28" t="s">
        <v>100</v>
      </c>
      <c r="C80" s="28">
        <v>2610.9499999999998</v>
      </c>
      <c r="D80" s="37">
        <v>2652.2833333333333</v>
      </c>
      <c r="E80" s="37">
        <v>2557.5666666666666</v>
      </c>
      <c r="F80" s="37">
        <v>2504.1833333333334</v>
      </c>
      <c r="G80" s="37">
        <v>2409.4666666666667</v>
      </c>
      <c r="H80" s="37">
        <v>2705.6666666666665</v>
      </c>
      <c r="I80" s="37">
        <v>2800.3833333333328</v>
      </c>
      <c r="J80" s="37">
        <v>2853.7666666666664</v>
      </c>
      <c r="K80" s="28">
        <v>2747</v>
      </c>
      <c r="L80" s="28">
        <v>2598.9</v>
      </c>
      <c r="M80" s="28">
        <v>8.7163799999999991</v>
      </c>
      <c r="N80" s="1"/>
      <c r="O80" s="1"/>
    </row>
    <row r="81" spans="1:15" ht="12.75" customHeight="1">
      <c r="A81" s="53">
        <v>72</v>
      </c>
      <c r="B81" s="28" t="s">
        <v>255</v>
      </c>
      <c r="C81" s="28">
        <v>490.15</v>
      </c>
      <c r="D81" s="37">
        <v>488.76666666666665</v>
      </c>
      <c r="E81" s="37">
        <v>480.5333333333333</v>
      </c>
      <c r="F81" s="37">
        <v>470.91666666666663</v>
      </c>
      <c r="G81" s="37">
        <v>462.68333333333328</v>
      </c>
      <c r="H81" s="37">
        <v>498.38333333333333</v>
      </c>
      <c r="I81" s="37">
        <v>506.61666666666667</v>
      </c>
      <c r="J81" s="37">
        <v>516.23333333333335</v>
      </c>
      <c r="K81" s="28">
        <v>497</v>
      </c>
      <c r="L81" s="28">
        <v>479.15</v>
      </c>
      <c r="M81" s="28">
        <v>9.6617099999999994</v>
      </c>
      <c r="N81" s="1"/>
      <c r="O81" s="1"/>
    </row>
    <row r="82" spans="1:15" ht="12.75" customHeight="1">
      <c r="A82" s="53">
        <v>73</v>
      </c>
      <c r="B82" s="28" t="s">
        <v>256</v>
      </c>
      <c r="C82" s="28">
        <v>1582.5</v>
      </c>
      <c r="D82" s="37">
        <v>1584.3166666666666</v>
      </c>
      <c r="E82" s="37">
        <v>1563.1833333333332</v>
      </c>
      <c r="F82" s="37">
        <v>1543.8666666666666</v>
      </c>
      <c r="G82" s="37">
        <v>1522.7333333333331</v>
      </c>
      <c r="H82" s="37">
        <v>1603.6333333333332</v>
      </c>
      <c r="I82" s="37">
        <v>1624.7666666666664</v>
      </c>
      <c r="J82" s="37">
        <v>1644.0833333333333</v>
      </c>
      <c r="K82" s="28">
        <v>1605.45</v>
      </c>
      <c r="L82" s="28">
        <v>1565</v>
      </c>
      <c r="M82" s="28">
        <v>1.8666700000000001</v>
      </c>
      <c r="N82" s="1"/>
      <c r="O82" s="1"/>
    </row>
    <row r="83" spans="1:15" ht="12.75" customHeight="1">
      <c r="A83" s="53">
        <v>74</v>
      </c>
      <c r="B83" s="28" t="s">
        <v>101</v>
      </c>
      <c r="C83" s="28">
        <v>1833.75</v>
      </c>
      <c r="D83" s="37">
        <v>1840.7</v>
      </c>
      <c r="E83" s="37">
        <v>1822.4</v>
      </c>
      <c r="F83" s="37">
        <v>1811.05</v>
      </c>
      <c r="G83" s="37">
        <v>1792.75</v>
      </c>
      <c r="H83" s="37">
        <v>1852.0500000000002</v>
      </c>
      <c r="I83" s="37">
        <v>1870.35</v>
      </c>
      <c r="J83" s="37">
        <v>1881.7000000000003</v>
      </c>
      <c r="K83" s="28">
        <v>1859</v>
      </c>
      <c r="L83" s="28">
        <v>1829.35</v>
      </c>
      <c r="M83" s="28">
        <v>7.9693399999999999</v>
      </c>
      <c r="N83" s="1"/>
      <c r="O83" s="1"/>
    </row>
    <row r="84" spans="1:15" ht="12.75" customHeight="1">
      <c r="A84" s="53">
        <v>75</v>
      </c>
      <c r="B84" s="28" t="s">
        <v>102</v>
      </c>
      <c r="C84" s="28">
        <v>175.35</v>
      </c>
      <c r="D84" s="37">
        <v>176.11666666666667</v>
      </c>
      <c r="E84" s="37">
        <v>173.48333333333335</v>
      </c>
      <c r="F84" s="37">
        <v>171.61666666666667</v>
      </c>
      <c r="G84" s="37">
        <v>168.98333333333335</v>
      </c>
      <c r="H84" s="37">
        <v>177.98333333333335</v>
      </c>
      <c r="I84" s="37">
        <v>180.61666666666667</v>
      </c>
      <c r="J84" s="37">
        <v>182.48333333333335</v>
      </c>
      <c r="K84" s="28">
        <v>178.75</v>
      </c>
      <c r="L84" s="28">
        <v>174.25</v>
      </c>
      <c r="M84" s="28">
        <v>19.158290000000001</v>
      </c>
      <c r="N84" s="1"/>
      <c r="O84" s="1"/>
    </row>
    <row r="85" spans="1:15" ht="12.75" customHeight="1">
      <c r="A85" s="53">
        <v>76</v>
      </c>
      <c r="B85" s="28" t="s">
        <v>103</v>
      </c>
      <c r="C85" s="28">
        <v>100.2</v>
      </c>
      <c r="D85" s="37">
        <v>100.84999999999998</v>
      </c>
      <c r="E85" s="37">
        <v>98.94999999999996</v>
      </c>
      <c r="F85" s="37">
        <v>97.699999999999974</v>
      </c>
      <c r="G85" s="37">
        <v>95.799999999999955</v>
      </c>
      <c r="H85" s="37">
        <v>102.09999999999997</v>
      </c>
      <c r="I85" s="37">
        <v>103.99999999999997</v>
      </c>
      <c r="J85" s="37">
        <v>105.24999999999997</v>
      </c>
      <c r="K85" s="28">
        <v>102.75</v>
      </c>
      <c r="L85" s="28">
        <v>99.6</v>
      </c>
      <c r="M85" s="28">
        <v>284.38564000000002</v>
      </c>
      <c r="N85" s="1"/>
      <c r="O85" s="1"/>
    </row>
    <row r="86" spans="1:15" ht="12.75" customHeight="1">
      <c r="A86" s="53">
        <v>77</v>
      </c>
      <c r="B86" s="28" t="s">
        <v>257</v>
      </c>
      <c r="C86" s="28">
        <v>265.3</v>
      </c>
      <c r="D86" s="37">
        <v>267.35000000000002</v>
      </c>
      <c r="E86" s="37">
        <v>261.80000000000007</v>
      </c>
      <c r="F86" s="37">
        <v>258.30000000000007</v>
      </c>
      <c r="G86" s="37">
        <v>252.75000000000011</v>
      </c>
      <c r="H86" s="37">
        <v>270.85000000000002</v>
      </c>
      <c r="I86" s="37">
        <v>276.39999999999998</v>
      </c>
      <c r="J86" s="37">
        <v>279.89999999999998</v>
      </c>
      <c r="K86" s="28">
        <v>272.89999999999998</v>
      </c>
      <c r="L86" s="28">
        <v>263.85000000000002</v>
      </c>
      <c r="M86" s="28">
        <v>7.6344900000000004</v>
      </c>
      <c r="N86" s="1"/>
      <c r="O86" s="1"/>
    </row>
    <row r="87" spans="1:15" ht="12.75" customHeight="1">
      <c r="A87" s="53">
        <v>78</v>
      </c>
      <c r="B87" s="28" t="s">
        <v>104</v>
      </c>
      <c r="C87" s="28">
        <v>141.80000000000001</v>
      </c>
      <c r="D87" s="37">
        <v>143.1</v>
      </c>
      <c r="E87" s="37">
        <v>140</v>
      </c>
      <c r="F87" s="37">
        <v>138.20000000000002</v>
      </c>
      <c r="G87" s="37">
        <v>135.10000000000002</v>
      </c>
      <c r="H87" s="37">
        <v>144.89999999999998</v>
      </c>
      <c r="I87" s="37">
        <v>147.99999999999994</v>
      </c>
      <c r="J87" s="37">
        <v>149.79999999999995</v>
      </c>
      <c r="K87" s="28">
        <v>146.19999999999999</v>
      </c>
      <c r="L87" s="28">
        <v>141.30000000000001</v>
      </c>
      <c r="M87" s="28">
        <v>89.270750000000007</v>
      </c>
      <c r="N87" s="1"/>
      <c r="O87" s="1"/>
    </row>
    <row r="88" spans="1:15" ht="12.75" customHeight="1">
      <c r="A88" s="53">
        <v>79</v>
      </c>
      <c r="B88" s="28" t="s">
        <v>107</v>
      </c>
      <c r="C88" s="28">
        <v>40.549999999999997</v>
      </c>
      <c r="D88" s="37">
        <v>40.733333333333327</v>
      </c>
      <c r="E88" s="37">
        <v>39.966666666666654</v>
      </c>
      <c r="F88" s="37">
        <v>39.383333333333326</v>
      </c>
      <c r="G88" s="37">
        <v>38.616666666666653</v>
      </c>
      <c r="H88" s="37">
        <v>41.316666666666656</v>
      </c>
      <c r="I88" s="37">
        <v>42.083333333333321</v>
      </c>
      <c r="J88" s="37">
        <v>42.666666666666657</v>
      </c>
      <c r="K88" s="28">
        <v>41.5</v>
      </c>
      <c r="L88" s="28">
        <v>40.15</v>
      </c>
      <c r="M88" s="28">
        <v>123.78345</v>
      </c>
      <c r="N88" s="1"/>
      <c r="O88" s="1"/>
    </row>
    <row r="89" spans="1:15" ht="12.75" customHeight="1">
      <c r="A89" s="53">
        <v>80</v>
      </c>
      <c r="B89" s="28" t="s">
        <v>258</v>
      </c>
      <c r="C89" s="28">
        <v>3321.95</v>
      </c>
      <c r="D89" s="37">
        <v>3346.2666666666664</v>
      </c>
      <c r="E89" s="37">
        <v>3260.6833333333329</v>
      </c>
      <c r="F89" s="37">
        <v>3199.4166666666665</v>
      </c>
      <c r="G89" s="37">
        <v>3113.833333333333</v>
      </c>
      <c r="H89" s="37">
        <v>3407.5333333333328</v>
      </c>
      <c r="I89" s="37">
        <v>3493.1166666666668</v>
      </c>
      <c r="J89" s="37">
        <v>3554.3833333333328</v>
      </c>
      <c r="K89" s="28">
        <v>3431.85</v>
      </c>
      <c r="L89" s="28">
        <v>3285</v>
      </c>
      <c r="M89" s="28">
        <v>2.8830800000000001</v>
      </c>
      <c r="N89" s="1"/>
      <c r="O89" s="1"/>
    </row>
    <row r="90" spans="1:15" ht="12.75" customHeight="1">
      <c r="A90" s="53">
        <v>81</v>
      </c>
      <c r="B90" s="28" t="s">
        <v>105</v>
      </c>
      <c r="C90" s="28">
        <v>487.6</v>
      </c>
      <c r="D90" s="37">
        <v>486.75</v>
      </c>
      <c r="E90" s="37">
        <v>476.85</v>
      </c>
      <c r="F90" s="37">
        <v>466.1</v>
      </c>
      <c r="G90" s="37">
        <v>456.20000000000005</v>
      </c>
      <c r="H90" s="37">
        <v>497.5</v>
      </c>
      <c r="I90" s="37">
        <v>507.4</v>
      </c>
      <c r="J90" s="37">
        <v>518.15</v>
      </c>
      <c r="K90" s="28">
        <v>496.65</v>
      </c>
      <c r="L90" s="28">
        <v>476</v>
      </c>
      <c r="M90" s="28">
        <v>6.5257300000000003</v>
      </c>
      <c r="N90" s="1"/>
      <c r="O90" s="1"/>
    </row>
    <row r="91" spans="1:15" ht="12.75" customHeight="1">
      <c r="A91" s="53">
        <v>82</v>
      </c>
      <c r="B91" s="28" t="s">
        <v>108</v>
      </c>
      <c r="C91" s="28">
        <v>880.95</v>
      </c>
      <c r="D91" s="37">
        <v>886.23333333333346</v>
      </c>
      <c r="E91" s="37">
        <v>872.3666666666669</v>
      </c>
      <c r="F91" s="37">
        <v>863.78333333333342</v>
      </c>
      <c r="G91" s="37">
        <v>849.91666666666686</v>
      </c>
      <c r="H91" s="37">
        <v>894.81666666666695</v>
      </c>
      <c r="I91" s="37">
        <v>908.68333333333351</v>
      </c>
      <c r="J91" s="37">
        <v>917.26666666666699</v>
      </c>
      <c r="K91" s="28">
        <v>900.1</v>
      </c>
      <c r="L91" s="28">
        <v>877.65</v>
      </c>
      <c r="M91" s="28">
        <v>10.237819999999999</v>
      </c>
      <c r="N91" s="1"/>
      <c r="O91" s="1"/>
    </row>
    <row r="92" spans="1:15" ht="12.75" customHeight="1">
      <c r="A92" s="53">
        <v>83</v>
      </c>
      <c r="B92" s="28" t="s">
        <v>260</v>
      </c>
      <c r="C92" s="28">
        <v>620.45000000000005</v>
      </c>
      <c r="D92" s="37">
        <v>621.13333333333333</v>
      </c>
      <c r="E92" s="37">
        <v>612.26666666666665</v>
      </c>
      <c r="F92" s="37">
        <v>604.08333333333337</v>
      </c>
      <c r="G92" s="37">
        <v>595.2166666666667</v>
      </c>
      <c r="H92" s="37">
        <v>629.31666666666661</v>
      </c>
      <c r="I92" s="37">
        <v>638.18333333333317</v>
      </c>
      <c r="J92" s="37">
        <v>646.36666666666656</v>
      </c>
      <c r="K92" s="28">
        <v>630</v>
      </c>
      <c r="L92" s="28">
        <v>612.95000000000005</v>
      </c>
      <c r="M92" s="28">
        <v>0.90276000000000001</v>
      </c>
      <c r="N92" s="1"/>
      <c r="O92" s="1"/>
    </row>
    <row r="93" spans="1:15" ht="12.75" customHeight="1">
      <c r="A93" s="53">
        <v>84</v>
      </c>
      <c r="B93" s="28" t="s">
        <v>109</v>
      </c>
      <c r="C93" s="28">
        <v>1632.1</v>
      </c>
      <c r="D93" s="37">
        <v>1652.6666666666667</v>
      </c>
      <c r="E93" s="37">
        <v>1599.5833333333335</v>
      </c>
      <c r="F93" s="37">
        <v>1567.0666666666668</v>
      </c>
      <c r="G93" s="37">
        <v>1513.9833333333336</v>
      </c>
      <c r="H93" s="37">
        <v>1685.1833333333334</v>
      </c>
      <c r="I93" s="37">
        <v>1738.2666666666669</v>
      </c>
      <c r="J93" s="37">
        <v>1770.7833333333333</v>
      </c>
      <c r="K93" s="28">
        <v>1705.75</v>
      </c>
      <c r="L93" s="28">
        <v>1620.15</v>
      </c>
      <c r="M93" s="28">
        <v>11.00713</v>
      </c>
      <c r="N93" s="1"/>
      <c r="O93" s="1"/>
    </row>
    <row r="94" spans="1:15" ht="12.75" customHeight="1">
      <c r="A94" s="53">
        <v>85</v>
      </c>
      <c r="B94" s="28" t="s">
        <v>111</v>
      </c>
      <c r="C94" s="28">
        <v>1697</v>
      </c>
      <c r="D94" s="37">
        <v>1708.1333333333332</v>
      </c>
      <c r="E94" s="37">
        <v>1679.9166666666665</v>
      </c>
      <c r="F94" s="37">
        <v>1662.8333333333333</v>
      </c>
      <c r="G94" s="37">
        <v>1634.6166666666666</v>
      </c>
      <c r="H94" s="37">
        <v>1725.2166666666665</v>
      </c>
      <c r="I94" s="37">
        <v>1753.4333333333332</v>
      </c>
      <c r="J94" s="37">
        <v>1770.5166666666664</v>
      </c>
      <c r="K94" s="28">
        <v>1736.35</v>
      </c>
      <c r="L94" s="28">
        <v>1691.05</v>
      </c>
      <c r="M94" s="28">
        <v>11.370850000000001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677.5</v>
      </c>
      <c r="D95" s="37">
        <v>686.61666666666667</v>
      </c>
      <c r="E95" s="37">
        <v>663.7833333333333</v>
      </c>
      <c r="F95" s="37">
        <v>650.06666666666661</v>
      </c>
      <c r="G95" s="37">
        <v>627.23333333333323</v>
      </c>
      <c r="H95" s="37">
        <v>700.33333333333337</v>
      </c>
      <c r="I95" s="37">
        <v>723.16666666666663</v>
      </c>
      <c r="J95" s="37">
        <v>736.88333333333344</v>
      </c>
      <c r="K95" s="28">
        <v>709.45</v>
      </c>
      <c r="L95" s="28">
        <v>672.9</v>
      </c>
      <c r="M95" s="28">
        <v>9.2553900000000002</v>
      </c>
      <c r="N95" s="1"/>
      <c r="O95" s="1"/>
    </row>
    <row r="96" spans="1:15" ht="12.75" customHeight="1">
      <c r="A96" s="53">
        <v>87</v>
      </c>
      <c r="B96" s="28" t="s">
        <v>261</v>
      </c>
      <c r="C96" s="28">
        <v>297.85000000000002</v>
      </c>
      <c r="D96" s="37">
        <v>298.83333333333331</v>
      </c>
      <c r="E96" s="37">
        <v>293.81666666666661</v>
      </c>
      <c r="F96" s="37">
        <v>289.7833333333333</v>
      </c>
      <c r="G96" s="37">
        <v>284.76666666666659</v>
      </c>
      <c r="H96" s="37">
        <v>302.86666666666662</v>
      </c>
      <c r="I96" s="37">
        <v>307.88333333333338</v>
      </c>
      <c r="J96" s="37">
        <v>311.91666666666663</v>
      </c>
      <c r="K96" s="28">
        <v>303.85000000000002</v>
      </c>
      <c r="L96" s="28">
        <v>294.8</v>
      </c>
      <c r="M96" s="28">
        <v>3.5443199999999999</v>
      </c>
      <c r="N96" s="1"/>
      <c r="O96" s="1"/>
    </row>
    <row r="97" spans="1:15" ht="12.75" customHeight="1">
      <c r="A97" s="53">
        <v>88</v>
      </c>
      <c r="B97" s="28" t="s">
        <v>114</v>
      </c>
      <c r="C97" s="28">
        <v>1080.45</v>
      </c>
      <c r="D97" s="37">
        <v>1086.6333333333334</v>
      </c>
      <c r="E97" s="37">
        <v>1071.0666666666668</v>
      </c>
      <c r="F97" s="37">
        <v>1061.6833333333334</v>
      </c>
      <c r="G97" s="37">
        <v>1046.1166666666668</v>
      </c>
      <c r="H97" s="37">
        <v>1096.0166666666669</v>
      </c>
      <c r="I97" s="37">
        <v>1111.5833333333335</v>
      </c>
      <c r="J97" s="37">
        <v>1120.9666666666669</v>
      </c>
      <c r="K97" s="28">
        <v>1102.2</v>
      </c>
      <c r="L97" s="28">
        <v>1077.25</v>
      </c>
      <c r="M97" s="28">
        <v>76.547240000000002</v>
      </c>
      <c r="N97" s="1"/>
      <c r="O97" s="1"/>
    </row>
    <row r="98" spans="1:15" ht="12.75" customHeight="1">
      <c r="A98" s="53">
        <v>89</v>
      </c>
      <c r="B98" s="28" t="s">
        <v>116</v>
      </c>
      <c r="C98" s="28">
        <v>2183.8000000000002</v>
      </c>
      <c r="D98" s="37">
        <v>2192.3333333333335</v>
      </c>
      <c r="E98" s="37">
        <v>2133.2666666666669</v>
      </c>
      <c r="F98" s="37">
        <v>2082.7333333333336</v>
      </c>
      <c r="G98" s="37">
        <v>2023.666666666667</v>
      </c>
      <c r="H98" s="37">
        <v>2242.8666666666668</v>
      </c>
      <c r="I98" s="37">
        <v>2301.9333333333334</v>
      </c>
      <c r="J98" s="37">
        <v>2352.4666666666667</v>
      </c>
      <c r="K98" s="28">
        <v>2251.4</v>
      </c>
      <c r="L98" s="28">
        <v>2141.8000000000002</v>
      </c>
      <c r="M98" s="28">
        <v>8.05044</v>
      </c>
      <c r="N98" s="1"/>
      <c r="O98" s="1"/>
    </row>
    <row r="99" spans="1:15" ht="12.75" customHeight="1">
      <c r="A99" s="53">
        <v>90</v>
      </c>
      <c r="B99" s="28" t="s">
        <v>117</v>
      </c>
      <c r="C99" s="28">
        <v>1463.25</v>
      </c>
      <c r="D99" s="37">
        <v>1469.9833333333333</v>
      </c>
      <c r="E99" s="37">
        <v>1453.2666666666667</v>
      </c>
      <c r="F99" s="37">
        <v>1443.2833333333333</v>
      </c>
      <c r="G99" s="37">
        <v>1426.5666666666666</v>
      </c>
      <c r="H99" s="37">
        <v>1479.9666666666667</v>
      </c>
      <c r="I99" s="37">
        <v>1496.6833333333334</v>
      </c>
      <c r="J99" s="37">
        <v>1506.6666666666667</v>
      </c>
      <c r="K99" s="28">
        <v>1486.7</v>
      </c>
      <c r="L99" s="28">
        <v>1460</v>
      </c>
      <c r="M99" s="28">
        <v>124.62604</v>
      </c>
      <c r="N99" s="1"/>
      <c r="O99" s="1"/>
    </row>
    <row r="100" spans="1:15" ht="12.75" customHeight="1">
      <c r="A100" s="53">
        <v>91</v>
      </c>
      <c r="B100" s="28" t="s">
        <v>118</v>
      </c>
      <c r="C100" s="28">
        <v>620.45000000000005</v>
      </c>
      <c r="D100" s="37">
        <v>624.13333333333333</v>
      </c>
      <c r="E100" s="37">
        <v>615.36666666666667</v>
      </c>
      <c r="F100" s="37">
        <v>610.2833333333333</v>
      </c>
      <c r="G100" s="37">
        <v>601.51666666666665</v>
      </c>
      <c r="H100" s="37">
        <v>629.2166666666667</v>
      </c>
      <c r="I100" s="37">
        <v>637.98333333333335</v>
      </c>
      <c r="J100" s="37">
        <v>643.06666666666672</v>
      </c>
      <c r="K100" s="28">
        <v>632.9</v>
      </c>
      <c r="L100" s="28">
        <v>619.04999999999995</v>
      </c>
      <c r="M100" s="28">
        <v>13.17526</v>
      </c>
      <c r="N100" s="1"/>
      <c r="O100" s="1"/>
    </row>
    <row r="101" spans="1:15" ht="12.75" customHeight="1">
      <c r="A101" s="53">
        <v>92</v>
      </c>
      <c r="B101" s="28" t="s">
        <v>113</v>
      </c>
      <c r="C101" s="28">
        <v>1142.25</v>
      </c>
      <c r="D101" s="37">
        <v>1150.95</v>
      </c>
      <c r="E101" s="37">
        <v>1126.95</v>
      </c>
      <c r="F101" s="37">
        <v>1111.6500000000001</v>
      </c>
      <c r="G101" s="37">
        <v>1087.6500000000001</v>
      </c>
      <c r="H101" s="37">
        <v>1166.25</v>
      </c>
      <c r="I101" s="37">
        <v>1190.25</v>
      </c>
      <c r="J101" s="37">
        <v>1205.55</v>
      </c>
      <c r="K101" s="28">
        <v>1174.95</v>
      </c>
      <c r="L101" s="28">
        <v>1135.6500000000001</v>
      </c>
      <c r="M101" s="28">
        <v>10.82194</v>
      </c>
      <c r="N101" s="1"/>
      <c r="O101" s="1"/>
    </row>
    <row r="102" spans="1:15" ht="12.75" customHeight="1">
      <c r="A102" s="53">
        <v>93</v>
      </c>
      <c r="B102" s="28" t="s">
        <v>119</v>
      </c>
      <c r="C102" s="28">
        <v>2672.15</v>
      </c>
      <c r="D102" s="37">
        <v>2696.7333333333331</v>
      </c>
      <c r="E102" s="37">
        <v>2638.4666666666662</v>
      </c>
      <c r="F102" s="37">
        <v>2604.7833333333333</v>
      </c>
      <c r="G102" s="37">
        <v>2546.5166666666664</v>
      </c>
      <c r="H102" s="37">
        <v>2730.4166666666661</v>
      </c>
      <c r="I102" s="37">
        <v>2788.6833333333334</v>
      </c>
      <c r="J102" s="37">
        <v>2822.3666666666659</v>
      </c>
      <c r="K102" s="28">
        <v>2755</v>
      </c>
      <c r="L102" s="28">
        <v>2663.05</v>
      </c>
      <c r="M102" s="28">
        <v>4.6623799999999997</v>
      </c>
      <c r="N102" s="1"/>
      <c r="O102" s="1"/>
    </row>
    <row r="103" spans="1:15" ht="12.75" customHeight="1">
      <c r="A103" s="53">
        <v>94</v>
      </c>
      <c r="B103" s="28" t="s">
        <v>121</v>
      </c>
      <c r="C103" s="28">
        <v>490.35</v>
      </c>
      <c r="D103" s="37">
        <v>495.13333333333338</v>
      </c>
      <c r="E103" s="37">
        <v>483.66666666666674</v>
      </c>
      <c r="F103" s="37">
        <v>476.98333333333335</v>
      </c>
      <c r="G103" s="37">
        <v>465.51666666666671</v>
      </c>
      <c r="H103" s="37">
        <v>501.81666666666678</v>
      </c>
      <c r="I103" s="37">
        <v>513.2833333333333</v>
      </c>
      <c r="J103" s="37">
        <v>519.96666666666681</v>
      </c>
      <c r="K103" s="28">
        <v>506.6</v>
      </c>
      <c r="L103" s="28">
        <v>488.45</v>
      </c>
      <c r="M103" s="28">
        <v>66.164010000000005</v>
      </c>
      <c r="N103" s="1"/>
      <c r="O103" s="1"/>
    </row>
    <row r="104" spans="1:15" ht="12.75" customHeight="1">
      <c r="A104" s="53">
        <v>95</v>
      </c>
      <c r="B104" s="28" t="s">
        <v>262</v>
      </c>
      <c r="C104" s="28">
        <v>1417.1</v>
      </c>
      <c r="D104" s="37">
        <v>1431.1666666666667</v>
      </c>
      <c r="E104" s="37">
        <v>1391.3333333333335</v>
      </c>
      <c r="F104" s="37">
        <v>1365.5666666666668</v>
      </c>
      <c r="G104" s="37">
        <v>1325.7333333333336</v>
      </c>
      <c r="H104" s="37">
        <v>1456.9333333333334</v>
      </c>
      <c r="I104" s="37">
        <v>1496.7666666666669</v>
      </c>
      <c r="J104" s="37">
        <v>1522.5333333333333</v>
      </c>
      <c r="K104" s="28">
        <v>1471</v>
      </c>
      <c r="L104" s="28">
        <v>1405.4</v>
      </c>
      <c r="M104" s="28">
        <v>9.6159599999999994</v>
      </c>
      <c r="N104" s="1"/>
      <c r="O104" s="1"/>
    </row>
    <row r="105" spans="1:15" ht="12.75" customHeight="1">
      <c r="A105" s="53">
        <v>96</v>
      </c>
      <c r="B105" s="28" t="s">
        <v>391</v>
      </c>
      <c r="C105" s="28">
        <v>123.8</v>
      </c>
      <c r="D105" s="37">
        <v>125.06666666666666</v>
      </c>
      <c r="E105" s="37">
        <v>121.98333333333332</v>
      </c>
      <c r="F105" s="37">
        <v>120.16666666666666</v>
      </c>
      <c r="G105" s="37">
        <v>117.08333333333331</v>
      </c>
      <c r="H105" s="37">
        <v>126.88333333333333</v>
      </c>
      <c r="I105" s="37">
        <v>129.96666666666667</v>
      </c>
      <c r="J105" s="37">
        <v>131.78333333333333</v>
      </c>
      <c r="K105" s="28">
        <v>128.15</v>
      </c>
      <c r="L105" s="28">
        <v>123.25</v>
      </c>
      <c r="M105" s="28">
        <v>53.126190000000001</v>
      </c>
      <c r="N105" s="1"/>
      <c r="O105" s="1"/>
    </row>
    <row r="106" spans="1:15" ht="12.75" customHeight="1">
      <c r="A106" s="53">
        <v>97</v>
      </c>
      <c r="B106" s="28" t="s">
        <v>122</v>
      </c>
      <c r="C106" s="28">
        <v>313.45</v>
      </c>
      <c r="D106" s="37">
        <v>315.34999999999997</v>
      </c>
      <c r="E106" s="37">
        <v>308.09999999999991</v>
      </c>
      <c r="F106" s="37">
        <v>302.74999999999994</v>
      </c>
      <c r="G106" s="37">
        <v>295.49999999999989</v>
      </c>
      <c r="H106" s="37">
        <v>320.69999999999993</v>
      </c>
      <c r="I106" s="37">
        <v>327.95000000000005</v>
      </c>
      <c r="J106" s="37">
        <v>333.29999999999995</v>
      </c>
      <c r="K106" s="28">
        <v>322.60000000000002</v>
      </c>
      <c r="L106" s="28">
        <v>310</v>
      </c>
      <c r="M106" s="28">
        <v>42.422539999999998</v>
      </c>
      <c r="N106" s="1"/>
      <c r="O106" s="1"/>
    </row>
    <row r="107" spans="1:15" ht="12.75" customHeight="1">
      <c r="A107" s="53">
        <v>98</v>
      </c>
      <c r="B107" s="28" t="s">
        <v>123</v>
      </c>
      <c r="C107" s="28">
        <v>2283.5500000000002</v>
      </c>
      <c r="D107" s="37">
        <v>2293.4333333333334</v>
      </c>
      <c r="E107" s="37">
        <v>2268.166666666667</v>
      </c>
      <c r="F107" s="37">
        <v>2252.7833333333338</v>
      </c>
      <c r="G107" s="37">
        <v>2227.5166666666673</v>
      </c>
      <c r="H107" s="37">
        <v>2308.8166666666666</v>
      </c>
      <c r="I107" s="37">
        <v>2334.083333333333</v>
      </c>
      <c r="J107" s="37">
        <v>2349.4666666666662</v>
      </c>
      <c r="K107" s="28">
        <v>2318.6999999999998</v>
      </c>
      <c r="L107" s="28">
        <v>2278.0500000000002</v>
      </c>
      <c r="M107" s="28">
        <v>19.677209999999999</v>
      </c>
      <c r="N107" s="1"/>
      <c r="O107" s="1"/>
    </row>
    <row r="108" spans="1:15" ht="12.75" customHeight="1">
      <c r="A108" s="53">
        <v>99</v>
      </c>
      <c r="B108" s="28" t="s">
        <v>263</v>
      </c>
      <c r="C108" s="28">
        <v>315.35000000000002</v>
      </c>
      <c r="D108" s="37">
        <v>316.38333333333333</v>
      </c>
      <c r="E108" s="37">
        <v>313.36666666666667</v>
      </c>
      <c r="F108" s="37">
        <v>311.38333333333333</v>
      </c>
      <c r="G108" s="37">
        <v>308.36666666666667</v>
      </c>
      <c r="H108" s="37">
        <v>318.36666666666667</v>
      </c>
      <c r="I108" s="37">
        <v>321.38333333333333</v>
      </c>
      <c r="J108" s="37">
        <v>323.36666666666667</v>
      </c>
      <c r="K108" s="28">
        <v>319.39999999999998</v>
      </c>
      <c r="L108" s="28">
        <v>314.39999999999998</v>
      </c>
      <c r="M108" s="28">
        <v>3.7781500000000001</v>
      </c>
      <c r="N108" s="1"/>
      <c r="O108" s="1"/>
    </row>
    <row r="109" spans="1:15" ht="12.75" customHeight="1">
      <c r="A109" s="53">
        <v>100</v>
      </c>
      <c r="B109" s="28" t="s">
        <v>115</v>
      </c>
      <c r="C109" s="28">
        <v>2516.5</v>
      </c>
      <c r="D109" s="37">
        <v>2520.6666666666665</v>
      </c>
      <c r="E109" s="37">
        <v>2484.5333333333328</v>
      </c>
      <c r="F109" s="37">
        <v>2452.5666666666662</v>
      </c>
      <c r="G109" s="37">
        <v>2416.4333333333325</v>
      </c>
      <c r="H109" s="37">
        <v>2552.6333333333332</v>
      </c>
      <c r="I109" s="37">
        <v>2588.7666666666673</v>
      </c>
      <c r="J109" s="37">
        <v>2620.7333333333336</v>
      </c>
      <c r="K109" s="28">
        <v>2556.8000000000002</v>
      </c>
      <c r="L109" s="28">
        <v>2488.6999999999998</v>
      </c>
      <c r="M109" s="28">
        <v>48.851660000000003</v>
      </c>
      <c r="N109" s="1"/>
      <c r="O109" s="1"/>
    </row>
    <row r="110" spans="1:15" ht="12.75" customHeight="1">
      <c r="A110" s="53">
        <v>101</v>
      </c>
      <c r="B110" s="28" t="s">
        <v>125</v>
      </c>
      <c r="C110" s="28">
        <v>781.15</v>
      </c>
      <c r="D110" s="37">
        <v>788.5</v>
      </c>
      <c r="E110" s="37">
        <v>771.15</v>
      </c>
      <c r="F110" s="37">
        <v>761.15</v>
      </c>
      <c r="G110" s="37">
        <v>743.8</v>
      </c>
      <c r="H110" s="37">
        <v>798.5</v>
      </c>
      <c r="I110" s="37">
        <v>815.84999999999991</v>
      </c>
      <c r="J110" s="37">
        <v>825.85</v>
      </c>
      <c r="K110" s="28">
        <v>805.85</v>
      </c>
      <c r="L110" s="28">
        <v>778.5</v>
      </c>
      <c r="M110" s="28">
        <v>140.72314</v>
      </c>
      <c r="N110" s="1"/>
      <c r="O110" s="1"/>
    </row>
    <row r="111" spans="1:15" ht="12.75" customHeight="1">
      <c r="A111" s="53">
        <v>102</v>
      </c>
      <c r="B111" s="28" t="s">
        <v>126</v>
      </c>
      <c r="C111" s="28">
        <v>1373.2</v>
      </c>
      <c r="D111" s="37">
        <v>1385</v>
      </c>
      <c r="E111" s="37">
        <v>1354.2</v>
      </c>
      <c r="F111" s="37">
        <v>1335.2</v>
      </c>
      <c r="G111" s="37">
        <v>1304.4000000000001</v>
      </c>
      <c r="H111" s="37">
        <v>1404</v>
      </c>
      <c r="I111" s="37">
        <v>1434.8000000000002</v>
      </c>
      <c r="J111" s="37">
        <v>1453.8</v>
      </c>
      <c r="K111" s="28">
        <v>1415.8</v>
      </c>
      <c r="L111" s="28">
        <v>1366</v>
      </c>
      <c r="M111" s="28">
        <v>5.0653600000000001</v>
      </c>
      <c r="N111" s="1"/>
      <c r="O111" s="1"/>
    </row>
    <row r="112" spans="1:15" ht="12.75" customHeight="1">
      <c r="A112" s="53">
        <v>103</v>
      </c>
      <c r="B112" s="28" t="s">
        <v>127</v>
      </c>
      <c r="C112" s="28">
        <v>545.35</v>
      </c>
      <c r="D112" s="37">
        <v>548.19999999999993</v>
      </c>
      <c r="E112" s="37">
        <v>538.39999999999986</v>
      </c>
      <c r="F112" s="37">
        <v>531.44999999999993</v>
      </c>
      <c r="G112" s="37">
        <v>521.64999999999986</v>
      </c>
      <c r="H112" s="37">
        <v>555.14999999999986</v>
      </c>
      <c r="I112" s="37">
        <v>564.94999999999982</v>
      </c>
      <c r="J112" s="37">
        <v>571.89999999999986</v>
      </c>
      <c r="K112" s="28">
        <v>558</v>
      </c>
      <c r="L112" s="28">
        <v>541.25</v>
      </c>
      <c r="M112" s="28">
        <v>14.81096</v>
      </c>
      <c r="N112" s="1"/>
      <c r="O112" s="1"/>
    </row>
    <row r="113" spans="1:15" ht="12.75" customHeight="1">
      <c r="A113" s="53">
        <v>104</v>
      </c>
      <c r="B113" s="28" t="s">
        <v>264</v>
      </c>
      <c r="C113" s="28">
        <v>720.9</v>
      </c>
      <c r="D113" s="37">
        <v>717.05000000000007</v>
      </c>
      <c r="E113" s="37">
        <v>705.10000000000014</v>
      </c>
      <c r="F113" s="37">
        <v>689.30000000000007</v>
      </c>
      <c r="G113" s="37">
        <v>677.35000000000014</v>
      </c>
      <c r="H113" s="37">
        <v>732.85000000000014</v>
      </c>
      <c r="I113" s="37">
        <v>744.80000000000018</v>
      </c>
      <c r="J113" s="37">
        <v>760.60000000000014</v>
      </c>
      <c r="K113" s="28">
        <v>729</v>
      </c>
      <c r="L113" s="28">
        <v>701.25</v>
      </c>
      <c r="M113" s="28">
        <v>4.2763299999999997</v>
      </c>
      <c r="N113" s="1"/>
      <c r="O113" s="1"/>
    </row>
    <row r="114" spans="1:15" ht="12.75" customHeight="1">
      <c r="A114" s="53">
        <v>105</v>
      </c>
      <c r="B114" s="28" t="s">
        <v>129</v>
      </c>
      <c r="C114" s="28">
        <v>46.6</v>
      </c>
      <c r="D114" s="37">
        <v>46.816666666666663</v>
      </c>
      <c r="E114" s="37">
        <v>46.133333333333326</v>
      </c>
      <c r="F114" s="37">
        <v>45.666666666666664</v>
      </c>
      <c r="G114" s="37">
        <v>44.983333333333327</v>
      </c>
      <c r="H114" s="37">
        <v>47.283333333333324</v>
      </c>
      <c r="I114" s="37">
        <v>47.966666666666661</v>
      </c>
      <c r="J114" s="37">
        <v>48.433333333333323</v>
      </c>
      <c r="K114" s="28">
        <v>47.5</v>
      </c>
      <c r="L114" s="28">
        <v>46.35</v>
      </c>
      <c r="M114" s="28">
        <v>280.61964</v>
      </c>
      <c r="N114" s="1"/>
      <c r="O114" s="1"/>
    </row>
    <row r="115" spans="1:15" ht="12.75" customHeight="1">
      <c r="A115" s="53">
        <v>106</v>
      </c>
      <c r="B115" s="28" t="s">
        <v>138</v>
      </c>
      <c r="C115" s="28">
        <v>217.6</v>
      </c>
      <c r="D115" s="37">
        <v>217.31666666666669</v>
      </c>
      <c r="E115" s="37">
        <v>215.38333333333338</v>
      </c>
      <c r="F115" s="37">
        <v>213.16666666666669</v>
      </c>
      <c r="G115" s="37">
        <v>211.23333333333338</v>
      </c>
      <c r="H115" s="37">
        <v>219.53333333333339</v>
      </c>
      <c r="I115" s="37">
        <v>221.46666666666673</v>
      </c>
      <c r="J115" s="37">
        <v>223.68333333333339</v>
      </c>
      <c r="K115" s="28">
        <v>219.25</v>
      </c>
      <c r="L115" s="28">
        <v>215.1</v>
      </c>
      <c r="M115" s="28">
        <v>152.76991000000001</v>
      </c>
      <c r="N115" s="1"/>
      <c r="O115" s="1"/>
    </row>
    <row r="116" spans="1:15" ht="12.75" customHeight="1">
      <c r="A116" s="53">
        <v>107</v>
      </c>
      <c r="B116" s="28" t="s">
        <v>265</v>
      </c>
      <c r="C116" s="28">
        <v>4825.6000000000004</v>
      </c>
      <c r="D116" s="37">
        <v>4768.1833333333334</v>
      </c>
      <c r="E116" s="37">
        <v>4637.916666666667</v>
      </c>
      <c r="F116" s="37">
        <v>4450.2333333333336</v>
      </c>
      <c r="G116" s="37">
        <v>4319.9666666666672</v>
      </c>
      <c r="H116" s="37">
        <v>4955.8666666666668</v>
      </c>
      <c r="I116" s="37">
        <v>5086.1333333333332</v>
      </c>
      <c r="J116" s="37">
        <v>5273.8166666666666</v>
      </c>
      <c r="K116" s="28">
        <v>4898.45</v>
      </c>
      <c r="L116" s="28">
        <v>4580.5</v>
      </c>
      <c r="M116" s="28">
        <v>6.7407199999999996</v>
      </c>
      <c r="N116" s="1"/>
      <c r="O116" s="1"/>
    </row>
    <row r="117" spans="1:15" ht="12.75" customHeight="1">
      <c r="A117" s="53">
        <v>108</v>
      </c>
      <c r="B117" s="28" t="s">
        <v>406</v>
      </c>
      <c r="C117" s="28">
        <v>150.1</v>
      </c>
      <c r="D117" s="37">
        <v>149.4</v>
      </c>
      <c r="E117" s="37">
        <v>146.95000000000002</v>
      </c>
      <c r="F117" s="37">
        <v>143.80000000000001</v>
      </c>
      <c r="G117" s="37">
        <v>141.35000000000002</v>
      </c>
      <c r="H117" s="37">
        <v>152.55000000000001</v>
      </c>
      <c r="I117" s="37">
        <v>155</v>
      </c>
      <c r="J117" s="37">
        <v>158.15</v>
      </c>
      <c r="K117" s="28">
        <v>151.85</v>
      </c>
      <c r="L117" s="28">
        <v>146.25</v>
      </c>
      <c r="M117" s="28">
        <v>56.736289999999997</v>
      </c>
      <c r="N117" s="1"/>
      <c r="O117" s="1"/>
    </row>
    <row r="118" spans="1:15" ht="12.75" customHeight="1">
      <c r="A118" s="53">
        <v>109</v>
      </c>
      <c r="B118" s="28" t="s">
        <v>131</v>
      </c>
      <c r="C118" s="28">
        <v>207.3</v>
      </c>
      <c r="D118" s="37">
        <v>207.03333333333333</v>
      </c>
      <c r="E118" s="37">
        <v>202.26666666666665</v>
      </c>
      <c r="F118" s="37">
        <v>197.23333333333332</v>
      </c>
      <c r="G118" s="37">
        <v>192.46666666666664</v>
      </c>
      <c r="H118" s="37">
        <v>212.06666666666666</v>
      </c>
      <c r="I118" s="37">
        <v>216.83333333333337</v>
      </c>
      <c r="J118" s="37">
        <v>221.86666666666667</v>
      </c>
      <c r="K118" s="28">
        <v>211.8</v>
      </c>
      <c r="L118" s="28">
        <v>202</v>
      </c>
      <c r="M118" s="28">
        <v>70.778930000000003</v>
      </c>
      <c r="N118" s="1"/>
      <c r="O118" s="1"/>
    </row>
    <row r="119" spans="1:15" ht="12.75" customHeight="1">
      <c r="A119" s="53">
        <v>110</v>
      </c>
      <c r="B119" s="28" t="s">
        <v>136</v>
      </c>
      <c r="C119" s="28">
        <v>124.1</v>
      </c>
      <c r="D119" s="37">
        <v>124.81666666666666</v>
      </c>
      <c r="E119" s="37">
        <v>122.58333333333333</v>
      </c>
      <c r="F119" s="37">
        <v>121.06666666666666</v>
      </c>
      <c r="G119" s="37">
        <v>118.83333333333333</v>
      </c>
      <c r="H119" s="37">
        <v>126.33333333333333</v>
      </c>
      <c r="I119" s="37">
        <v>128.56666666666666</v>
      </c>
      <c r="J119" s="37">
        <v>130.08333333333331</v>
      </c>
      <c r="K119" s="28">
        <v>127.05</v>
      </c>
      <c r="L119" s="28">
        <v>123.3</v>
      </c>
      <c r="M119" s="28">
        <v>99.967129999999997</v>
      </c>
      <c r="N119" s="1"/>
      <c r="O119" s="1"/>
    </row>
    <row r="120" spans="1:15" ht="12.75" customHeight="1">
      <c r="A120" s="53">
        <v>111</v>
      </c>
      <c r="B120" s="28" t="s">
        <v>137</v>
      </c>
      <c r="C120" s="28">
        <v>844.6</v>
      </c>
      <c r="D120" s="37">
        <v>840.5333333333333</v>
      </c>
      <c r="E120" s="37">
        <v>821.06666666666661</v>
      </c>
      <c r="F120" s="37">
        <v>797.5333333333333</v>
      </c>
      <c r="G120" s="37">
        <v>778.06666666666661</v>
      </c>
      <c r="H120" s="37">
        <v>864.06666666666661</v>
      </c>
      <c r="I120" s="37">
        <v>883.5333333333333</v>
      </c>
      <c r="J120" s="37">
        <v>907.06666666666661</v>
      </c>
      <c r="K120" s="28">
        <v>860</v>
      </c>
      <c r="L120" s="28">
        <v>817</v>
      </c>
      <c r="M120" s="28">
        <v>55.410069999999997</v>
      </c>
      <c r="N120" s="1"/>
      <c r="O120" s="1"/>
    </row>
    <row r="121" spans="1:15" ht="12.75" customHeight="1">
      <c r="A121" s="53">
        <v>112</v>
      </c>
      <c r="B121" s="28" t="s">
        <v>835</v>
      </c>
      <c r="C121" s="28">
        <v>23.05</v>
      </c>
      <c r="D121" s="37">
        <v>23.116666666666664</v>
      </c>
      <c r="E121" s="37">
        <v>22.933333333333326</v>
      </c>
      <c r="F121" s="37">
        <v>22.816666666666663</v>
      </c>
      <c r="G121" s="37">
        <v>22.633333333333326</v>
      </c>
      <c r="H121" s="37">
        <v>23.233333333333327</v>
      </c>
      <c r="I121" s="37">
        <v>23.416666666666664</v>
      </c>
      <c r="J121" s="37">
        <v>23.533333333333328</v>
      </c>
      <c r="K121" s="28">
        <v>23.3</v>
      </c>
      <c r="L121" s="28">
        <v>23</v>
      </c>
      <c r="M121" s="28">
        <v>57.03163</v>
      </c>
      <c r="N121" s="1"/>
      <c r="O121" s="1"/>
    </row>
    <row r="122" spans="1:15" ht="12.75" customHeight="1">
      <c r="A122" s="53">
        <v>113</v>
      </c>
      <c r="B122" s="28" t="s">
        <v>130</v>
      </c>
      <c r="C122" s="28">
        <v>394.6</v>
      </c>
      <c r="D122" s="37">
        <v>398</v>
      </c>
      <c r="E122" s="37">
        <v>389.6</v>
      </c>
      <c r="F122" s="37">
        <v>384.6</v>
      </c>
      <c r="G122" s="37">
        <v>376.20000000000005</v>
      </c>
      <c r="H122" s="37">
        <v>403</v>
      </c>
      <c r="I122" s="37">
        <v>411.4</v>
      </c>
      <c r="J122" s="37">
        <v>416.4</v>
      </c>
      <c r="K122" s="28">
        <v>406.4</v>
      </c>
      <c r="L122" s="28">
        <v>393</v>
      </c>
      <c r="M122" s="28">
        <v>27.81495</v>
      </c>
      <c r="N122" s="1"/>
      <c r="O122" s="1"/>
    </row>
    <row r="123" spans="1:15" ht="12.75" customHeight="1">
      <c r="A123" s="53">
        <v>114</v>
      </c>
      <c r="B123" s="28" t="s">
        <v>134</v>
      </c>
      <c r="C123" s="28">
        <v>253.1</v>
      </c>
      <c r="D123" s="37">
        <v>255.5</v>
      </c>
      <c r="E123" s="37">
        <v>248.60000000000002</v>
      </c>
      <c r="F123" s="37">
        <v>244.10000000000002</v>
      </c>
      <c r="G123" s="37">
        <v>237.20000000000005</v>
      </c>
      <c r="H123" s="37">
        <v>260</v>
      </c>
      <c r="I123" s="37">
        <v>266.89999999999998</v>
      </c>
      <c r="J123" s="37">
        <v>271.39999999999998</v>
      </c>
      <c r="K123" s="28">
        <v>262.39999999999998</v>
      </c>
      <c r="L123" s="28">
        <v>251</v>
      </c>
      <c r="M123" s="28">
        <v>74.066599999999994</v>
      </c>
      <c r="N123" s="1"/>
      <c r="O123" s="1"/>
    </row>
    <row r="124" spans="1:15" ht="12.75" customHeight="1">
      <c r="A124" s="53">
        <v>115</v>
      </c>
      <c r="B124" s="28" t="s">
        <v>133</v>
      </c>
      <c r="C124" s="28">
        <v>903.55</v>
      </c>
      <c r="D124" s="37">
        <v>908.1</v>
      </c>
      <c r="E124" s="37">
        <v>890.45</v>
      </c>
      <c r="F124" s="37">
        <v>877.35</v>
      </c>
      <c r="G124" s="37">
        <v>859.7</v>
      </c>
      <c r="H124" s="37">
        <v>921.2</v>
      </c>
      <c r="I124" s="37">
        <v>938.84999999999991</v>
      </c>
      <c r="J124" s="37">
        <v>951.95</v>
      </c>
      <c r="K124" s="28">
        <v>925.75</v>
      </c>
      <c r="L124" s="28">
        <v>895</v>
      </c>
      <c r="M124" s="28">
        <v>55.202469999999998</v>
      </c>
      <c r="N124" s="1"/>
      <c r="O124" s="1"/>
    </row>
    <row r="125" spans="1:15" ht="12.75" customHeight="1">
      <c r="A125" s="53">
        <v>116</v>
      </c>
      <c r="B125" s="28" t="s">
        <v>166</v>
      </c>
      <c r="C125" s="28">
        <v>4406.1000000000004</v>
      </c>
      <c r="D125" s="37">
        <v>4455.9000000000005</v>
      </c>
      <c r="E125" s="37">
        <v>4330.2000000000007</v>
      </c>
      <c r="F125" s="37">
        <v>4254.3</v>
      </c>
      <c r="G125" s="37">
        <v>4128.6000000000004</v>
      </c>
      <c r="H125" s="37">
        <v>4531.8000000000011</v>
      </c>
      <c r="I125" s="37">
        <v>4657.5</v>
      </c>
      <c r="J125" s="37">
        <v>4733.4000000000015</v>
      </c>
      <c r="K125" s="28">
        <v>4581.6000000000004</v>
      </c>
      <c r="L125" s="28">
        <v>4380</v>
      </c>
      <c r="M125" s="28">
        <v>5.4278199999999996</v>
      </c>
      <c r="N125" s="1"/>
      <c r="O125" s="1"/>
    </row>
    <row r="126" spans="1:15" ht="12.75" customHeight="1">
      <c r="A126" s="53">
        <v>117</v>
      </c>
      <c r="B126" s="28" t="s">
        <v>135</v>
      </c>
      <c r="C126" s="28">
        <v>1686.2</v>
      </c>
      <c r="D126" s="37">
        <v>1697.75</v>
      </c>
      <c r="E126" s="37">
        <v>1667.95</v>
      </c>
      <c r="F126" s="37">
        <v>1649.7</v>
      </c>
      <c r="G126" s="37">
        <v>1619.9</v>
      </c>
      <c r="H126" s="37">
        <v>1716</v>
      </c>
      <c r="I126" s="37">
        <v>1745.8000000000002</v>
      </c>
      <c r="J126" s="37">
        <v>1764.05</v>
      </c>
      <c r="K126" s="28">
        <v>1727.55</v>
      </c>
      <c r="L126" s="28">
        <v>1679.5</v>
      </c>
      <c r="M126" s="28">
        <v>109.98502000000001</v>
      </c>
      <c r="N126" s="1"/>
      <c r="O126" s="1"/>
    </row>
    <row r="127" spans="1:15" ht="12.75" customHeight="1">
      <c r="A127" s="53">
        <v>118</v>
      </c>
      <c r="B127" s="28" t="s">
        <v>132</v>
      </c>
      <c r="C127" s="28">
        <v>1856.65</v>
      </c>
      <c r="D127" s="37">
        <v>1861.3</v>
      </c>
      <c r="E127" s="37">
        <v>1821.35</v>
      </c>
      <c r="F127" s="37">
        <v>1786.05</v>
      </c>
      <c r="G127" s="37">
        <v>1746.1</v>
      </c>
      <c r="H127" s="37">
        <v>1896.6</v>
      </c>
      <c r="I127" s="37">
        <v>1936.5500000000002</v>
      </c>
      <c r="J127" s="37">
        <v>1971.85</v>
      </c>
      <c r="K127" s="28">
        <v>1901.25</v>
      </c>
      <c r="L127" s="28">
        <v>1826</v>
      </c>
      <c r="M127" s="28">
        <v>18.43563</v>
      </c>
      <c r="N127" s="1"/>
      <c r="O127" s="1"/>
    </row>
    <row r="128" spans="1:15" ht="12.75" customHeight="1">
      <c r="A128" s="53">
        <v>119</v>
      </c>
      <c r="B128" s="28" t="s">
        <v>266</v>
      </c>
      <c r="C128" s="28">
        <v>1012.8</v>
      </c>
      <c r="D128" s="37">
        <v>1008.9499999999999</v>
      </c>
      <c r="E128" s="37">
        <v>993.84999999999991</v>
      </c>
      <c r="F128" s="37">
        <v>974.9</v>
      </c>
      <c r="G128" s="37">
        <v>959.8</v>
      </c>
      <c r="H128" s="37">
        <v>1027.8999999999999</v>
      </c>
      <c r="I128" s="37">
        <v>1043</v>
      </c>
      <c r="J128" s="37">
        <v>1061.9499999999998</v>
      </c>
      <c r="K128" s="28">
        <v>1024.05</v>
      </c>
      <c r="L128" s="28">
        <v>990</v>
      </c>
      <c r="M128" s="28">
        <v>2.2277300000000002</v>
      </c>
      <c r="N128" s="1"/>
      <c r="O128" s="1"/>
    </row>
    <row r="129" spans="1:15" ht="12.75" customHeight="1">
      <c r="A129" s="53">
        <v>120</v>
      </c>
      <c r="B129" s="28" t="s">
        <v>267</v>
      </c>
      <c r="C129" s="28">
        <v>295.55</v>
      </c>
      <c r="D129" s="37">
        <v>298.51666666666665</v>
      </c>
      <c r="E129" s="37">
        <v>289.0333333333333</v>
      </c>
      <c r="F129" s="37">
        <v>282.51666666666665</v>
      </c>
      <c r="G129" s="37">
        <v>273.0333333333333</v>
      </c>
      <c r="H129" s="37">
        <v>305.0333333333333</v>
      </c>
      <c r="I129" s="37">
        <v>314.51666666666665</v>
      </c>
      <c r="J129" s="37">
        <v>321.0333333333333</v>
      </c>
      <c r="K129" s="28">
        <v>308</v>
      </c>
      <c r="L129" s="28">
        <v>292</v>
      </c>
      <c r="M129" s="28">
        <v>2.5575800000000002</v>
      </c>
      <c r="N129" s="1"/>
      <c r="O129" s="1"/>
    </row>
    <row r="130" spans="1:15" ht="12.75" customHeight="1">
      <c r="A130" s="53">
        <v>121</v>
      </c>
      <c r="B130" s="28" t="s">
        <v>140</v>
      </c>
      <c r="C130" s="28">
        <v>628.04999999999995</v>
      </c>
      <c r="D130" s="37">
        <v>633.16666666666663</v>
      </c>
      <c r="E130" s="37">
        <v>620.43333333333328</v>
      </c>
      <c r="F130" s="37">
        <v>612.81666666666661</v>
      </c>
      <c r="G130" s="37">
        <v>600.08333333333326</v>
      </c>
      <c r="H130" s="37">
        <v>640.7833333333333</v>
      </c>
      <c r="I130" s="37">
        <v>653.51666666666665</v>
      </c>
      <c r="J130" s="37">
        <v>661.13333333333333</v>
      </c>
      <c r="K130" s="28">
        <v>645.9</v>
      </c>
      <c r="L130" s="28">
        <v>625.54999999999995</v>
      </c>
      <c r="M130" s="28">
        <v>37.191020000000002</v>
      </c>
      <c r="N130" s="1"/>
      <c r="O130" s="1"/>
    </row>
    <row r="131" spans="1:15" ht="12.75" customHeight="1">
      <c r="A131" s="53">
        <v>122</v>
      </c>
      <c r="B131" s="28" t="s">
        <v>139</v>
      </c>
      <c r="C131" s="28">
        <v>382.6</v>
      </c>
      <c r="D131" s="37">
        <v>386.45</v>
      </c>
      <c r="E131" s="37">
        <v>376.15</v>
      </c>
      <c r="F131" s="37">
        <v>369.7</v>
      </c>
      <c r="G131" s="37">
        <v>359.4</v>
      </c>
      <c r="H131" s="37">
        <v>392.9</v>
      </c>
      <c r="I131" s="37">
        <v>403.20000000000005</v>
      </c>
      <c r="J131" s="37">
        <v>409.65</v>
      </c>
      <c r="K131" s="28">
        <v>396.75</v>
      </c>
      <c r="L131" s="28">
        <v>380</v>
      </c>
      <c r="M131" s="28">
        <v>60.254849999999998</v>
      </c>
      <c r="N131" s="1"/>
      <c r="O131" s="1"/>
    </row>
    <row r="132" spans="1:15" ht="12.75" customHeight="1">
      <c r="A132" s="53">
        <v>123</v>
      </c>
      <c r="B132" s="28" t="s">
        <v>141</v>
      </c>
      <c r="C132" s="28">
        <v>3304.6</v>
      </c>
      <c r="D132" s="37">
        <v>3339.7666666666664</v>
      </c>
      <c r="E132" s="37">
        <v>3234.5333333333328</v>
      </c>
      <c r="F132" s="37">
        <v>3164.4666666666662</v>
      </c>
      <c r="G132" s="37">
        <v>3059.2333333333327</v>
      </c>
      <c r="H132" s="37">
        <v>3409.833333333333</v>
      </c>
      <c r="I132" s="37">
        <v>3515.0666666666666</v>
      </c>
      <c r="J132" s="37">
        <v>3585.1333333333332</v>
      </c>
      <c r="K132" s="28">
        <v>3445</v>
      </c>
      <c r="L132" s="28">
        <v>3269.7</v>
      </c>
      <c r="M132" s="28">
        <v>10.16183</v>
      </c>
      <c r="N132" s="1"/>
      <c r="O132" s="1"/>
    </row>
    <row r="133" spans="1:15" ht="12.75" customHeight="1">
      <c r="A133" s="53">
        <v>124</v>
      </c>
      <c r="B133" s="28" t="s">
        <v>142</v>
      </c>
      <c r="C133" s="28">
        <v>1898.3</v>
      </c>
      <c r="D133" s="37">
        <v>1914.6166666666668</v>
      </c>
      <c r="E133" s="37">
        <v>1872.3333333333335</v>
      </c>
      <c r="F133" s="37">
        <v>1846.3666666666668</v>
      </c>
      <c r="G133" s="37">
        <v>1804.0833333333335</v>
      </c>
      <c r="H133" s="37">
        <v>1940.5833333333335</v>
      </c>
      <c r="I133" s="37">
        <v>1982.8666666666668</v>
      </c>
      <c r="J133" s="37">
        <v>2008.8333333333335</v>
      </c>
      <c r="K133" s="28">
        <v>1956.9</v>
      </c>
      <c r="L133" s="28">
        <v>1888.65</v>
      </c>
      <c r="M133" s="28">
        <v>49.719639999999998</v>
      </c>
      <c r="N133" s="1"/>
      <c r="O133" s="1"/>
    </row>
    <row r="134" spans="1:15" ht="12.75" customHeight="1">
      <c r="A134" s="53">
        <v>125</v>
      </c>
      <c r="B134" s="28" t="s">
        <v>143</v>
      </c>
      <c r="C134" s="28">
        <v>74.599999999999994</v>
      </c>
      <c r="D134" s="37">
        <v>74.533333333333346</v>
      </c>
      <c r="E134" s="37">
        <v>72.866666666666688</v>
      </c>
      <c r="F134" s="37">
        <v>71.13333333333334</v>
      </c>
      <c r="G134" s="37">
        <v>69.466666666666683</v>
      </c>
      <c r="H134" s="37">
        <v>76.266666666666694</v>
      </c>
      <c r="I134" s="37">
        <v>77.933333333333351</v>
      </c>
      <c r="J134" s="37">
        <v>79.6666666666667</v>
      </c>
      <c r="K134" s="28">
        <v>76.2</v>
      </c>
      <c r="L134" s="28">
        <v>72.8</v>
      </c>
      <c r="M134" s="28">
        <v>95.259079999999997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4580.1000000000004</v>
      </c>
      <c r="D135" s="37">
        <v>4536.0333333333338</v>
      </c>
      <c r="E135" s="37">
        <v>4418.0666666666675</v>
      </c>
      <c r="F135" s="37">
        <v>4256.0333333333338</v>
      </c>
      <c r="G135" s="37">
        <v>4138.0666666666675</v>
      </c>
      <c r="H135" s="37">
        <v>4698.0666666666675</v>
      </c>
      <c r="I135" s="37">
        <v>4816.0333333333328</v>
      </c>
      <c r="J135" s="37">
        <v>4978.0666666666675</v>
      </c>
      <c r="K135" s="28">
        <v>4654</v>
      </c>
      <c r="L135" s="28">
        <v>4374</v>
      </c>
      <c r="M135" s="28">
        <v>4.9465899999999996</v>
      </c>
      <c r="N135" s="1"/>
      <c r="O135" s="1"/>
    </row>
    <row r="136" spans="1:15" ht="12.75" customHeight="1">
      <c r="A136" s="53">
        <v>127</v>
      </c>
      <c r="B136" s="28" t="s">
        <v>145</v>
      </c>
      <c r="C136" s="28">
        <v>383.15</v>
      </c>
      <c r="D136" s="37">
        <v>378.3</v>
      </c>
      <c r="E136" s="37">
        <v>359.85</v>
      </c>
      <c r="F136" s="37">
        <v>336.55</v>
      </c>
      <c r="G136" s="37">
        <v>318.10000000000002</v>
      </c>
      <c r="H136" s="37">
        <v>401.6</v>
      </c>
      <c r="I136" s="37">
        <v>420.04999999999995</v>
      </c>
      <c r="J136" s="37">
        <v>443.35</v>
      </c>
      <c r="K136" s="28">
        <v>396.75</v>
      </c>
      <c r="L136" s="28">
        <v>355</v>
      </c>
      <c r="M136" s="28">
        <v>272.95740000000001</v>
      </c>
      <c r="N136" s="1"/>
      <c r="O136" s="1"/>
    </row>
    <row r="137" spans="1:15" ht="12.75" customHeight="1">
      <c r="A137" s="53">
        <v>128</v>
      </c>
      <c r="B137" s="28" t="s">
        <v>147</v>
      </c>
      <c r="C137" s="28">
        <v>5911.55</v>
      </c>
      <c r="D137" s="37">
        <v>5921.8499999999995</v>
      </c>
      <c r="E137" s="37">
        <v>5749.6999999999989</v>
      </c>
      <c r="F137" s="37">
        <v>5587.8499999999995</v>
      </c>
      <c r="G137" s="37">
        <v>5415.6999999999989</v>
      </c>
      <c r="H137" s="37">
        <v>6083.6999999999989</v>
      </c>
      <c r="I137" s="37">
        <v>6255.8499999999985</v>
      </c>
      <c r="J137" s="37">
        <v>6417.6999999999989</v>
      </c>
      <c r="K137" s="28">
        <v>6094</v>
      </c>
      <c r="L137" s="28">
        <v>5760</v>
      </c>
      <c r="M137" s="28">
        <v>7.2077200000000001</v>
      </c>
      <c r="N137" s="1"/>
      <c r="O137" s="1"/>
    </row>
    <row r="138" spans="1:15" ht="12.75" customHeight="1">
      <c r="A138" s="53">
        <v>129</v>
      </c>
      <c r="B138" s="28" t="s">
        <v>146</v>
      </c>
      <c r="C138" s="28">
        <v>1897.55</v>
      </c>
      <c r="D138" s="37">
        <v>1912.2833333333335</v>
      </c>
      <c r="E138" s="37">
        <v>1876.5666666666671</v>
      </c>
      <c r="F138" s="37">
        <v>1855.5833333333335</v>
      </c>
      <c r="G138" s="37">
        <v>1819.866666666667</v>
      </c>
      <c r="H138" s="37">
        <v>1933.2666666666671</v>
      </c>
      <c r="I138" s="37">
        <v>1968.9833333333338</v>
      </c>
      <c r="J138" s="37">
        <v>1989.9666666666672</v>
      </c>
      <c r="K138" s="28">
        <v>1948</v>
      </c>
      <c r="L138" s="28">
        <v>1891.3</v>
      </c>
      <c r="M138" s="28">
        <v>22.336200000000002</v>
      </c>
      <c r="N138" s="1"/>
      <c r="O138" s="1"/>
    </row>
    <row r="139" spans="1:15" ht="12.75" customHeight="1">
      <c r="A139" s="53">
        <v>130</v>
      </c>
      <c r="B139" s="28" t="s">
        <v>268</v>
      </c>
      <c r="C139" s="28">
        <v>499.8</v>
      </c>
      <c r="D139" s="37">
        <v>481.86666666666662</v>
      </c>
      <c r="E139" s="37">
        <v>457.93333333333322</v>
      </c>
      <c r="F139" s="37">
        <v>416.06666666666661</v>
      </c>
      <c r="G139" s="37">
        <v>392.13333333333321</v>
      </c>
      <c r="H139" s="37">
        <v>523.73333333333323</v>
      </c>
      <c r="I139" s="37">
        <v>547.66666666666663</v>
      </c>
      <c r="J139" s="37">
        <v>589.5333333333333</v>
      </c>
      <c r="K139" s="28">
        <v>505.8</v>
      </c>
      <c r="L139" s="28">
        <v>440</v>
      </c>
      <c r="M139" s="28">
        <v>114.01075</v>
      </c>
      <c r="N139" s="1"/>
      <c r="O139" s="1"/>
    </row>
    <row r="140" spans="1:15" ht="12.75" customHeight="1">
      <c r="A140" s="53">
        <v>131</v>
      </c>
      <c r="B140" s="28" t="s">
        <v>149</v>
      </c>
      <c r="C140" s="28">
        <v>899.75</v>
      </c>
      <c r="D140" s="37">
        <v>903.65</v>
      </c>
      <c r="E140" s="37">
        <v>885.3</v>
      </c>
      <c r="F140" s="37">
        <v>870.85</v>
      </c>
      <c r="G140" s="37">
        <v>852.5</v>
      </c>
      <c r="H140" s="37">
        <v>918.09999999999991</v>
      </c>
      <c r="I140" s="37">
        <v>936.45</v>
      </c>
      <c r="J140" s="37">
        <v>950.89999999999986</v>
      </c>
      <c r="K140" s="28">
        <v>922</v>
      </c>
      <c r="L140" s="28">
        <v>889.2</v>
      </c>
      <c r="M140" s="28">
        <v>11.23033</v>
      </c>
      <c r="N140" s="1"/>
      <c r="O140" s="1"/>
    </row>
    <row r="141" spans="1:15" ht="12.75" customHeight="1">
      <c r="A141" s="53">
        <v>132</v>
      </c>
      <c r="B141" s="28" t="s">
        <v>162</v>
      </c>
      <c r="C141" s="28">
        <v>71327.7</v>
      </c>
      <c r="D141" s="37">
        <v>71749.233333333337</v>
      </c>
      <c r="E141" s="37">
        <v>70648.466666666674</v>
      </c>
      <c r="F141" s="37">
        <v>69969.233333333337</v>
      </c>
      <c r="G141" s="37">
        <v>68868.466666666674</v>
      </c>
      <c r="H141" s="37">
        <v>72428.466666666674</v>
      </c>
      <c r="I141" s="37">
        <v>73529.233333333337</v>
      </c>
      <c r="J141" s="37">
        <v>74208.466666666674</v>
      </c>
      <c r="K141" s="28">
        <v>72850</v>
      </c>
      <c r="L141" s="28">
        <v>71070</v>
      </c>
      <c r="M141" s="28">
        <v>9.1469999999999996E-2</v>
      </c>
      <c r="N141" s="1"/>
      <c r="O141" s="1"/>
    </row>
    <row r="142" spans="1:15" ht="12.75" customHeight="1">
      <c r="A142" s="53">
        <v>133</v>
      </c>
      <c r="B142" s="28" t="s">
        <v>158</v>
      </c>
      <c r="C142" s="28">
        <v>814.6</v>
      </c>
      <c r="D142" s="37">
        <v>819.1</v>
      </c>
      <c r="E142" s="37">
        <v>807.5</v>
      </c>
      <c r="F142" s="37">
        <v>800.4</v>
      </c>
      <c r="G142" s="37">
        <v>788.8</v>
      </c>
      <c r="H142" s="37">
        <v>826.2</v>
      </c>
      <c r="I142" s="37">
        <v>837.80000000000018</v>
      </c>
      <c r="J142" s="37">
        <v>844.90000000000009</v>
      </c>
      <c r="K142" s="28">
        <v>830.7</v>
      </c>
      <c r="L142" s="28">
        <v>812</v>
      </c>
      <c r="M142" s="28">
        <v>4.78071</v>
      </c>
      <c r="N142" s="1"/>
      <c r="O142" s="1"/>
    </row>
    <row r="143" spans="1:15" ht="12.75" customHeight="1">
      <c r="A143" s="53">
        <v>134</v>
      </c>
      <c r="B143" s="28" t="s">
        <v>151</v>
      </c>
      <c r="C143" s="28">
        <v>161.80000000000001</v>
      </c>
      <c r="D143" s="37">
        <v>162.08333333333334</v>
      </c>
      <c r="E143" s="37">
        <v>157.2166666666667</v>
      </c>
      <c r="F143" s="37">
        <v>152.63333333333335</v>
      </c>
      <c r="G143" s="37">
        <v>147.76666666666671</v>
      </c>
      <c r="H143" s="37">
        <v>166.66666666666669</v>
      </c>
      <c r="I143" s="37">
        <v>171.5333333333333</v>
      </c>
      <c r="J143" s="37">
        <v>176.11666666666667</v>
      </c>
      <c r="K143" s="28">
        <v>166.95</v>
      </c>
      <c r="L143" s="28">
        <v>157.5</v>
      </c>
      <c r="M143" s="28">
        <v>71.649199999999993</v>
      </c>
      <c r="N143" s="1"/>
      <c r="O143" s="1"/>
    </row>
    <row r="144" spans="1:15" ht="12.75" customHeight="1">
      <c r="A144" s="53">
        <v>135</v>
      </c>
      <c r="B144" s="28" t="s">
        <v>150</v>
      </c>
      <c r="C144" s="28">
        <v>869.65</v>
      </c>
      <c r="D144" s="37">
        <v>875.35</v>
      </c>
      <c r="E144" s="37">
        <v>854.7</v>
      </c>
      <c r="F144" s="37">
        <v>839.75</v>
      </c>
      <c r="G144" s="37">
        <v>819.1</v>
      </c>
      <c r="H144" s="37">
        <v>890.30000000000007</v>
      </c>
      <c r="I144" s="37">
        <v>910.94999999999993</v>
      </c>
      <c r="J144" s="37">
        <v>925.90000000000009</v>
      </c>
      <c r="K144" s="28">
        <v>896</v>
      </c>
      <c r="L144" s="28">
        <v>860.4</v>
      </c>
      <c r="M144" s="28">
        <v>42.087020000000003</v>
      </c>
      <c r="N144" s="1"/>
      <c r="O144" s="1"/>
    </row>
    <row r="145" spans="1:15" ht="12.75" customHeight="1">
      <c r="A145" s="53">
        <v>136</v>
      </c>
      <c r="B145" s="28" t="s">
        <v>152</v>
      </c>
      <c r="C145" s="28">
        <v>157.1</v>
      </c>
      <c r="D145" s="37">
        <v>157.18333333333334</v>
      </c>
      <c r="E145" s="37">
        <v>153.86666666666667</v>
      </c>
      <c r="F145" s="37">
        <v>150.63333333333333</v>
      </c>
      <c r="G145" s="37">
        <v>147.31666666666666</v>
      </c>
      <c r="H145" s="37">
        <v>160.41666666666669</v>
      </c>
      <c r="I145" s="37">
        <v>163.73333333333335</v>
      </c>
      <c r="J145" s="37">
        <v>166.9666666666667</v>
      </c>
      <c r="K145" s="28">
        <v>160.5</v>
      </c>
      <c r="L145" s="28">
        <v>153.94999999999999</v>
      </c>
      <c r="M145" s="28">
        <v>46.672359999999998</v>
      </c>
      <c r="N145" s="1"/>
      <c r="O145" s="1"/>
    </row>
    <row r="146" spans="1:15" ht="12.75" customHeight="1">
      <c r="A146" s="53">
        <v>137</v>
      </c>
      <c r="B146" s="28" t="s">
        <v>153</v>
      </c>
      <c r="C146" s="28">
        <v>471.5</v>
      </c>
      <c r="D146" s="37">
        <v>469.7</v>
      </c>
      <c r="E146" s="37">
        <v>463.79999999999995</v>
      </c>
      <c r="F146" s="37">
        <v>456.09999999999997</v>
      </c>
      <c r="G146" s="37">
        <v>450.19999999999993</v>
      </c>
      <c r="H146" s="37">
        <v>477.4</v>
      </c>
      <c r="I146" s="37">
        <v>483.29999999999995</v>
      </c>
      <c r="J146" s="37">
        <v>491</v>
      </c>
      <c r="K146" s="28">
        <v>475.6</v>
      </c>
      <c r="L146" s="28">
        <v>462</v>
      </c>
      <c r="M146" s="28">
        <v>14.2174</v>
      </c>
      <c r="N146" s="1"/>
      <c r="O146" s="1"/>
    </row>
    <row r="147" spans="1:15" ht="12.75" customHeight="1">
      <c r="A147" s="53">
        <v>138</v>
      </c>
      <c r="B147" s="28" t="s">
        <v>154</v>
      </c>
      <c r="C147" s="28">
        <v>8550.9500000000007</v>
      </c>
      <c r="D147" s="37">
        <v>8667.7666666666682</v>
      </c>
      <c r="E147" s="37">
        <v>8405.5333333333365</v>
      </c>
      <c r="F147" s="37">
        <v>8260.1166666666686</v>
      </c>
      <c r="G147" s="37">
        <v>7997.8833333333369</v>
      </c>
      <c r="H147" s="37">
        <v>8813.1833333333361</v>
      </c>
      <c r="I147" s="37">
        <v>9075.4166666666697</v>
      </c>
      <c r="J147" s="37">
        <v>9220.8333333333358</v>
      </c>
      <c r="K147" s="28">
        <v>8930</v>
      </c>
      <c r="L147" s="28">
        <v>8522.35</v>
      </c>
      <c r="M147" s="28">
        <v>10.45088</v>
      </c>
      <c r="N147" s="1"/>
      <c r="O147" s="1"/>
    </row>
    <row r="148" spans="1:15" ht="12.75" customHeight="1">
      <c r="A148" s="53">
        <v>139</v>
      </c>
      <c r="B148" s="28" t="s">
        <v>157</v>
      </c>
      <c r="C148" s="28">
        <v>913.4</v>
      </c>
      <c r="D148" s="37">
        <v>917.94999999999993</v>
      </c>
      <c r="E148" s="37">
        <v>890.44999999999982</v>
      </c>
      <c r="F148" s="37">
        <v>867.49999999999989</v>
      </c>
      <c r="G148" s="37">
        <v>839.99999999999977</v>
      </c>
      <c r="H148" s="37">
        <v>940.89999999999986</v>
      </c>
      <c r="I148" s="37">
        <v>968.40000000000009</v>
      </c>
      <c r="J148" s="37">
        <v>991.34999999999991</v>
      </c>
      <c r="K148" s="28">
        <v>945.45</v>
      </c>
      <c r="L148" s="28">
        <v>895</v>
      </c>
      <c r="M148" s="28">
        <v>6.3941100000000004</v>
      </c>
      <c r="N148" s="1"/>
      <c r="O148" s="1"/>
    </row>
    <row r="149" spans="1:15" ht="12.75" customHeight="1">
      <c r="A149" s="53">
        <v>140</v>
      </c>
      <c r="B149" s="28" t="s">
        <v>159</v>
      </c>
      <c r="C149" s="28">
        <v>3724.2</v>
      </c>
      <c r="D149" s="37">
        <v>3739.7333333333336</v>
      </c>
      <c r="E149" s="37">
        <v>3621.0166666666673</v>
      </c>
      <c r="F149" s="37">
        <v>3517.8333333333339</v>
      </c>
      <c r="G149" s="37">
        <v>3399.1166666666677</v>
      </c>
      <c r="H149" s="37">
        <v>3842.916666666667</v>
      </c>
      <c r="I149" s="37">
        <v>3961.6333333333332</v>
      </c>
      <c r="J149" s="37">
        <v>4064.8166666666666</v>
      </c>
      <c r="K149" s="28">
        <v>3858.45</v>
      </c>
      <c r="L149" s="28">
        <v>3636.55</v>
      </c>
      <c r="M149" s="28">
        <v>14.466710000000001</v>
      </c>
      <c r="N149" s="1"/>
      <c r="O149" s="1"/>
    </row>
    <row r="150" spans="1:15" ht="12.75" customHeight="1">
      <c r="A150" s="53">
        <v>141</v>
      </c>
      <c r="B150" s="28" t="s">
        <v>161</v>
      </c>
      <c r="C150" s="28">
        <v>3039.3</v>
      </c>
      <c r="D150" s="37">
        <v>3041.2000000000003</v>
      </c>
      <c r="E150" s="37">
        <v>2972.4000000000005</v>
      </c>
      <c r="F150" s="37">
        <v>2905.5000000000005</v>
      </c>
      <c r="G150" s="37">
        <v>2836.7000000000007</v>
      </c>
      <c r="H150" s="37">
        <v>3108.1000000000004</v>
      </c>
      <c r="I150" s="37">
        <v>3176.9000000000005</v>
      </c>
      <c r="J150" s="37">
        <v>3243.8</v>
      </c>
      <c r="K150" s="28">
        <v>3110</v>
      </c>
      <c r="L150" s="28">
        <v>2974.3</v>
      </c>
      <c r="M150" s="28">
        <v>4.74404</v>
      </c>
      <c r="N150" s="1"/>
      <c r="O150" s="1"/>
    </row>
    <row r="151" spans="1:15" ht="12.75" customHeight="1">
      <c r="A151" s="53">
        <v>142</v>
      </c>
      <c r="B151" s="28" t="s">
        <v>163</v>
      </c>
      <c r="C151" s="28">
        <v>1438.4</v>
      </c>
      <c r="D151" s="37">
        <v>1451.6499999999999</v>
      </c>
      <c r="E151" s="37">
        <v>1417.2999999999997</v>
      </c>
      <c r="F151" s="37">
        <v>1396.1999999999998</v>
      </c>
      <c r="G151" s="37">
        <v>1361.8499999999997</v>
      </c>
      <c r="H151" s="37">
        <v>1472.7499999999998</v>
      </c>
      <c r="I151" s="37">
        <v>1507.0999999999997</v>
      </c>
      <c r="J151" s="37">
        <v>1528.1999999999998</v>
      </c>
      <c r="K151" s="28">
        <v>1486</v>
      </c>
      <c r="L151" s="28">
        <v>1430.55</v>
      </c>
      <c r="M151" s="28">
        <v>6.92577</v>
      </c>
      <c r="N151" s="1"/>
      <c r="O151" s="1"/>
    </row>
    <row r="152" spans="1:15" ht="12.75" customHeight="1">
      <c r="A152" s="53">
        <v>143</v>
      </c>
      <c r="B152" s="28" t="s">
        <v>269</v>
      </c>
      <c r="C152" s="28">
        <v>896.35</v>
      </c>
      <c r="D152" s="37">
        <v>893.25</v>
      </c>
      <c r="E152" s="37">
        <v>880.5</v>
      </c>
      <c r="F152" s="37">
        <v>864.65</v>
      </c>
      <c r="G152" s="37">
        <v>851.9</v>
      </c>
      <c r="H152" s="37">
        <v>909.1</v>
      </c>
      <c r="I152" s="37">
        <v>921.85</v>
      </c>
      <c r="J152" s="37">
        <v>937.7</v>
      </c>
      <c r="K152" s="28">
        <v>906</v>
      </c>
      <c r="L152" s="28">
        <v>877.4</v>
      </c>
      <c r="M152" s="28">
        <v>1.34511</v>
      </c>
      <c r="N152" s="1"/>
      <c r="O152" s="1"/>
    </row>
    <row r="153" spans="1:15" ht="12.75" customHeight="1">
      <c r="A153" s="53">
        <v>144</v>
      </c>
      <c r="B153" s="28" t="s">
        <v>169</v>
      </c>
      <c r="C153" s="28">
        <v>138.1</v>
      </c>
      <c r="D153" s="37">
        <v>138.08333333333334</v>
      </c>
      <c r="E153" s="37">
        <v>135.01666666666668</v>
      </c>
      <c r="F153" s="37">
        <v>131.93333333333334</v>
      </c>
      <c r="G153" s="37">
        <v>128.86666666666667</v>
      </c>
      <c r="H153" s="37">
        <v>141.16666666666669</v>
      </c>
      <c r="I153" s="37">
        <v>144.23333333333335</v>
      </c>
      <c r="J153" s="37">
        <v>147.31666666666669</v>
      </c>
      <c r="K153" s="28">
        <v>141.15</v>
      </c>
      <c r="L153" s="28">
        <v>135</v>
      </c>
      <c r="M153" s="28">
        <v>98.527100000000004</v>
      </c>
      <c r="N153" s="1"/>
      <c r="O153" s="1"/>
    </row>
    <row r="154" spans="1:15" ht="12.75" customHeight="1">
      <c r="A154" s="53">
        <v>145</v>
      </c>
      <c r="B154" s="28" t="s">
        <v>171</v>
      </c>
      <c r="C154" s="28">
        <v>140.15</v>
      </c>
      <c r="D154" s="37">
        <v>140.71666666666667</v>
      </c>
      <c r="E154" s="37">
        <v>137.43333333333334</v>
      </c>
      <c r="F154" s="37">
        <v>134.71666666666667</v>
      </c>
      <c r="G154" s="37">
        <v>131.43333333333334</v>
      </c>
      <c r="H154" s="37">
        <v>143.43333333333334</v>
      </c>
      <c r="I154" s="37">
        <v>146.7166666666667</v>
      </c>
      <c r="J154" s="37">
        <v>149.43333333333334</v>
      </c>
      <c r="K154" s="28">
        <v>144</v>
      </c>
      <c r="L154" s="28">
        <v>138</v>
      </c>
      <c r="M154" s="28">
        <v>340.09553</v>
      </c>
      <c r="N154" s="1"/>
      <c r="O154" s="1"/>
    </row>
    <row r="155" spans="1:15" ht="12.75" customHeight="1">
      <c r="A155" s="53">
        <v>146</v>
      </c>
      <c r="B155" s="28" t="s">
        <v>165</v>
      </c>
      <c r="C155" s="28">
        <v>108.8</v>
      </c>
      <c r="D155" s="37">
        <v>109.38333333333333</v>
      </c>
      <c r="E155" s="37">
        <v>106.56666666666665</v>
      </c>
      <c r="F155" s="37">
        <v>104.33333333333333</v>
      </c>
      <c r="G155" s="37">
        <v>101.51666666666665</v>
      </c>
      <c r="H155" s="37">
        <v>111.61666666666665</v>
      </c>
      <c r="I155" s="37">
        <v>114.43333333333331</v>
      </c>
      <c r="J155" s="37">
        <v>116.66666666666664</v>
      </c>
      <c r="K155" s="28">
        <v>112.2</v>
      </c>
      <c r="L155" s="28">
        <v>107.15</v>
      </c>
      <c r="M155" s="28">
        <v>237.70677000000001</v>
      </c>
      <c r="N155" s="1"/>
      <c r="O155" s="1"/>
    </row>
    <row r="156" spans="1:15" ht="12.75" customHeight="1">
      <c r="A156" s="53">
        <v>147</v>
      </c>
      <c r="B156" s="28" t="s">
        <v>167</v>
      </c>
      <c r="C156" s="28">
        <v>3862.05</v>
      </c>
      <c r="D156" s="37">
        <v>3882.1666666666665</v>
      </c>
      <c r="E156" s="37">
        <v>3724.8833333333332</v>
      </c>
      <c r="F156" s="37">
        <v>3587.7166666666667</v>
      </c>
      <c r="G156" s="37">
        <v>3430.4333333333334</v>
      </c>
      <c r="H156" s="37">
        <v>4019.333333333333</v>
      </c>
      <c r="I156" s="37">
        <v>4176.6166666666668</v>
      </c>
      <c r="J156" s="37">
        <v>4313.7833333333328</v>
      </c>
      <c r="K156" s="28">
        <v>4039.45</v>
      </c>
      <c r="L156" s="28">
        <v>3745</v>
      </c>
      <c r="M156" s="28">
        <v>1.5778399999999999</v>
      </c>
      <c r="N156" s="1"/>
      <c r="O156" s="1"/>
    </row>
    <row r="157" spans="1:15" ht="12.75" customHeight="1">
      <c r="A157" s="53">
        <v>148</v>
      </c>
      <c r="B157" s="28" t="s">
        <v>168</v>
      </c>
      <c r="C157" s="28">
        <v>18384.400000000001</v>
      </c>
      <c r="D157" s="37">
        <v>18453.883333333335</v>
      </c>
      <c r="E157" s="37">
        <v>18258.76666666667</v>
      </c>
      <c r="F157" s="37">
        <v>18133.133333333335</v>
      </c>
      <c r="G157" s="37">
        <v>17938.01666666667</v>
      </c>
      <c r="H157" s="37">
        <v>18579.51666666667</v>
      </c>
      <c r="I157" s="37">
        <v>18774.633333333331</v>
      </c>
      <c r="J157" s="37">
        <v>18900.26666666667</v>
      </c>
      <c r="K157" s="28">
        <v>18649</v>
      </c>
      <c r="L157" s="28">
        <v>18328.25</v>
      </c>
      <c r="M157" s="28">
        <v>0.37423000000000001</v>
      </c>
      <c r="N157" s="1"/>
      <c r="O157" s="1"/>
    </row>
    <row r="158" spans="1:15" ht="12.75" customHeight="1">
      <c r="A158" s="53">
        <v>149</v>
      </c>
      <c r="B158" s="28" t="s">
        <v>164</v>
      </c>
      <c r="C158" s="28">
        <v>336.25</v>
      </c>
      <c r="D158" s="37">
        <v>332.65</v>
      </c>
      <c r="E158" s="37">
        <v>325.74999999999994</v>
      </c>
      <c r="F158" s="37">
        <v>315.24999999999994</v>
      </c>
      <c r="G158" s="37">
        <v>308.34999999999991</v>
      </c>
      <c r="H158" s="37">
        <v>343.15</v>
      </c>
      <c r="I158" s="37">
        <v>350.05000000000007</v>
      </c>
      <c r="J158" s="37">
        <v>360.55</v>
      </c>
      <c r="K158" s="28">
        <v>339.55</v>
      </c>
      <c r="L158" s="28">
        <v>322.14999999999998</v>
      </c>
      <c r="M158" s="28">
        <v>10.81047</v>
      </c>
      <c r="N158" s="1"/>
      <c r="O158" s="1"/>
    </row>
    <row r="159" spans="1:15" ht="12.75" customHeight="1">
      <c r="A159" s="53">
        <v>150</v>
      </c>
      <c r="B159" s="28" t="s">
        <v>270</v>
      </c>
      <c r="C159" s="28">
        <v>893.7</v>
      </c>
      <c r="D159" s="37">
        <v>903.06666666666661</v>
      </c>
      <c r="E159" s="37">
        <v>880.13333333333321</v>
      </c>
      <c r="F159" s="37">
        <v>866.56666666666661</v>
      </c>
      <c r="G159" s="37">
        <v>843.63333333333321</v>
      </c>
      <c r="H159" s="37">
        <v>916.63333333333321</v>
      </c>
      <c r="I159" s="37">
        <v>939.56666666666661</v>
      </c>
      <c r="J159" s="37">
        <v>953.13333333333321</v>
      </c>
      <c r="K159" s="28">
        <v>926</v>
      </c>
      <c r="L159" s="28">
        <v>889.5</v>
      </c>
      <c r="M159" s="28">
        <v>9.7361900000000006</v>
      </c>
      <c r="N159" s="1"/>
      <c r="O159" s="1"/>
    </row>
    <row r="160" spans="1:15" ht="12.75" customHeight="1">
      <c r="A160" s="53">
        <v>151</v>
      </c>
      <c r="B160" s="28" t="s">
        <v>172</v>
      </c>
      <c r="C160" s="28">
        <v>168.8</v>
      </c>
      <c r="D160" s="37">
        <v>169.91666666666666</v>
      </c>
      <c r="E160" s="37">
        <v>165.13333333333333</v>
      </c>
      <c r="F160" s="37">
        <v>161.46666666666667</v>
      </c>
      <c r="G160" s="37">
        <v>156.68333333333334</v>
      </c>
      <c r="H160" s="37">
        <v>173.58333333333331</v>
      </c>
      <c r="I160" s="37">
        <v>178.36666666666667</v>
      </c>
      <c r="J160" s="37">
        <v>182.0333333333333</v>
      </c>
      <c r="K160" s="28">
        <v>174.7</v>
      </c>
      <c r="L160" s="28">
        <v>166.25</v>
      </c>
      <c r="M160" s="28">
        <v>327.90064999999998</v>
      </c>
      <c r="N160" s="1"/>
      <c r="O160" s="1"/>
    </row>
    <row r="161" spans="1:15" ht="12.75" customHeight="1">
      <c r="A161" s="53">
        <v>152</v>
      </c>
      <c r="B161" s="28" t="s">
        <v>271</v>
      </c>
      <c r="C161" s="28">
        <v>230.55</v>
      </c>
      <c r="D161" s="37">
        <v>232.65</v>
      </c>
      <c r="E161" s="37">
        <v>227.8</v>
      </c>
      <c r="F161" s="37">
        <v>225.05</v>
      </c>
      <c r="G161" s="37">
        <v>220.20000000000002</v>
      </c>
      <c r="H161" s="37">
        <v>235.4</v>
      </c>
      <c r="I161" s="37">
        <v>240.24999999999997</v>
      </c>
      <c r="J161" s="37">
        <v>243</v>
      </c>
      <c r="K161" s="28">
        <v>237.5</v>
      </c>
      <c r="L161" s="28">
        <v>229.9</v>
      </c>
      <c r="M161" s="28">
        <v>9.0555199999999996</v>
      </c>
      <c r="N161" s="1"/>
      <c r="O161" s="1"/>
    </row>
    <row r="162" spans="1:15" ht="12.75" customHeight="1">
      <c r="A162" s="53">
        <v>153</v>
      </c>
      <c r="B162" s="28" t="s">
        <v>179</v>
      </c>
      <c r="C162" s="28">
        <v>2367.35</v>
      </c>
      <c r="D162" s="37">
        <v>2378.35</v>
      </c>
      <c r="E162" s="37">
        <v>2349</v>
      </c>
      <c r="F162" s="37">
        <v>2330.65</v>
      </c>
      <c r="G162" s="37">
        <v>2301.3000000000002</v>
      </c>
      <c r="H162" s="37">
        <v>2396.6999999999998</v>
      </c>
      <c r="I162" s="37">
        <v>2426.0499999999993</v>
      </c>
      <c r="J162" s="37">
        <v>2444.3999999999996</v>
      </c>
      <c r="K162" s="28">
        <v>2407.6999999999998</v>
      </c>
      <c r="L162" s="28">
        <v>2360</v>
      </c>
      <c r="M162" s="28">
        <v>5.3192599999999999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41841.25</v>
      </c>
      <c r="D163" s="37">
        <v>42080.516666666663</v>
      </c>
      <c r="E163" s="37">
        <v>41010.583333333328</v>
      </c>
      <c r="F163" s="37">
        <v>40179.916666666664</v>
      </c>
      <c r="G163" s="37">
        <v>39109.98333333333</v>
      </c>
      <c r="H163" s="37">
        <v>42911.183333333327</v>
      </c>
      <c r="I163" s="37">
        <v>43981.116666666661</v>
      </c>
      <c r="J163" s="37">
        <v>44811.783333333326</v>
      </c>
      <c r="K163" s="28">
        <v>43150.45</v>
      </c>
      <c r="L163" s="28">
        <v>41249.85</v>
      </c>
      <c r="M163" s="28">
        <v>0.23372000000000001</v>
      </c>
      <c r="N163" s="1"/>
      <c r="O163" s="1"/>
    </row>
    <row r="164" spans="1:15" ht="12.75" customHeight="1">
      <c r="A164" s="53">
        <v>155</v>
      </c>
      <c r="B164" s="28" t="s">
        <v>175</v>
      </c>
      <c r="C164" s="28">
        <v>214.55</v>
      </c>
      <c r="D164" s="37">
        <v>215.08333333333334</v>
      </c>
      <c r="E164" s="37">
        <v>211.9666666666667</v>
      </c>
      <c r="F164" s="37">
        <v>209.38333333333335</v>
      </c>
      <c r="G164" s="37">
        <v>206.26666666666671</v>
      </c>
      <c r="H164" s="37">
        <v>217.66666666666669</v>
      </c>
      <c r="I164" s="37">
        <v>220.7833333333333</v>
      </c>
      <c r="J164" s="37">
        <v>223.36666666666667</v>
      </c>
      <c r="K164" s="28">
        <v>218.2</v>
      </c>
      <c r="L164" s="28">
        <v>212.5</v>
      </c>
      <c r="M164" s="28">
        <v>25.856809999999999</v>
      </c>
      <c r="N164" s="1"/>
      <c r="O164" s="1"/>
    </row>
    <row r="165" spans="1:15" ht="12.75" customHeight="1">
      <c r="A165" s="53">
        <v>156</v>
      </c>
      <c r="B165" s="28" t="s">
        <v>177</v>
      </c>
      <c r="C165" s="28">
        <v>4481.45</v>
      </c>
      <c r="D165" s="37">
        <v>4480.8166666666666</v>
      </c>
      <c r="E165" s="37">
        <v>4421.6333333333332</v>
      </c>
      <c r="F165" s="37">
        <v>4361.8166666666666</v>
      </c>
      <c r="G165" s="37">
        <v>4302.6333333333332</v>
      </c>
      <c r="H165" s="37">
        <v>4540.6333333333332</v>
      </c>
      <c r="I165" s="37">
        <v>4599.8166666666657</v>
      </c>
      <c r="J165" s="37">
        <v>4659.6333333333332</v>
      </c>
      <c r="K165" s="28">
        <v>4540</v>
      </c>
      <c r="L165" s="28">
        <v>4421</v>
      </c>
      <c r="M165" s="28">
        <v>0.2001</v>
      </c>
      <c r="N165" s="1"/>
      <c r="O165" s="1"/>
    </row>
    <row r="166" spans="1:15" ht="12.75" customHeight="1">
      <c r="A166" s="53">
        <v>157</v>
      </c>
      <c r="B166" s="28" t="s">
        <v>178</v>
      </c>
      <c r="C166" s="28">
        <v>2475.8000000000002</v>
      </c>
      <c r="D166" s="37">
        <v>2484.6</v>
      </c>
      <c r="E166" s="37">
        <v>2452.1999999999998</v>
      </c>
      <c r="F166" s="37">
        <v>2428.6</v>
      </c>
      <c r="G166" s="37">
        <v>2396.1999999999998</v>
      </c>
      <c r="H166" s="37">
        <v>2508.1999999999998</v>
      </c>
      <c r="I166" s="37">
        <v>2540.6000000000004</v>
      </c>
      <c r="J166" s="37">
        <v>2564.1999999999998</v>
      </c>
      <c r="K166" s="28">
        <v>2517</v>
      </c>
      <c r="L166" s="28">
        <v>2461</v>
      </c>
      <c r="M166" s="28">
        <v>4.4080700000000004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2367.35</v>
      </c>
      <c r="D167" s="37">
        <v>2367.4333333333329</v>
      </c>
      <c r="E167" s="37">
        <v>2314.9166666666661</v>
      </c>
      <c r="F167" s="37">
        <v>2262.4833333333331</v>
      </c>
      <c r="G167" s="37">
        <v>2209.9666666666662</v>
      </c>
      <c r="H167" s="37">
        <v>2419.8666666666659</v>
      </c>
      <c r="I167" s="37">
        <v>2472.3833333333332</v>
      </c>
      <c r="J167" s="37">
        <v>2524.8166666666657</v>
      </c>
      <c r="K167" s="28">
        <v>2419.9499999999998</v>
      </c>
      <c r="L167" s="28">
        <v>2315</v>
      </c>
      <c r="M167" s="28">
        <v>5.0874600000000001</v>
      </c>
      <c r="N167" s="1"/>
      <c r="O167" s="1"/>
    </row>
    <row r="168" spans="1:15" ht="12.75" customHeight="1">
      <c r="A168" s="53">
        <v>159</v>
      </c>
      <c r="B168" s="28" t="s">
        <v>272</v>
      </c>
      <c r="C168" s="28">
        <v>2514.0500000000002</v>
      </c>
      <c r="D168" s="37">
        <v>2528.9666666666667</v>
      </c>
      <c r="E168" s="37">
        <v>2477.4333333333334</v>
      </c>
      <c r="F168" s="37">
        <v>2440.8166666666666</v>
      </c>
      <c r="G168" s="37">
        <v>2389.2833333333333</v>
      </c>
      <c r="H168" s="37">
        <v>2565.5833333333335</v>
      </c>
      <c r="I168" s="37">
        <v>2617.1166666666672</v>
      </c>
      <c r="J168" s="37">
        <v>2653.7333333333336</v>
      </c>
      <c r="K168" s="28">
        <v>2580.5</v>
      </c>
      <c r="L168" s="28">
        <v>2492.35</v>
      </c>
      <c r="M168" s="28">
        <v>3.3953099999999998</v>
      </c>
      <c r="N168" s="1"/>
      <c r="O168" s="1"/>
    </row>
    <row r="169" spans="1:15" ht="12.75" customHeight="1">
      <c r="A169" s="53">
        <v>160</v>
      </c>
      <c r="B169" s="28" t="s">
        <v>176</v>
      </c>
      <c r="C169" s="28">
        <v>119.15</v>
      </c>
      <c r="D169" s="37">
        <v>120.18333333333334</v>
      </c>
      <c r="E169" s="37">
        <v>117.71666666666667</v>
      </c>
      <c r="F169" s="37">
        <v>116.28333333333333</v>
      </c>
      <c r="G169" s="37">
        <v>113.81666666666666</v>
      </c>
      <c r="H169" s="37">
        <v>121.61666666666667</v>
      </c>
      <c r="I169" s="37">
        <v>124.08333333333334</v>
      </c>
      <c r="J169" s="37">
        <v>125.51666666666668</v>
      </c>
      <c r="K169" s="28">
        <v>122.65</v>
      </c>
      <c r="L169" s="28">
        <v>118.75</v>
      </c>
      <c r="M169" s="28">
        <v>74.743589999999998</v>
      </c>
      <c r="N169" s="1"/>
      <c r="O169" s="1"/>
    </row>
    <row r="170" spans="1:15" ht="12.75" customHeight="1">
      <c r="A170" s="53">
        <v>161</v>
      </c>
      <c r="B170" s="28" t="s">
        <v>181</v>
      </c>
      <c r="C170" s="28">
        <v>210.2</v>
      </c>
      <c r="D170" s="37">
        <v>212.31666666666669</v>
      </c>
      <c r="E170" s="37">
        <v>207.13333333333338</v>
      </c>
      <c r="F170" s="37">
        <v>204.06666666666669</v>
      </c>
      <c r="G170" s="37">
        <v>198.88333333333338</v>
      </c>
      <c r="H170" s="37">
        <v>215.38333333333338</v>
      </c>
      <c r="I170" s="37">
        <v>220.56666666666672</v>
      </c>
      <c r="J170" s="37">
        <v>223.63333333333338</v>
      </c>
      <c r="K170" s="28">
        <v>217.5</v>
      </c>
      <c r="L170" s="28">
        <v>209.25</v>
      </c>
      <c r="M170" s="28">
        <v>141.99037000000001</v>
      </c>
      <c r="N170" s="1"/>
      <c r="O170" s="1"/>
    </row>
    <row r="171" spans="1:15" ht="12.75" customHeight="1">
      <c r="A171" s="53">
        <v>162</v>
      </c>
      <c r="B171" s="28" t="s">
        <v>273</v>
      </c>
      <c r="C171" s="28">
        <v>478.7</v>
      </c>
      <c r="D171" s="37">
        <v>483.38333333333338</v>
      </c>
      <c r="E171" s="37">
        <v>467.31666666666678</v>
      </c>
      <c r="F171" s="37">
        <v>455.93333333333339</v>
      </c>
      <c r="G171" s="37">
        <v>439.86666666666679</v>
      </c>
      <c r="H171" s="37">
        <v>494.76666666666677</v>
      </c>
      <c r="I171" s="37">
        <v>510.83333333333337</v>
      </c>
      <c r="J171" s="37">
        <v>522.2166666666667</v>
      </c>
      <c r="K171" s="28">
        <v>499.45</v>
      </c>
      <c r="L171" s="28">
        <v>472</v>
      </c>
      <c r="M171" s="28">
        <v>6.4313599999999997</v>
      </c>
      <c r="N171" s="1"/>
      <c r="O171" s="1"/>
    </row>
    <row r="172" spans="1:15" ht="12.75" customHeight="1">
      <c r="A172" s="53">
        <v>163</v>
      </c>
      <c r="B172" s="28" t="s">
        <v>274</v>
      </c>
      <c r="C172" s="28">
        <v>14515.85</v>
      </c>
      <c r="D172" s="37">
        <v>14615.299999999997</v>
      </c>
      <c r="E172" s="37">
        <v>14280.599999999995</v>
      </c>
      <c r="F172" s="37">
        <v>14045.349999999997</v>
      </c>
      <c r="G172" s="37">
        <v>13710.649999999994</v>
      </c>
      <c r="H172" s="37">
        <v>14850.549999999996</v>
      </c>
      <c r="I172" s="37">
        <v>15185.249999999996</v>
      </c>
      <c r="J172" s="37">
        <v>15420.499999999996</v>
      </c>
      <c r="K172" s="28">
        <v>14950</v>
      </c>
      <c r="L172" s="28">
        <v>14380.05</v>
      </c>
      <c r="M172" s="28">
        <v>0.25963000000000003</v>
      </c>
      <c r="N172" s="1"/>
      <c r="O172" s="1"/>
    </row>
    <row r="173" spans="1:15" ht="12.75" customHeight="1">
      <c r="A173" s="53">
        <v>164</v>
      </c>
      <c r="B173" s="28" t="s">
        <v>180</v>
      </c>
      <c r="C173" s="28">
        <v>40.85</v>
      </c>
      <c r="D173" s="37">
        <v>41.31666666666667</v>
      </c>
      <c r="E173" s="37">
        <v>40.233333333333341</v>
      </c>
      <c r="F173" s="37">
        <v>39.616666666666674</v>
      </c>
      <c r="G173" s="37">
        <v>38.533333333333346</v>
      </c>
      <c r="H173" s="37">
        <v>41.933333333333337</v>
      </c>
      <c r="I173" s="37">
        <v>43.016666666666666</v>
      </c>
      <c r="J173" s="37">
        <v>43.633333333333333</v>
      </c>
      <c r="K173" s="28">
        <v>42.4</v>
      </c>
      <c r="L173" s="28">
        <v>40.700000000000003</v>
      </c>
      <c r="M173" s="28">
        <v>1162.6576</v>
      </c>
      <c r="N173" s="1"/>
      <c r="O173" s="1"/>
    </row>
    <row r="174" spans="1:15" ht="12.75" customHeight="1">
      <c r="A174" s="53">
        <v>165</v>
      </c>
      <c r="B174" s="28" t="s">
        <v>185</v>
      </c>
      <c r="C174" s="28">
        <v>147.55000000000001</v>
      </c>
      <c r="D174" s="37">
        <v>150.41666666666669</v>
      </c>
      <c r="E174" s="37">
        <v>143.43333333333337</v>
      </c>
      <c r="F174" s="37">
        <v>139.31666666666669</v>
      </c>
      <c r="G174" s="37">
        <v>132.33333333333337</v>
      </c>
      <c r="H174" s="37">
        <v>154.53333333333336</v>
      </c>
      <c r="I174" s="37">
        <v>161.51666666666671</v>
      </c>
      <c r="J174" s="37">
        <v>165.63333333333335</v>
      </c>
      <c r="K174" s="28">
        <v>157.4</v>
      </c>
      <c r="L174" s="28">
        <v>146.30000000000001</v>
      </c>
      <c r="M174" s="28">
        <v>347.57591000000002</v>
      </c>
      <c r="N174" s="1"/>
      <c r="O174" s="1"/>
    </row>
    <row r="175" spans="1:15" ht="12.75" customHeight="1">
      <c r="A175" s="53">
        <v>166</v>
      </c>
      <c r="B175" s="28" t="s">
        <v>186</v>
      </c>
      <c r="C175" s="28">
        <v>135.19999999999999</v>
      </c>
      <c r="D175" s="37">
        <v>135.98333333333332</v>
      </c>
      <c r="E175" s="37">
        <v>134.01666666666665</v>
      </c>
      <c r="F175" s="37">
        <v>132.83333333333334</v>
      </c>
      <c r="G175" s="37">
        <v>130.86666666666667</v>
      </c>
      <c r="H175" s="37">
        <v>137.16666666666663</v>
      </c>
      <c r="I175" s="37">
        <v>139.13333333333327</v>
      </c>
      <c r="J175" s="37">
        <v>140.31666666666661</v>
      </c>
      <c r="K175" s="28">
        <v>137.94999999999999</v>
      </c>
      <c r="L175" s="28">
        <v>134.80000000000001</v>
      </c>
      <c r="M175" s="28">
        <v>36.197360000000003</v>
      </c>
      <c r="N175" s="1"/>
      <c r="O175" s="1"/>
    </row>
    <row r="176" spans="1:15" ht="12.75" customHeight="1">
      <c r="A176" s="53">
        <v>167</v>
      </c>
      <c r="B176" s="28" t="s">
        <v>187</v>
      </c>
      <c r="C176" s="28">
        <v>2335.85</v>
      </c>
      <c r="D176" s="37">
        <v>2346.7166666666667</v>
      </c>
      <c r="E176" s="37">
        <v>2317.5333333333333</v>
      </c>
      <c r="F176" s="37">
        <v>2299.2166666666667</v>
      </c>
      <c r="G176" s="37">
        <v>2270.0333333333333</v>
      </c>
      <c r="H176" s="37">
        <v>2365.0333333333333</v>
      </c>
      <c r="I176" s="37">
        <v>2394.2166666666667</v>
      </c>
      <c r="J176" s="37">
        <v>2412.5333333333333</v>
      </c>
      <c r="K176" s="28">
        <v>2375.9</v>
      </c>
      <c r="L176" s="28">
        <v>2328.4</v>
      </c>
      <c r="M176" s="28">
        <v>67.691540000000003</v>
      </c>
      <c r="N176" s="1"/>
      <c r="O176" s="1"/>
    </row>
    <row r="177" spans="1:15" ht="12.75" customHeight="1">
      <c r="A177" s="53">
        <v>168</v>
      </c>
      <c r="B177" s="28" t="s">
        <v>275</v>
      </c>
      <c r="C177" s="28">
        <v>868.25</v>
      </c>
      <c r="D177" s="37">
        <v>861.73333333333323</v>
      </c>
      <c r="E177" s="37">
        <v>847.91666666666652</v>
      </c>
      <c r="F177" s="37">
        <v>827.58333333333326</v>
      </c>
      <c r="G177" s="37">
        <v>813.76666666666654</v>
      </c>
      <c r="H177" s="37">
        <v>882.06666666666649</v>
      </c>
      <c r="I177" s="37">
        <v>895.88333333333333</v>
      </c>
      <c r="J177" s="37">
        <v>916.21666666666647</v>
      </c>
      <c r="K177" s="28">
        <v>875.55</v>
      </c>
      <c r="L177" s="28">
        <v>841.4</v>
      </c>
      <c r="M177" s="28">
        <v>12.677680000000001</v>
      </c>
      <c r="N177" s="1"/>
      <c r="O177" s="1"/>
    </row>
    <row r="178" spans="1:15" ht="12.75" customHeight="1">
      <c r="A178" s="53">
        <v>169</v>
      </c>
      <c r="B178" s="28" t="s">
        <v>189</v>
      </c>
      <c r="C178" s="28">
        <v>1205.55</v>
      </c>
      <c r="D178" s="37">
        <v>1214.7666666666667</v>
      </c>
      <c r="E178" s="37">
        <v>1191.7833333333333</v>
      </c>
      <c r="F178" s="37">
        <v>1178.0166666666667</v>
      </c>
      <c r="G178" s="37">
        <v>1155.0333333333333</v>
      </c>
      <c r="H178" s="37">
        <v>1228.5333333333333</v>
      </c>
      <c r="I178" s="37">
        <v>1251.5166666666664</v>
      </c>
      <c r="J178" s="37">
        <v>1265.2833333333333</v>
      </c>
      <c r="K178" s="28">
        <v>1237.75</v>
      </c>
      <c r="L178" s="28">
        <v>1201</v>
      </c>
      <c r="M178" s="28">
        <v>6.3509599999999997</v>
      </c>
      <c r="N178" s="1"/>
      <c r="O178" s="1"/>
    </row>
    <row r="179" spans="1:15" ht="12.75" customHeight="1">
      <c r="A179" s="53">
        <v>170</v>
      </c>
      <c r="B179" s="28" t="s">
        <v>193</v>
      </c>
      <c r="C179" s="28">
        <v>2401.35</v>
      </c>
      <c r="D179" s="37">
        <v>2424.2666666666669</v>
      </c>
      <c r="E179" s="37">
        <v>2364.3833333333337</v>
      </c>
      <c r="F179" s="37">
        <v>2327.416666666667</v>
      </c>
      <c r="G179" s="37">
        <v>2267.5333333333338</v>
      </c>
      <c r="H179" s="37">
        <v>2461.2333333333336</v>
      </c>
      <c r="I179" s="37">
        <v>2521.1166666666668</v>
      </c>
      <c r="J179" s="37">
        <v>2558.0833333333335</v>
      </c>
      <c r="K179" s="28">
        <v>2484.15</v>
      </c>
      <c r="L179" s="28">
        <v>2387.3000000000002</v>
      </c>
      <c r="M179" s="28">
        <v>11.120609999999999</v>
      </c>
      <c r="N179" s="1"/>
      <c r="O179" s="1"/>
    </row>
    <row r="180" spans="1:15" ht="12.75" customHeight="1">
      <c r="A180" s="53">
        <v>171</v>
      </c>
      <c r="B180" s="28" t="s">
        <v>276</v>
      </c>
      <c r="C180" s="28">
        <v>7248</v>
      </c>
      <c r="D180" s="37">
        <v>7182.8499999999995</v>
      </c>
      <c r="E180" s="37">
        <v>7025.6999999999989</v>
      </c>
      <c r="F180" s="37">
        <v>6803.4</v>
      </c>
      <c r="G180" s="37">
        <v>6646.2499999999991</v>
      </c>
      <c r="H180" s="37">
        <v>7405.1499999999987</v>
      </c>
      <c r="I180" s="37">
        <v>7562.2999999999984</v>
      </c>
      <c r="J180" s="37">
        <v>7784.5999999999985</v>
      </c>
      <c r="K180" s="28">
        <v>7340</v>
      </c>
      <c r="L180" s="28">
        <v>6960.55</v>
      </c>
      <c r="M180" s="28">
        <v>8.4150000000000003E-2</v>
      </c>
      <c r="N180" s="1"/>
      <c r="O180" s="1"/>
    </row>
    <row r="181" spans="1:15" ht="12.75" customHeight="1">
      <c r="A181" s="53">
        <v>172</v>
      </c>
      <c r="B181" s="28" t="s">
        <v>191</v>
      </c>
      <c r="C181" s="28">
        <v>24124.7</v>
      </c>
      <c r="D181" s="37">
        <v>24222.133333333331</v>
      </c>
      <c r="E181" s="37">
        <v>23846.466666666664</v>
      </c>
      <c r="F181" s="37">
        <v>23568.233333333334</v>
      </c>
      <c r="G181" s="37">
        <v>23192.566666666666</v>
      </c>
      <c r="H181" s="37">
        <v>24500.366666666661</v>
      </c>
      <c r="I181" s="37">
        <v>24876.033333333333</v>
      </c>
      <c r="J181" s="37">
        <v>25154.266666666659</v>
      </c>
      <c r="K181" s="28">
        <v>24597.8</v>
      </c>
      <c r="L181" s="28">
        <v>23943.9</v>
      </c>
      <c r="M181" s="28">
        <v>0.24109</v>
      </c>
      <c r="N181" s="1"/>
      <c r="O181" s="1"/>
    </row>
    <row r="182" spans="1:15" ht="12.75" customHeight="1">
      <c r="A182" s="53">
        <v>173</v>
      </c>
      <c r="B182" s="28" t="s">
        <v>194</v>
      </c>
      <c r="C182" s="28">
        <v>1242.8499999999999</v>
      </c>
      <c r="D182" s="37">
        <v>1259.5833333333333</v>
      </c>
      <c r="E182" s="37">
        <v>1219.3166666666666</v>
      </c>
      <c r="F182" s="37">
        <v>1195.7833333333333</v>
      </c>
      <c r="G182" s="37">
        <v>1155.5166666666667</v>
      </c>
      <c r="H182" s="37">
        <v>1283.1166666666666</v>
      </c>
      <c r="I182" s="37">
        <v>1323.3833333333334</v>
      </c>
      <c r="J182" s="37">
        <v>1346.9166666666665</v>
      </c>
      <c r="K182" s="28">
        <v>1299.8499999999999</v>
      </c>
      <c r="L182" s="28">
        <v>1236.05</v>
      </c>
      <c r="M182" s="28">
        <v>18.580929999999999</v>
      </c>
      <c r="N182" s="1"/>
      <c r="O182" s="1"/>
    </row>
    <row r="183" spans="1:15" ht="12.75" customHeight="1">
      <c r="A183" s="53">
        <v>174</v>
      </c>
      <c r="B183" s="28" t="s">
        <v>192</v>
      </c>
      <c r="C183" s="28">
        <v>2278.9499999999998</v>
      </c>
      <c r="D183" s="37">
        <v>2293.6499999999996</v>
      </c>
      <c r="E183" s="37">
        <v>2254.1999999999994</v>
      </c>
      <c r="F183" s="37">
        <v>2229.4499999999998</v>
      </c>
      <c r="G183" s="37">
        <v>2189.9999999999995</v>
      </c>
      <c r="H183" s="37">
        <v>2318.3999999999992</v>
      </c>
      <c r="I183" s="37">
        <v>2357.85</v>
      </c>
      <c r="J183" s="37">
        <v>2382.599999999999</v>
      </c>
      <c r="K183" s="28">
        <v>2333.1</v>
      </c>
      <c r="L183" s="28">
        <v>2268.9</v>
      </c>
      <c r="M183" s="28">
        <v>1.5000599999999999</v>
      </c>
      <c r="N183" s="1"/>
      <c r="O183" s="1"/>
    </row>
    <row r="184" spans="1:15" ht="12.75" customHeight="1">
      <c r="A184" s="53">
        <v>175</v>
      </c>
      <c r="B184" s="28" t="s">
        <v>190</v>
      </c>
      <c r="C184" s="28">
        <v>523.45000000000005</v>
      </c>
      <c r="D184" s="37">
        <v>527.08333333333337</v>
      </c>
      <c r="E184" s="37">
        <v>517.76666666666677</v>
      </c>
      <c r="F184" s="37">
        <v>512.08333333333337</v>
      </c>
      <c r="G184" s="37">
        <v>502.76666666666677</v>
      </c>
      <c r="H184" s="37">
        <v>532.76666666666677</v>
      </c>
      <c r="I184" s="37">
        <v>542.08333333333337</v>
      </c>
      <c r="J184" s="37">
        <v>547.76666666666677</v>
      </c>
      <c r="K184" s="28">
        <v>536.4</v>
      </c>
      <c r="L184" s="28">
        <v>521.4</v>
      </c>
      <c r="M184" s="28">
        <v>247.1525</v>
      </c>
      <c r="N184" s="1"/>
      <c r="O184" s="1"/>
    </row>
    <row r="185" spans="1:15" ht="12.75" customHeight="1">
      <c r="A185" s="53">
        <v>176</v>
      </c>
      <c r="B185" s="28" t="s">
        <v>188</v>
      </c>
      <c r="C185" s="28">
        <v>97.45</v>
      </c>
      <c r="D185" s="37">
        <v>98.333333333333329</v>
      </c>
      <c r="E185" s="37">
        <v>96.266666666666652</v>
      </c>
      <c r="F185" s="37">
        <v>95.083333333333329</v>
      </c>
      <c r="G185" s="37">
        <v>93.016666666666652</v>
      </c>
      <c r="H185" s="37">
        <v>99.516666666666652</v>
      </c>
      <c r="I185" s="37">
        <v>101.58333333333334</v>
      </c>
      <c r="J185" s="37">
        <v>102.76666666666665</v>
      </c>
      <c r="K185" s="28">
        <v>100.4</v>
      </c>
      <c r="L185" s="28">
        <v>97.15</v>
      </c>
      <c r="M185" s="28">
        <v>369.99822999999998</v>
      </c>
      <c r="N185" s="1"/>
      <c r="O185" s="1"/>
    </row>
    <row r="186" spans="1:15" ht="12.75" customHeight="1">
      <c r="A186" s="53">
        <v>177</v>
      </c>
      <c r="B186" s="28" t="s">
        <v>195</v>
      </c>
      <c r="C186" s="28">
        <v>827.35</v>
      </c>
      <c r="D186" s="37">
        <v>827.44999999999993</v>
      </c>
      <c r="E186" s="37">
        <v>811.99999999999989</v>
      </c>
      <c r="F186" s="37">
        <v>796.65</v>
      </c>
      <c r="G186" s="37">
        <v>781.19999999999993</v>
      </c>
      <c r="H186" s="37">
        <v>842.79999999999984</v>
      </c>
      <c r="I186" s="37">
        <v>858.24999999999989</v>
      </c>
      <c r="J186" s="37">
        <v>873.5999999999998</v>
      </c>
      <c r="K186" s="28">
        <v>842.9</v>
      </c>
      <c r="L186" s="28">
        <v>812.1</v>
      </c>
      <c r="M186" s="28">
        <v>50.737009999999998</v>
      </c>
      <c r="N186" s="1"/>
      <c r="O186" s="1"/>
    </row>
    <row r="187" spans="1:15" ht="12.75" customHeight="1">
      <c r="A187" s="53">
        <v>178</v>
      </c>
      <c r="B187" s="28" t="s">
        <v>196</v>
      </c>
      <c r="C187" s="28">
        <v>492.95</v>
      </c>
      <c r="D187" s="37">
        <v>490.34999999999997</v>
      </c>
      <c r="E187" s="37">
        <v>479.09999999999991</v>
      </c>
      <c r="F187" s="37">
        <v>465.24999999999994</v>
      </c>
      <c r="G187" s="37">
        <v>453.99999999999989</v>
      </c>
      <c r="H187" s="37">
        <v>504.19999999999993</v>
      </c>
      <c r="I187" s="37">
        <v>515.45000000000005</v>
      </c>
      <c r="J187" s="37">
        <v>529.29999999999995</v>
      </c>
      <c r="K187" s="28">
        <v>501.6</v>
      </c>
      <c r="L187" s="28">
        <v>476.5</v>
      </c>
      <c r="M187" s="28">
        <v>12.13951</v>
      </c>
      <c r="N187" s="1"/>
      <c r="O187" s="1"/>
    </row>
    <row r="188" spans="1:15" ht="12.75" customHeight="1">
      <c r="A188" s="53">
        <v>179</v>
      </c>
      <c r="B188" s="28" t="s">
        <v>277</v>
      </c>
      <c r="C188" s="28">
        <v>567.65</v>
      </c>
      <c r="D188" s="37">
        <v>565.6</v>
      </c>
      <c r="E188" s="37">
        <v>558.35</v>
      </c>
      <c r="F188" s="37">
        <v>549.04999999999995</v>
      </c>
      <c r="G188" s="37">
        <v>541.79999999999995</v>
      </c>
      <c r="H188" s="37">
        <v>574.90000000000009</v>
      </c>
      <c r="I188" s="37">
        <v>582.15000000000009</v>
      </c>
      <c r="J188" s="37">
        <v>591.45000000000016</v>
      </c>
      <c r="K188" s="28">
        <v>572.85</v>
      </c>
      <c r="L188" s="28">
        <v>556.29999999999995</v>
      </c>
      <c r="M188" s="28">
        <v>5.1217699999999997</v>
      </c>
      <c r="N188" s="1"/>
      <c r="O188" s="1"/>
    </row>
    <row r="189" spans="1:15" ht="12.75" customHeight="1">
      <c r="A189" s="53">
        <v>180</v>
      </c>
      <c r="B189" s="28" t="s">
        <v>208</v>
      </c>
      <c r="C189" s="28">
        <v>601.95000000000005</v>
      </c>
      <c r="D189" s="37">
        <v>609</v>
      </c>
      <c r="E189" s="37">
        <v>578</v>
      </c>
      <c r="F189" s="37">
        <v>554.04999999999995</v>
      </c>
      <c r="G189" s="37">
        <v>523.04999999999995</v>
      </c>
      <c r="H189" s="37">
        <v>632.95000000000005</v>
      </c>
      <c r="I189" s="37">
        <v>663.95</v>
      </c>
      <c r="J189" s="37">
        <v>687.90000000000009</v>
      </c>
      <c r="K189" s="28">
        <v>640</v>
      </c>
      <c r="L189" s="28">
        <v>585.04999999999995</v>
      </c>
      <c r="M189" s="28">
        <v>64.13288</v>
      </c>
      <c r="N189" s="1"/>
      <c r="O189" s="1"/>
    </row>
    <row r="190" spans="1:15" ht="12.75" customHeight="1">
      <c r="A190" s="53">
        <v>181</v>
      </c>
      <c r="B190" s="28" t="s">
        <v>197</v>
      </c>
      <c r="C190" s="28">
        <v>944.05</v>
      </c>
      <c r="D190" s="37">
        <v>939.88333333333333</v>
      </c>
      <c r="E190" s="37">
        <v>923.16666666666663</v>
      </c>
      <c r="F190" s="37">
        <v>902.2833333333333</v>
      </c>
      <c r="G190" s="37">
        <v>885.56666666666661</v>
      </c>
      <c r="H190" s="37">
        <v>960.76666666666665</v>
      </c>
      <c r="I190" s="37">
        <v>977.48333333333335</v>
      </c>
      <c r="J190" s="37">
        <v>998.36666666666667</v>
      </c>
      <c r="K190" s="28">
        <v>956.6</v>
      </c>
      <c r="L190" s="28">
        <v>919</v>
      </c>
      <c r="M190" s="28">
        <v>22.351050000000001</v>
      </c>
      <c r="N190" s="1"/>
      <c r="O190" s="1"/>
    </row>
    <row r="191" spans="1:15" ht="12.75" customHeight="1">
      <c r="A191" s="53">
        <v>182</v>
      </c>
      <c r="B191" s="28" t="s">
        <v>534</v>
      </c>
      <c r="C191" s="28">
        <v>1267.3499999999999</v>
      </c>
      <c r="D191" s="37">
        <v>1285.4333333333334</v>
      </c>
      <c r="E191" s="37">
        <v>1241.9166666666667</v>
      </c>
      <c r="F191" s="37">
        <v>1216.4833333333333</v>
      </c>
      <c r="G191" s="37">
        <v>1172.9666666666667</v>
      </c>
      <c r="H191" s="37">
        <v>1310.8666666666668</v>
      </c>
      <c r="I191" s="37">
        <v>1354.3833333333332</v>
      </c>
      <c r="J191" s="37">
        <v>1379.8166666666668</v>
      </c>
      <c r="K191" s="28">
        <v>1328.95</v>
      </c>
      <c r="L191" s="28">
        <v>1260</v>
      </c>
      <c r="M191" s="28">
        <v>8.4811899999999998</v>
      </c>
      <c r="N191" s="1"/>
      <c r="O191" s="1"/>
    </row>
    <row r="192" spans="1:15" ht="12.75" customHeight="1">
      <c r="A192" s="53">
        <v>183</v>
      </c>
      <c r="B192" s="28" t="s">
        <v>202</v>
      </c>
      <c r="C192" s="28">
        <v>3690.05</v>
      </c>
      <c r="D192" s="37">
        <v>3688.6166666666668</v>
      </c>
      <c r="E192" s="37">
        <v>3647.4333333333334</v>
      </c>
      <c r="F192" s="37">
        <v>3604.8166666666666</v>
      </c>
      <c r="G192" s="37">
        <v>3563.6333333333332</v>
      </c>
      <c r="H192" s="37">
        <v>3731.2333333333336</v>
      </c>
      <c r="I192" s="37">
        <v>3772.416666666667</v>
      </c>
      <c r="J192" s="37">
        <v>3815.0333333333338</v>
      </c>
      <c r="K192" s="28">
        <v>3729.8</v>
      </c>
      <c r="L192" s="28">
        <v>3646</v>
      </c>
      <c r="M192" s="28">
        <v>31.43862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717.9</v>
      </c>
      <c r="D193" s="37">
        <v>718.1</v>
      </c>
      <c r="E193" s="37">
        <v>706.30000000000007</v>
      </c>
      <c r="F193" s="37">
        <v>694.7</v>
      </c>
      <c r="G193" s="37">
        <v>682.90000000000009</v>
      </c>
      <c r="H193" s="37">
        <v>729.7</v>
      </c>
      <c r="I193" s="37">
        <v>741.5</v>
      </c>
      <c r="J193" s="37">
        <v>753.1</v>
      </c>
      <c r="K193" s="28">
        <v>729.9</v>
      </c>
      <c r="L193" s="28">
        <v>706.5</v>
      </c>
      <c r="M193" s="28">
        <v>20.741520000000001</v>
      </c>
      <c r="N193" s="1"/>
      <c r="O193" s="1"/>
    </row>
    <row r="194" spans="1:15" ht="12.75" customHeight="1">
      <c r="A194" s="53">
        <v>185</v>
      </c>
      <c r="B194" s="28" t="s">
        <v>278</v>
      </c>
      <c r="C194" s="28">
        <v>7183.15</v>
      </c>
      <c r="D194" s="37">
        <v>7197.0666666666666</v>
      </c>
      <c r="E194" s="37">
        <v>6994.1333333333332</v>
      </c>
      <c r="F194" s="37">
        <v>6805.1166666666668</v>
      </c>
      <c r="G194" s="37">
        <v>6602.1833333333334</v>
      </c>
      <c r="H194" s="37">
        <v>7386.083333333333</v>
      </c>
      <c r="I194" s="37">
        <v>7589.0166666666655</v>
      </c>
      <c r="J194" s="37">
        <v>7778.0333333333328</v>
      </c>
      <c r="K194" s="28">
        <v>7400</v>
      </c>
      <c r="L194" s="28">
        <v>7008.05</v>
      </c>
      <c r="M194" s="28">
        <v>6.0344899999999999</v>
      </c>
      <c r="N194" s="1"/>
      <c r="O194" s="1"/>
    </row>
    <row r="195" spans="1:15" ht="12.75" customHeight="1">
      <c r="A195" s="53">
        <v>186</v>
      </c>
      <c r="B195" s="28" t="s">
        <v>199</v>
      </c>
      <c r="C195" s="28">
        <v>497.3</v>
      </c>
      <c r="D195" s="37">
        <v>500.65000000000003</v>
      </c>
      <c r="E195" s="37">
        <v>491.95000000000005</v>
      </c>
      <c r="F195" s="37">
        <v>486.6</v>
      </c>
      <c r="G195" s="37">
        <v>477.90000000000003</v>
      </c>
      <c r="H195" s="37">
        <v>506.00000000000006</v>
      </c>
      <c r="I195" s="37">
        <v>514.70000000000005</v>
      </c>
      <c r="J195" s="37">
        <v>520.05000000000007</v>
      </c>
      <c r="K195" s="28">
        <v>509.35</v>
      </c>
      <c r="L195" s="28">
        <v>495.3</v>
      </c>
      <c r="M195" s="28">
        <v>217.84639999999999</v>
      </c>
      <c r="N195" s="1"/>
      <c r="O195" s="1"/>
    </row>
    <row r="196" spans="1:15" ht="12.75" customHeight="1">
      <c r="A196" s="53">
        <v>187</v>
      </c>
      <c r="B196" s="28" t="s">
        <v>200</v>
      </c>
      <c r="C196" s="28">
        <v>244.05</v>
      </c>
      <c r="D196" s="37">
        <v>245.63333333333333</v>
      </c>
      <c r="E196" s="37">
        <v>241.26666666666665</v>
      </c>
      <c r="F196" s="37">
        <v>238.48333333333332</v>
      </c>
      <c r="G196" s="37">
        <v>234.11666666666665</v>
      </c>
      <c r="H196" s="37">
        <v>248.41666666666666</v>
      </c>
      <c r="I196" s="37">
        <v>252.78333333333333</v>
      </c>
      <c r="J196" s="37">
        <v>255.56666666666666</v>
      </c>
      <c r="K196" s="28">
        <v>250</v>
      </c>
      <c r="L196" s="28">
        <v>242.85</v>
      </c>
      <c r="M196" s="28">
        <v>345.23854999999998</v>
      </c>
      <c r="N196" s="1"/>
      <c r="O196" s="1"/>
    </row>
    <row r="197" spans="1:15" ht="12.75" customHeight="1">
      <c r="A197" s="53">
        <v>188</v>
      </c>
      <c r="B197" s="28" t="s">
        <v>201</v>
      </c>
      <c r="C197" s="28">
        <v>1084.6500000000001</v>
      </c>
      <c r="D197" s="37">
        <v>1097.1166666666668</v>
      </c>
      <c r="E197" s="37">
        <v>1068.4833333333336</v>
      </c>
      <c r="F197" s="37">
        <v>1052.3166666666668</v>
      </c>
      <c r="G197" s="37">
        <v>1023.6833333333336</v>
      </c>
      <c r="H197" s="37">
        <v>1113.2833333333335</v>
      </c>
      <c r="I197" s="37">
        <v>1141.9166666666667</v>
      </c>
      <c r="J197" s="37">
        <v>1158.0833333333335</v>
      </c>
      <c r="K197" s="28">
        <v>1125.75</v>
      </c>
      <c r="L197" s="28">
        <v>1080.95</v>
      </c>
      <c r="M197" s="28">
        <v>78.648929999999993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1410.65</v>
      </c>
      <c r="D198" s="37">
        <v>1433.2666666666667</v>
      </c>
      <c r="E198" s="37">
        <v>1383.6333333333332</v>
      </c>
      <c r="F198" s="37">
        <v>1356.6166666666666</v>
      </c>
      <c r="G198" s="37">
        <v>1306.9833333333331</v>
      </c>
      <c r="H198" s="37">
        <v>1460.2833333333333</v>
      </c>
      <c r="I198" s="37">
        <v>1509.916666666667</v>
      </c>
      <c r="J198" s="37">
        <v>1536.9333333333334</v>
      </c>
      <c r="K198" s="28">
        <v>1482.9</v>
      </c>
      <c r="L198" s="28">
        <v>1406.25</v>
      </c>
      <c r="M198" s="28">
        <v>70.806830000000005</v>
      </c>
      <c r="N198" s="1"/>
      <c r="O198" s="1"/>
    </row>
    <row r="199" spans="1:15" ht="12.75" customHeight="1">
      <c r="A199" s="53">
        <v>190</v>
      </c>
      <c r="B199" s="28" t="s">
        <v>184</v>
      </c>
      <c r="C199" s="28">
        <v>851.05</v>
      </c>
      <c r="D199" s="37">
        <v>856.38333333333333</v>
      </c>
      <c r="E199" s="37">
        <v>841.76666666666665</v>
      </c>
      <c r="F199" s="37">
        <v>832.48333333333335</v>
      </c>
      <c r="G199" s="37">
        <v>817.86666666666667</v>
      </c>
      <c r="H199" s="37">
        <v>865.66666666666663</v>
      </c>
      <c r="I199" s="37">
        <v>880.28333333333319</v>
      </c>
      <c r="J199" s="37">
        <v>889.56666666666661</v>
      </c>
      <c r="K199" s="28">
        <v>871</v>
      </c>
      <c r="L199" s="28">
        <v>847.1</v>
      </c>
      <c r="M199" s="28">
        <v>1.88079</v>
      </c>
      <c r="N199" s="1"/>
      <c r="O199" s="1"/>
    </row>
    <row r="200" spans="1:15" ht="12.75" customHeight="1">
      <c r="A200" s="53">
        <v>191</v>
      </c>
      <c r="B200" s="28" t="s">
        <v>204</v>
      </c>
      <c r="C200" s="28">
        <v>2315.6</v>
      </c>
      <c r="D200" s="37">
        <v>2333.7999999999997</v>
      </c>
      <c r="E200" s="37">
        <v>2289.7999999999993</v>
      </c>
      <c r="F200" s="37">
        <v>2263.9999999999995</v>
      </c>
      <c r="G200" s="37">
        <v>2219.9999999999991</v>
      </c>
      <c r="H200" s="37">
        <v>2359.5999999999995</v>
      </c>
      <c r="I200" s="37">
        <v>2403.6000000000004</v>
      </c>
      <c r="J200" s="37">
        <v>2429.3999999999996</v>
      </c>
      <c r="K200" s="28">
        <v>2377.8000000000002</v>
      </c>
      <c r="L200" s="28">
        <v>2308</v>
      </c>
      <c r="M200" s="28">
        <v>13.17407</v>
      </c>
      <c r="N200" s="1"/>
      <c r="O200" s="1"/>
    </row>
    <row r="201" spans="1:15" ht="12.75" customHeight="1">
      <c r="A201" s="53">
        <v>192</v>
      </c>
      <c r="B201" s="28" t="s">
        <v>205</v>
      </c>
      <c r="C201" s="28">
        <v>2657.65</v>
      </c>
      <c r="D201" s="37">
        <v>2665.3166666666666</v>
      </c>
      <c r="E201" s="37">
        <v>2612.6333333333332</v>
      </c>
      <c r="F201" s="37">
        <v>2567.6166666666668</v>
      </c>
      <c r="G201" s="37">
        <v>2514.9333333333334</v>
      </c>
      <c r="H201" s="37">
        <v>2710.333333333333</v>
      </c>
      <c r="I201" s="37">
        <v>2763.0166666666664</v>
      </c>
      <c r="J201" s="37">
        <v>2808.0333333333328</v>
      </c>
      <c r="K201" s="28">
        <v>2718</v>
      </c>
      <c r="L201" s="28">
        <v>2620.3000000000002</v>
      </c>
      <c r="M201" s="28">
        <v>8.1540199999999992</v>
      </c>
      <c r="N201" s="1"/>
      <c r="O201" s="1"/>
    </row>
    <row r="202" spans="1:15" ht="12.75" customHeight="1">
      <c r="A202" s="53">
        <v>193</v>
      </c>
      <c r="B202" s="28" t="s">
        <v>206</v>
      </c>
      <c r="C202" s="28">
        <v>542</v>
      </c>
      <c r="D202" s="37">
        <v>544.18333333333328</v>
      </c>
      <c r="E202" s="37">
        <v>534.06666666666661</v>
      </c>
      <c r="F202" s="37">
        <v>526.13333333333333</v>
      </c>
      <c r="G202" s="37">
        <v>516.01666666666665</v>
      </c>
      <c r="H202" s="37">
        <v>552.11666666666656</v>
      </c>
      <c r="I202" s="37">
        <v>562.23333333333312</v>
      </c>
      <c r="J202" s="37">
        <v>570.16666666666652</v>
      </c>
      <c r="K202" s="28">
        <v>554.29999999999995</v>
      </c>
      <c r="L202" s="28">
        <v>536.25</v>
      </c>
      <c r="M202" s="28">
        <v>6.3938300000000003</v>
      </c>
      <c r="N202" s="1"/>
      <c r="O202" s="1"/>
    </row>
    <row r="203" spans="1:15" ht="12.75" customHeight="1">
      <c r="A203" s="53">
        <v>194</v>
      </c>
      <c r="B203" s="28" t="s">
        <v>207</v>
      </c>
      <c r="C203" s="28">
        <v>1018.3</v>
      </c>
      <c r="D203" s="37">
        <v>1022.8833333333333</v>
      </c>
      <c r="E203" s="37">
        <v>1003.7666666666667</v>
      </c>
      <c r="F203" s="37">
        <v>989.23333333333335</v>
      </c>
      <c r="G203" s="37">
        <v>970.11666666666667</v>
      </c>
      <c r="H203" s="37">
        <v>1037.4166666666665</v>
      </c>
      <c r="I203" s="37">
        <v>1056.5333333333333</v>
      </c>
      <c r="J203" s="37">
        <v>1071.0666666666666</v>
      </c>
      <c r="K203" s="28">
        <v>1042</v>
      </c>
      <c r="L203" s="28">
        <v>1008.35</v>
      </c>
      <c r="M203" s="28">
        <v>12.302910000000001</v>
      </c>
      <c r="N203" s="1"/>
      <c r="O203" s="1"/>
    </row>
    <row r="204" spans="1:15" ht="12.75" customHeight="1">
      <c r="A204" s="53">
        <v>195</v>
      </c>
      <c r="B204" s="28" t="s">
        <v>211</v>
      </c>
      <c r="C204" s="28">
        <v>790.25</v>
      </c>
      <c r="D204" s="37">
        <v>791.43333333333339</v>
      </c>
      <c r="E204" s="37">
        <v>776.36666666666679</v>
      </c>
      <c r="F204" s="37">
        <v>762.48333333333335</v>
      </c>
      <c r="G204" s="37">
        <v>747.41666666666674</v>
      </c>
      <c r="H204" s="37">
        <v>805.31666666666683</v>
      </c>
      <c r="I204" s="37">
        <v>820.38333333333344</v>
      </c>
      <c r="J204" s="37">
        <v>834.26666666666688</v>
      </c>
      <c r="K204" s="28">
        <v>806.5</v>
      </c>
      <c r="L204" s="28">
        <v>777.55</v>
      </c>
      <c r="M204" s="28">
        <v>40.07799</v>
      </c>
      <c r="N204" s="1"/>
      <c r="O204" s="1"/>
    </row>
    <row r="205" spans="1:15" ht="12.75" customHeight="1">
      <c r="A205" s="53">
        <v>196</v>
      </c>
      <c r="B205" s="28" t="s">
        <v>210</v>
      </c>
      <c r="C205" s="28">
        <v>7109.85</v>
      </c>
      <c r="D205" s="37">
        <v>7156.75</v>
      </c>
      <c r="E205" s="37">
        <v>7047.1</v>
      </c>
      <c r="F205" s="37">
        <v>6984.35</v>
      </c>
      <c r="G205" s="37">
        <v>6874.7000000000007</v>
      </c>
      <c r="H205" s="37">
        <v>7219.5</v>
      </c>
      <c r="I205" s="37">
        <v>7329.15</v>
      </c>
      <c r="J205" s="37">
        <v>7391.9</v>
      </c>
      <c r="K205" s="28">
        <v>7266.4</v>
      </c>
      <c r="L205" s="28">
        <v>7094</v>
      </c>
      <c r="M205" s="28">
        <v>5.1160500000000004</v>
      </c>
      <c r="N205" s="1"/>
      <c r="O205" s="1"/>
    </row>
    <row r="206" spans="1:15" ht="12.75" customHeight="1">
      <c r="A206" s="53">
        <v>197</v>
      </c>
      <c r="B206" s="28" t="s">
        <v>279</v>
      </c>
      <c r="C206" s="28">
        <v>47.05</v>
      </c>
      <c r="D206" s="37">
        <v>47.466666666666669</v>
      </c>
      <c r="E206" s="37">
        <v>46.083333333333336</v>
      </c>
      <c r="F206" s="37">
        <v>45.116666666666667</v>
      </c>
      <c r="G206" s="37">
        <v>43.733333333333334</v>
      </c>
      <c r="H206" s="37">
        <v>48.433333333333337</v>
      </c>
      <c r="I206" s="37">
        <v>49.816666666666663</v>
      </c>
      <c r="J206" s="37">
        <v>50.783333333333339</v>
      </c>
      <c r="K206" s="28">
        <v>48.85</v>
      </c>
      <c r="L206" s="28">
        <v>46.5</v>
      </c>
      <c r="M206" s="28">
        <v>245.10425000000001</v>
      </c>
      <c r="N206" s="1"/>
      <c r="O206" s="1"/>
    </row>
    <row r="207" spans="1:15" ht="12.75" customHeight="1">
      <c r="A207" s="53">
        <v>198</v>
      </c>
      <c r="B207" s="28" t="s">
        <v>209</v>
      </c>
      <c r="C207" s="28">
        <v>1549.85</v>
      </c>
      <c r="D207" s="37">
        <v>1546.9666666666665</v>
      </c>
      <c r="E207" s="37">
        <v>1518.9333333333329</v>
      </c>
      <c r="F207" s="37">
        <v>1488.0166666666664</v>
      </c>
      <c r="G207" s="37">
        <v>1459.9833333333329</v>
      </c>
      <c r="H207" s="37">
        <v>1577.883333333333</v>
      </c>
      <c r="I207" s="37">
        <v>1605.9166666666663</v>
      </c>
      <c r="J207" s="37">
        <v>1636.833333333333</v>
      </c>
      <c r="K207" s="28">
        <v>1575</v>
      </c>
      <c r="L207" s="28">
        <v>1516.05</v>
      </c>
      <c r="M207" s="28">
        <v>3.5273099999999999</v>
      </c>
      <c r="N207" s="1"/>
      <c r="O207" s="1"/>
    </row>
    <row r="208" spans="1:15" ht="12.75" customHeight="1">
      <c r="A208" s="53">
        <v>199</v>
      </c>
      <c r="B208" s="28" t="s">
        <v>155</v>
      </c>
      <c r="C208" s="28">
        <v>854.95</v>
      </c>
      <c r="D208" s="37">
        <v>858.69999999999993</v>
      </c>
      <c r="E208" s="37">
        <v>841.99999999999989</v>
      </c>
      <c r="F208" s="37">
        <v>829.05</v>
      </c>
      <c r="G208" s="37">
        <v>812.34999999999991</v>
      </c>
      <c r="H208" s="37">
        <v>871.64999999999986</v>
      </c>
      <c r="I208" s="37">
        <v>888.34999999999991</v>
      </c>
      <c r="J208" s="37">
        <v>901.29999999999984</v>
      </c>
      <c r="K208" s="28">
        <v>875.4</v>
      </c>
      <c r="L208" s="28">
        <v>845.75</v>
      </c>
      <c r="M208" s="28">
        <v>22.463419999999999</v>
      </c>
      <c r="N208" s="1"/>
      <c r="O208" s="1"/>
    </row>
    <row r="209" spans="1:15" ht="12.75" customHeight="1">
      <c r="A209" s="53">
        <v>200</v>
      </c>
      <c r="B209" s="28" t="s">
        <v>281</v>
      </c>
      <c r="C209" s="28">
        <v>886.5</v>
      </c>
      <c r="D209" s="37">
        <v>886.08333333333337</v>
      </c>
      <c r="E209" s="37">
        <v>871.11666666666679</v>
      </c>
      <c r="F209" s="37">
        <v>855.73333333333346</v>
      </c>
      <c r="G209" s="37">
        <v>840.76666666666688</v>
      </c>
      <c r="H209" s="37">
        <v>901.4666666666667</v>
      </c>
      <c r="I209" s="37">
        <v>916.43333333333317</v>
      </c>
      <c r="J209" s="37">
        <v>931.81666666666661</v>
      </c>
      <c r="K209" s="28">
        <v>901.05</v>
      </c>
      <c r="L209" s="28">
        <v>870.7</v>
      </c>
      <c r="M209" s="28">
        <v>3.8838200000000001</v>
      </c>
      <c r="N209" s="1"/>
      <c r="O209" s="1"/>
    </row>
    <row r="210" spans="1:15" ht="12.75" customHeight="1">
      <c r="A210" s="53">
        <v>201</v>
      </c>
      <c r="B210" s="28" t="s">
        <v>212</v>
      </c>
      <c r="C210" s="28">
        <v>327.64999999999998</v>
      </c>
      <c r="D210" s="37">
        <v>328.9</v>
      </c>
      <c r="E210" s="37">
        <v>321.89999999999998</v>
      </c>
      <c r="F210" s="37">
        <v>316.14999999999998</v>
      </c>
      <c r="G210" s="37">
        <v>309.14999999999998</v>
      </c>
      <c r="H210" s="37">
        <v>334.65</v>
      </c>
      <c r="I210" s="37">
        <v>341.65</v>
      </c>
      <c r="J210" s="37">
        <v>347.4</v>
      </c>
      <c r="K210" s="28">
        <v>335.9</v>
      </c>
      <c r="L210" s="28">
        <v>323.14999999999998</v>
      </c>
      <c r="M210" s="28">
        <v>159.67353</v>
      </c>
      <c r="N210" s="1"/>
      <c r="O210" s="1"/>
    </row>
    <row r="211" spans="1:15" ht="12.75" customHeight="1">
      <c r="A211" s="53">
        <v>202</v>
      </c>
      <c r="B211" s="28" t="s">
        <v>128</v>
      </c>
      <c r="C211" s="28">
        <v>10.8</v>
      </c>
      <c r="D211" s="37">
        <v>10.933333333333332</v>
      </c>
      <c r="E211" s="37">
        <v>10.566666666666663</v>
      </c>
      <c r="F211" s="37">
        <v>10.33333333333333</v>
      </c>
      <c r="G211" s="37">
        <v>9.9666666666666615</v>
      </c>
      <c r="H211" s="37">
        <v>11.166666666666664</v>
      </c>
      <c r="I211" s="37">
        <v>11.533333333333335</v>
      </c>
      <c r="J211" s="37">
        <v>11.766666666666666</v>
      </c>
      <c r="K211" s="28">
        <v>11.3</v>
      </c>
      <c r="L211" s="28">
        <v>10.7</v>
      </c>
      <c r="M211" s="28">
        <v>3071.03764</v>
      </c>
      <c r="N211" s="1"/>
      <c r="O211" s="1"/>
    </row>
    <row r="212" spans="1:15" ht="12.75" customHeight="1">
      <c r="A212" s="53">
        <v>203</v>
      </c>
      <c r="B212" s="28" t="s">
        <v>213</v>
      </c>
      <c r="C212" s="28">
        <v>1157.1500000000001</v>
      </c>
      <c r="D212" s="37">
        <v>1170.3833333333334</v>
      </c>
      <c r="E212" s="37">
        <v>1136.3166666666668</v>
      </c>
      <c r="F212" s="37">
        <v>1115.4833333333333</v>
      </c>
      <c r="G212" s="37">
        <v>1081.4166666666667</v>
      </c>
      <c r="H212" s="37">
        <v>1191.2166666666669</v>
      </c>
      <c r="I212" s="37">
        <v>1225.2833333333335</v>
      </c>
      <c r="J212" s="37">
        <v>1246.116666666667</v>
      </c>
      <c r="K212" s="28">
        <v>1204.45</v>
      </c>
      <c r="L212" s="28">
        <v>1149.55</v>
      </c>
      <c r="M212" s="28">
        <v>9.2970400000000009</v>
      </c>
      <c r="N212" s="1"/>
      <c r="O212" s="1"/>
    </row>
    <row r="213" spans="1:15" ht="12.75" customHeight="1">
      <c r="A213" s="53">
        <v>204</v>
      </c>
      <c r="B213" s="28" t="s">
        <v>282</v>
      </c>
      <c r="C213" s="28">
        <v>1836.75</v>
      </c>
      <c r="D213" s="37">
        <v>1836.9333333333334</v>
      </c>
      <c r="E213" s="37">
        <v>1799.8666666666668</v>
      </c>
      <c r="F213" s="37">
        <v>1762.9833333333333</v>
      </c>
      <c r="G213" s="37">
        <v>1725.9166666666667</v>
      </c>
      <c r="H213" s="37">
        <v>1873.8166666666668</v>
      </c>
      <c r="I213" s="37">
        <v>1910.8833333333334</v>
      </c>
      <c r="J213" s="37">
        <v>1947.7666666666669</v>
      </c>
      <c r="K213" s="28">
        <v>1874</v>
      </c>
      <c r="L213" s="28">
        <v>1800.05</v>
      </c>
      <c r="M213" s="28">
        <v>2.3624000000000001</v>
      </c>
      <c r="N213" s="1"/>
      <c r="O213" s="1"/>
    </row>
    <row r="214" spans="1:15" ht="12.75" customHeight="1">
      <c r="A214" s="53">
        <v>205</v>
      </c>
      <c r="B214" s="28" t="s">
        <v>214</v>
      </c>
      <c r="C214" s="37">
        <v>552.15</v>
      </c>
      <c r="D214" s="37">
        <v>554.58333333333337</v>
      </c>
      <c r="E214" s="37">
        <v>544.2166666666667</v>
      </c>
      <c r="F214" s="37">
        <v>536.2833333333333</v>
      </c>
      <c r="G214" s="37">
        <v>525.91666666666663</v>
      </c>
      <c r="H214" s="37">
        <v>562.51666666666677</v>
      </c>
      <c r="I214" s="37">
        <v>572.88333333333333</v>
      </c>
      <c r="J214" s="37">
        <v>580.81666666666683</v>
      </c>
      <c r="K214" s="37">
        <v>564.95000000000005</v>
      </c>
      <c r="L214" s="37">
        <v>546.65</v>
      </c>
      <c r="M214" s="37">
        <v>149.49889999999999</v>
      </c>
      <c r="N214" s="1"/>
      <c r="O214" s="1"/>
    </row>
    <row r="215" spans="1:15" ht="12.75" customHeight="1">
      <c r="A215" s="53">
        <v>206</v>
      </c>
      <c r="B215" s="28" t="s">
        <v>283</v>
      </c>
      <c r="C215" s="37">
        <v>13.35</v>
      </c>
      <c r="D215" s="37">
        <v>13.483333333333334</v>
      </c>
      <c r="E215" s="37">
        <v>13.166666666666668</v>
      </c>
      <c r="F215" s="37">
        <v>12.983333333333334</v>
      </c>
      <c r="G215" s="37">
        <v>12.666666666666668</v>
      </c>
      <c r="H215" s="37">
        <v>13.666666666666668</v>
      </c>
      <c r="I215" s="37">
        <v>13.983333333333334</v>
      </c>
      <c r="J215" s="37">
        <v>14.166666666666668</v>
      </c>
      <c r="K215" s="37">
        <v>13.8</v>
      </c>
      <c r="L215" s="37">
        <v>13.3</v>
      </c>
      <c r="M215" s="37">
        <v>815.62705000000005</v>
      </c>
      <c r="N215" s="1"/>
      <c r="O215" s="1"/>
    </row>
    <row r="216" spans="1:15" ht="12.75" customHeight="1">
      <c r="A216" s="53">
        <v>207</v>
      </c>
      <c r="B216" s="28" t="s">
        <v>215</v>
      </c>
      <c r="C216" s="37">
        <v>285.5</v>
      </c>
      <c r="D216" s="37">
        <v>287.40000000000003</v>
      </c>
      <c r="E216" s="37">
        <v>282.10000000000008</v>
      </c>
      <c r="F216" s="37">
        <v>278.70000000000005</v>
      </c>
      <c r="G216" s="37">
        <v>273.40000000000009</v>
      </c>
      <c r="H216" s="37">
        <v>290.80000000000007</v>
      </c>
      <c r="I216" s="37">
        <v>296.10000000000002</v>
      </c>
      <c r="J216" s="37">
        <v>299.50000000000006</v>
      </c>
      <c r="K216" s="37">
        <v>292.7</v>
      </c>
      <c r="L216" s="37">
        <v>284</v>
      </c>
      <c r="M216" s="37">
        <v>91.191010000000006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284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285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286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216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217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218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219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220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221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222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223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224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225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226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227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228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229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230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B16" sqref="B16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88"/>
      <c r="B1" s="489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29" t="s">
        <v>287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44592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81" t="s">
        <v>16</v>
      </c>
      <c r="B9" s="483" t="s">
        <v>18</v>
      </c>
      <c r="C9" s="487" t="s">
        <v>20</v>
      </c>
      <c r="D9" s="487" t="s">
        <v>21</v>
      </c>
      <c r="E9" s="478" t="s">
        <v>22</v>
      </c>
      <c r="F9" s="479"/>
      <c r="G9" s="480"/>
      <c r="H9" s="478" t="s">
        <v>23</v>
      </c>
      <c r="I9" s="479"/>
      <c r="J9" s="480"/>
      <c r="K9" s="23"/>
      <c r="L9" s="24"/>
      <c r="M9" s="50"/>
      <c r="N9" s="1"/>
      <c r="O9" s="1"/>
    </row>
    <row r="10" spans="1:15" ht="42.75" customHeight="1">
      <c r="A10" s="485"/>
      <c r="B10" s="486"/>
      <c r="C10" s="486"/>
      <c r="D10" s="48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231</v>
      </c>
      <c r="N10" s="1"/>
      <c r="O10" s="1"/>
    </row>
    <row r="11" spans="1:15" ht="12" customHeight="1">
      <c r="A11" s="30">
        <v>1</v>
      </c>
      <c r="B11" s="407" t="s">
        <v>289</v>
      </c>
      <c r="C11" s="359">
        <v>24407.4</v>
      </c>
      <c r="D11" s="360">
        <v>24407.783333333336</v>
      </c>
      <c r="E11" s="360">
        <v>23931.616666666672</v>
      </c>
      <c r="F11" s="360">
        <v>23455.833333333336</v>
      </c>
      <c r="G11" s="360">
        <v>22979.666666666672</v>
      </c>
      <c r="H11" s="360">
        <v>24883.566666666673</v>
      </c>
      <c r="I11" s="360">
        <v>25359.733333333337</v>
      </c>
      <c r="J11" s="360">
        <v>25835.516666666674</v>
      </c>
      <c r="K11" s="359">
        <v>24883.95</v>
      </c>
      <c r="L11" s="359">
        <v>23932</v>
      </c>
      <c r="M11" s="359">
        <v>2.971E-2</v>
      </c>
      <c r="N11" s="1"/>
      <c r="O11" s="1"/>
    </row>
    <row r="12" spans="1:15" ht="12" customHeight="1">
      <c r="A12" s="30">
        <v>2</v>
      </c>
      <c r="B12" s="408" t="s">
        <v>294</v>
      </c>
      <c r="C12" s="359">
        <v>497.6</v>
      </c>
      <c r="D12" s="360">
        <v>500.06666666666666</v>
      </c>
      <c r="E12" s="360">
        <v>491.63333333333333</v>
      </c>
      <c r="F12" s="360">
        <v>485.66666666666669</v>
      </c>
      <c r="G12" s="360">
        <v>477.23333333333335</v>
      </c>
      <c r="H12" s="360">
        <v>506.0333333333333</v>
      </c>
      <c r="I12" s="360">
        <v>514.46666666666658</v>
      </c>
      <c r="J12" s="360">
        <v>520.43333333333328</v>
      </c>
      <c r="K12" s="359">
        <v>508.5</v>
      </c>
      <c r="L12" s="359">
        <v>494.1</v>
      </c>
      <c r="M12" s="359">
        <v>1.32148</v>
      </c>
      <c r="N12" s="1"/>
      <c r="O12" s="1"/>
    </row>
    <row r="13" spans="1:15" ht="12" customHeight="1">
      <c r="A13" s="30">
        <v>3</v>
      </c>
      <c r="B13" s="408" t="s">
        <v>39</v>
      </c>
      <c r="C13" s="359">
        <v>991.75</v>
      </c>
      <c r="D13" s="360">
        <v>998.41666666666663</v>
      </c>
      <c r="E13" s="360">
        <v>968.33333333333326</v>
      </c>
      <c r="F13" s="360">
        <v>944.91666666666663</v>
      </c>
      <c r="G13" s="360">
        <v>914.83333333333326</v>
      </c>
      <c r="H13" s="360">
        <v>1021.8333333333333</v>
      </c>
      <c r="I13" s="360">
        <v>1051.9166666666665</v>
      </c>
      <c r="J13" s="360">
        <v>1075.3333333333333</v>
      </c>
      <c r="K13" s="359">
        <v>1028.5</v>
      </c>
      <c r="L13" s="359">
        <v>975</v>
      </c>
      <c r="M13" s="359">
        <v>8.8744200000000006</v>
      </c>
      <c r="N13" s="1"/>
      <c r="O13" s="1"/>
    </row>
    <row r="14" spans="1:15" ht="12" customHeight="1">
      <c r="A14" s="30">
        <v>4</v>
      </c>
      <c r="B14" s="408" t="s">
        <v>295</v>
      </c>
      <c r="C14" s="359">
        <v>2878.2</v>
      </c>
      <c r="D14" s="360">
        <v>2859.4</v>
      </c>
      <c r="E14" s="360">
        <v>2813.8</v>
      </c>
      <c r="F14" s="360">
        <v>2749.4</v>
      </c>
      <c r="G14" s="360">
        <v>2703.8</v>
      </c>
      <c r="H14" s="360">
        <v>2923.8</v>
      </c>
      <c r="I14" s="360">
        <v>2969.3999999999996</v>
      </c>
      <c r="J14" s="360">
        <v>3033.8</v>
      </c>
      <c r="K14" s="359">
        <v>2905</v>
      </c>
      <c r="L14" s="359">
        <v>2795</v>
      </c>
      <c r="M14" s="359">
        <v>1.23634</v>
      </c>
      <c r="N14" s="1"/>
      <c r="O14" s="1"/>
    </row>
    <row r="15" spans="1:15" ht="12" customHeight="1">
      <c r="A15" s="30">
        <v>5</v>
      </c>
      <c r="B15" s="408" t="s">
        <v>290</v>
      </c>
      <c r="C15" s="359">
        <v>2270.5</v>
      </c>
      <c r="D15" s="360">
        <v>2258.7833333333333</v>
      </c>
      <c r="E15" s="360">
        <v>2201.7166666666667</v>
      </c>
      <c r="F15" s="360">
        <v>2132.9333333333334</v>
      </c>
      <c r="G15" s="360">
        <v>2075.8666666666668</v>
      </c>
      <c r="H15" s="360">
        <v>2327.5666666666666</v>
      </c>
      <c r="I15" s="360">
        <v>2384.6333333333332</v>
      </c>
      <c r="J15" s="360">
        <v>2453.4166666666665</v>
      </c>
      <c r="K15" s="359">
        <v>2315.85</v>
      </c>
      <c r="L15" s="359">
        <v>2190</v>
      </c>
      <c r="M15" s="359">
        <v>2.65768</v>
      </c>
      <c r="N15" s="1"/>
      <c r="O15" s="1"/>
    </row>
    <row r="16" spans="1:15" ht="12" customHeight="1">
      <c r="A16" s="30">
        <v>6</v>
      </c>
      <c r="B16" s="408" t="s">
        <v>239</v>
      </c>
      <c r="C16" s="359">
        <v>16083.2</v>
      </c>
      <c r="D16" s="360">
        <v>16179.5</v>
      </c>
      <c r="E16" s="360">
        <v>15863.7</v>
      </c>
      <c r="F16" s="360">
        <v>15644.2</v>
      </c>
      <c r="G16" s="360">
        <v>15328.400000000001</v>
      </c>
      <c r="H16" s="360">
        <v>16399</v>
      </c>
      <c r="I16" s="360">
        <v>16714.8</v>
      </c>
      <c r="J16" s="360">
        <v>16934.3</v>
      </c>
      <c r="K16" s="359">
        <v>16495.3</v>
      </c>
      <c r="L16" s="359">
        <v>15960</v>
      </c>
      <c r="M16" s="359">
        <v>0.26606000000000002</v>
      </c>
      <c r="N16" s="1"/>
      <c r="O16" s="1"/>
    </row>
    <row r="17" spans="1:15" ht="12" customHeight="1">
      <c r="A17" s="30">
        <v>7</v>
      </c>
      <c r="B17" s="408" t="s">
        <v>243</v>
      </c>
      <c r="C17" s="359">
        <v>118.2</v>
      </c>
      <c r="D17" s="360">
        <v>119.25</v>
      </c>
      <c r="E17" s="360">
        <v>116.7</v>
      </c>
      <c r="F17" s="360">
        <v>115.2</v>
      </c>
      <c r="G17" s="360">
        <v>112.65</v>
      </c>
      <c r="H17" s="360">
        <v>120.75</v>
      </c>
      <c r="I17" s="360">
        <v>123.30000000000001</v>
      </c>
      <c r="J17" s="360">
        <v>124.8</v>
      </c>
      <c r="K17" s="359">
        <v>121.8</v>
      </c>
      <c r="L17" s="359">
        <v>117.75</v>
      </c>
      <c r="M17" s="359">
        <v>40.930779999999999</v>
      </c>
      <c r="N17" s="1"/>
      <c r="O17" s="1"/>
    </row>
    <row r="18" spans="1:15" ht="12" customHeight="1">
      <c r="A18" s="30">
        <v>8</v>
      </c>
      <c r="B18" s="408" t="s">
        <v>41</v>
      </c>
      <c r="C18" s="359">
        <v>287.75</v>
      </c>
      <c r="D18" s="360">
        <v>289.45</v>
      </c>
      <c r="E18" s="360">
        <v>283.39999999999998</v>
      </c>
      <c r="F18" s="360">
        <v>279.05</v>
      </c>
      <c r="G18" s="360">
        <v>273</v>
      </c>
      <c r="H18" s="360">
        <v>293.79999999999995</v>
      </c>
      <c r="I18" s="360">
        <v>299.85000000000002</v>
      </c>
      <c r="J18" s="360">
        <v>304.19999999999993</v>
      </c>
      <c r="K18" s="359">
        <v>295.5</v>
      </c>
      <c r="L18" s="359">
        <v>285.10000000000002</v>
      </c>
      <c r="M18" s="359">
        <v>36.194580000000002</v>
      </c>
      <c r="N18" s="1"/>
      <c r="O18" s="1"/>
    </row>
    <row r="19" spans="1:15" ht="12" customHeight="1">
      <c r="A19" s="30">
        <v>9</v>
      </c>
      <c r="B19" s="408" t="s">
        <v>43</v>
      </c>
      <c r="C19" s="359">
        <v>2215.9499999999998</v>
      </c>
      <c r="D19" s="360">
        <v>2209.4500000000003</v>
      </c>
      <c r="E19" s="360">
        <v>2180.3500000000004</v>
      </c>
      <c r="F19" s="360">
        <v>2144.75</v>
      </c>
      <c r="G19" s="360">
        <v>2115.65</v>
      </c>
      <c r="H19" s="360">
        <v>2245.0500000000006</v>
      </c>
      <c r="I19" s="360">
        <v>2274.15</v>
      </c>
      <c r="J19" s="360">
        <v>2309.7500000000009</v>
      </c>
      <c r="K19" s="359">
        <v>2238.5500000000002</v>
      </c>
      <c r="L19" s="359">
        <v>2173.85</v>
      </c>
      <c r="M19" s="359">
        <v>2.7237100000000001</v>
      </c>
      <c r="N19" s="1"/>
      <c r="O19" s="1"/>
    </row>
    <row r="20" spans="1:15" ht="12" customHeight="1">
      <c r="A20" s="30">
        <v>10</v>
      </c>
      <c r="B20" s="408" t="s">
        <v>45</v>
      </c>
      <c r="C20" s="359">
        <v>1693.7</v>
      </c>
      <c r="D20" s="360">
        <v>1707.25</v>
      </c>
      <c r="E20" s="360">
        <v>1670.4</v>
      </c>
      <c r="F20" s="360">
        <v>1647.1000000000001</v>
      </c>
      <c r="G20" s="360">
        <v>1610.2500000000002</v>
      </c>
      <c r="H20" s="360">
        <v>1730.55</v>
      </c>
      <c r="I20" s="360">
        <v>1767.3999999999999</v>
      </c>
      <c r="J20" s="360">
        <v>1790.6999999999998</v>
      </c>
      <c r="K20" s="359">
        <v>1744.1</v>
      </c>
      <c r="L20" s="359">
        <v>1683.95</v>
      </c>
      <c r="M20" s="359">
        <v>16.247499999999999</v>
      </c>
      <c r="N20" s="1"/>
      <c r="O20" s="1"/>
    </row>
    <row r="21" spans="1:15" ht="12" customHeight="1">
      <c r="A21" s="30">
        <v>11</v>
      </c>
      <c r="B21" s="408" t="s">
        <v>240</v>
      </c>
      <c r="C21" s="359">
        <v>1938.4</v>
      </c>
      <c r="D21" s="360">
        <v>1933.45</v>
      </c>
      <c r="E21" s="360">
        <v>1909.9</v>
      </c>
      <c r="F21" s="360">
        <v>1881.4</v>
      </c>
      <c r="G21" s="360">
        <v>1857.8500000000001</v>
      </c>
      <c r="H21" s="360">
        <v>1961.95</v>
      </c>
      <c r="I21" s="360">
        <v>1985.4999999999998</v>
      </c>
      <c r="J21" s="360">
        <v>2014</v>
      </c>
      <c r="K21" s="359">
        <v>1957</v>
      </c>
      <c r="L21" s="359">
        <v>1904.95</v>
      </c>
      <c r="M21" s="359">
        <v>3.5283500000000001</v>
      </c>
      <c r="N21" s="1"/>
      <c r="O21" s="1"/>
    </row>
    <row r="22" spans="1:15" ht="12" customHeight="1">
      <c r="A22" s="30">
        <v>12</v>
      </c>
      <c r="B22" s="408" t="s">
        <v>46</v>
      </c>
      <c r="C22" s="359">
        <v>710.15</v>
      </c>
      <c r="D22" s="360">
        <v>716.81666666666661</v>
      </c>
      <c r="E22" s="360">
        <v>700.83333333333326</v>
      </c>
      <c r="F22" s="360">
        <v>691.51666666666665</v>
      </c>
      <c r="G22" s="360">
        <v>675.5333333333333</v>
      </c>
      <c r="H22" s="360">
        <v>726.13333333333321</v>
      </c>
      <c r="I22" s="360">
        <v>742.11666666666656</v>
      </c>
      <c r="J22" s="360">
        <v>751.43333333333317</v>
      </c>
      <c r="K22" s="359">
        <v>732.8</v>
      </c>
      <c r="L22" s="359">
        <v>707.5</v>
      </c>
      <c r="M22" s="359">
        <v>35.434130000000003</v>
      </c>
      <c r="N22" s="1"/>
      <c r="O22" s="1"/>
    </row>
    <row r="23" spans="1:15" ht="12.75" customHeight="1">
      <c r="A23" s="30">
        <v>13</v>
      </c>
      <c r="B23" s="408" t="s">
        <v>242</v>
      </c>
      <c r="C23" s="359">
        <v>1986.8</v>
      </c>
      <c r="D23" s="360">
        <v>2007.2666666666667</v>
      </c>
      <c r="E23" s="360">
        <v>1939.5333333333333</v>
      </c>
      <c r="F23" s="360">
        <v>1892.2666666666667</v>
      </c>
      <c r="G23" s="360">
        <v>1824.5333333333333</v>
      </c>
      <c r="H23" s="360">
        <v>2054.5333333333333</v>
      </c>
      <c r="I23" s="360">
        <v>2122.2666666666664</v>
      </c>
      <c r="J23" s="360">
        <v>2169.5333333333333</v>
      </c>
      <c r="K23" s="359">
        <v>2075</v>
      </c>
      <c r="L23" s="359">
        <v>1960</v>
      </c>
      <c r="M23" s="359">
        <v>2.3196300000000001</v>
      </c>
      <c r="N23" s="1"/>
      <c r="O23" s="1"/>
    </row>
    <row r="24" spans="1:15" ht="12.75" customHeight="1">
      <c r="A24" s="30">
        <v>14</v>
      </c>
      <c r="B24" s="408" t="s">
        <v>296</v>
      </c>
      <c r="C24" s="359">
        <v>311.3</v>
      </c>
      <c r="D24" s="360">
        <v>314.01666666666665</v>
      </c>
      <c r="E24" s="360">
        <v>308.0333333333333</v>
      </c>
      <c r="F24" s="360">
        <v>304.76666666666665</v>
      </c>
      <c r="G24" s="360">
        <v>298.7833333333333</v>
      </c>
      <c r="H24" s="360">
        <v>317.2833333333333</v>
      </c>
      <c r="I24" s="360">
        <v>323.26666666666665</v>
      </c>
      <c r="J24" s="360">
        <v>326.5333333333333</v>
      </c>
      <c r="K24" s="359">
        <v>320</v>
      </c>
      <c r="L24" s="359">
        <v>310.75</v>
      </c>
      <c r="M24" s="359">
        <v>1.0178</v>
      </c>
      <c r="N24" s="1"/>
      <c r="O24" s="1"/>
    </row>
    <row r="25" spans="1:15" ht="12.75" customHeight="1">
      <c r="A25" s="30">
        <v>15</v>
      </c>
      <c r="B25" s="408" t="s">
        <v>297</v>
      </c>
      <c r="C25" s="359">
        <v>205.5</v>
      </c>
      <c r="D25" s="360">
        <v>207.54999999999998</v>
      </c>
      <c r="E25" s="360">
        <v>202.69999999999996</v>
      </c>
      <c r="F25" s="360">
        <v>199.89999999999998</v>
      </c>
      <c r="G25" s="360">
        <v>195.04999999999995</v>
      </c>
      <c r="H25" s="360">
        <v>210.34999999999997</v>
      </c>
      <c r="I25" s="360">
        <v>215.2</v>
      </c>
      <c r="J25" s="360">
        <v>217.99999999999997</v>
      </c>
      <c r="K25" s="359">
        <v>212.4</v>
      </c>
      <c r="L25" s="359">
        <v>204.75</v>
      </c>
      <c r="M25" s="359">
        <v>4.0449400000000004</v>
      </c>
      <c r="N25" s="1"/>
      <c r="O25" s="1"/>
    </row>
    <row r="26" spans="1:15" ht="12.75" customHeight="1">
      <c r="A26" s="30">
        <v>16</v>
      </c>
      <c r="B26" s="408" t="s">
        <v>298</v>
      </c>
      <c r="C26" s="359">
        <v>1212.8</v>
      </c>
      <c r="D26" s="360">
        <v>1227.3</v>
      </c>
      <c r="E26" s="360">
        <v>1186.3499999999999</v>
      </c>
      <c r="F26" s="360">
        <v>1159.8999999999999</v>
      </c>
      <c r="G26" s="360">
        <v>1118.9499999999998</v>
      </c>
      <c r="H26" s="360">
        <v>1253.75</v>
      </c>
      <c r="I26" s="360">
        <v>1294.7000000000003</v>
      </c>
      <c r="J26" s="360">
        <v>1321.15</v>
      </c>
      <c r="K26" s="359">
        <v>1268.25</v>
      </c>
      <c r="L26" s="359">
        <v>1200.8499999999999</v>
      </c>
      <c r="M26" s="359">
        <v>5.7162899999999999</v>
      </c>
      <c r="N26" s="1"/>
      <c r="O26" s="1"/>
    </row>
    <row r="27" spans="1:15" ht="12.75" customHeight="1">
      <c r="A27" s="30">
        <v>17</v>
      </c>
      <c r="B27" s="408" t="s">
        <v>292</v>
      </c>
      <c r="C27" s="359">
        <v>1877.95</v>
      </c>
      <c r="D27" s="360">
        <v>1865.6499999999999</v>
      </c>
      <c r="E27" s="360">
        <v>1838.2999999999997</v>
      </c>
      <c r="F27" s="360">
        <v>1798.6499999999999</v>
      </c>
      <c r="G27" s="360">
        <v>1771.2999999999997</v>
      </c>
      <c r="H27" s="360">
        <v>1905.2999999999997</v>
      </c>
      <c r="I27" s="360">
        <v>1932.6499999999996</v>
      </c>
      <c r="J27" s="360">
        <v>1972.2999999999997</v>
      </c>
      <c r="K27" s="359">
        <v>1893</v>
      </c>
      <c r="L27" s="359">
        <v>1826</v>
      </c>
      <c r="M27" s="359">
        <v>0.55281999999999998</v>
      </c>
      <c r="N27" s="1"/>
      <c r="O27" s="1"/>
    </row>
    <row r="28" spans="1:15" ht="12.75" customHeight="1">
      <c r="A28" s="30">
        <v>18</v>
      </c>
      <c r="B28" s="408" t="s">
        <v>244</v>
      </c>
      <c r="C28" s="359">
        <v>2177.85</v>
      </c>
      <c r="D28" s="360">
        <v>2196.3166666666666</v>
      </c>
      <c r="E28" s="360">
        <v>2135.0333333333333</v>
      </c>
      <c r="F28" s="360">
        <v>2092.2166666666667</v>
      </c>
      <c r="G28" s="360">
        <v>2030.9333333333334</v>
      </c>
      <c r="H28" s="360">
        <v>2239.1333333333332</v>
      </c>
      <c r="I28" s="360">
        <v>2300.4166666666661</v>
      </c>
      <c r="J28" s="360">
        <v>2343.2333333333331</v>
      </c>
      <c r="K28" s="359">
        <v>2257.6</v>
      </c>
      <c r="L28" s="359">
        <v>2153.5</v>
      </c>
      <c r="M28" s="359">
        <v>0.47744999999999999</v>
      </c>
      <c r="N28" s="1"/>
      <c r="O28" s="1"/>
    </row>
    <row r="29" spans="1:15" ht="12.75" customHeight="1">
      <c r="A29" s="30">
        <v>19</v>
      </c>
      <c r="B29" s="408" t="s">
        <v>299</v>
      </c>
      <c r="C29" s="359">
        <v>99.05</v>
      </c>
      <c r="D29" s="360">
        <v>99.8</v>
      </c>
      <c r="E29" s="360">
        <v>97.6</v>
      </c>
      <c r="F29" s="360">
        <v>96.149999999999991</v>
      </c>
      <c r="G29" s="360">
        <v>93.949999999999989</v>
      </c>
      <c r="H29" s="360">
        <v>101.25</v>
      </c>
      <c r="I29" s="360">
        <v>103.45000000000002</v>
      </c>
      <c r="J29" s="360">
        <v>104.9</v>
      </c>
      <c r="K29" s="359">
        <v>102</v>
      </c>
      <c r="L29" s="359">
        <v>98.35</v>
      </c>
      <c r="M29" s="359">
        <v>1.45421</v>
      </c>
      <c r="N29" s="1"/>
      <c r="O29" s="1"/>
    </row>
    <row r="30" spans="1:15" ht="12.75" customHeight="1">
      <c r="A30" s="30">
        <v>20</v>
      </c>
      <c r="B30" s="408" t="s">
        <v>48</v>
      </c>
      <c r="C30" s="359">
        <v>3416.9</v>
      </c>
      <c r="D30" s="360">
        <v>3420.0666666666671</v>
      </c>
      <c r="E30" s="360">
        <v>3378.8333333333339</v>
      </c>
      <c r="F30" s="360">
        <v>3340.7666666666669</v>
      </c>
      <c r="G30" s="360">
        <v>3299.5333333333338</v>
      </c>
      <c r="H30" s="360">
        <v>3458.1333333333341</v>
      </c>
      <c r="I30" s="360">
        <v>3499.3666666666668</v>
      </c>
      <c r="J30" s="360">
        <v>3537.4333333333343</v>
      </c>
      <c r="K30" s="359">
        <v>3461.3</v>
      </c>
      <c r="L30" s="359">
        <v>3382</v>
      </c>
      <c r="M30" s="359">
        <v>2.82796</v>
      </c>
      <c r="N30" s="1"/>
      <c r="O30" s="1"/>
    </row>
    <row r="31" spans="1:15" ht="12.75" customHeight="1">
      <c r="A31" s="30">
        <v>21</v>
      </c>
      <c r="B31" s="408" t="s">
        <v>300</v>
      </c>
      <c r="C31" s="359">
        <v>3358.95</v>
      </c>
      <c r="D31" s="360">
        <v>3385.8333333333335</v>
      </c>
      <c r="E31" s="360">
        <v>3300.7666666666669</v>
      </c>
      <c r="F31" s="360">
        <v>3242.5833333333335</v>
      </c>
      <c r="G31" s="360">
        <v>3157.5166666666669</v>
      </c>
      <c r="H31" s="360">
        <v>3444.0166666666669</v>
      </c>
      <c r="I31" s="360">
        <v>3529.0833333333335</v>
      </c>
      <c r="J31" s="360">
        <v>3587.2666666666669</v>
      </c>
      <c r="K31" s="359">
        <v>3470.9</v>
      </c>
      <c r="L31" s="359">
        <v>3327.65</v>
      </c>
      <c r="M31" s="359">
        <v>0.47806999999999999</v>
      </c>
      <c r="N31" s="1"/>
      <c r="O31" s="1"/>
    </row>
    <row r="32" spans="1:15" ht="12.75" customHeight="1">
      <c r="A32" s="30">
        <v>22</v>
      </c>
      <c r="B32" s="408" t="s">
        <v>301</v>
      </c>
      <c r="C32" s="359">
        <v>31.05</v>
      </c>
      <c r="D32" s="360">
        <v>31.366666666666664</v>
      </c>
      <c r="E32" s="360">
        <v>30.283333333333324</v>
      </c>
      <c r="F32" s="360">
        <v>29.516666666666662</v>
      </c>
      <c r="G32" s="360">
        <v>28.433333333333323</v>
      </c>
      <c r="H32" s="360">
        <v>32.133333333333326</v>
      </c>
      <c r="I32" s="360">
        <v>33.216666666666661</v>
      </c>
      <c r="J32" s="360">
        <v>33.983333333333327</v>
      </c>
      <c r="K32" s="359">
        <v>32.450000000000003</v>
      </c>
      <c r="L32" s="359">
        <v>30.6</v>
      </c>
      <c r="M32" s="359">
        <v>406.37623000000002</v>
      </c>
      <c r="N32" s="1"/>
      <c r="O32" s="1"/>
    </row>
    <row r="33" spans="1:15" ht="12.75" customHeight="1">
      <c r="A33" s="30">
        <v>23</v>
      </c>
      <c r="B33" s="408" t="s">
        <v>50</v>
      </c>
      <c r="C33" s="359">
        <v>614.15</v>
      </c>
      <c r="D33" s="360">
        <v>612.56666666666672</v>
      </c>
      <c r="E33" s="360">
        <v>603.63333333333344</v>
      </c>
      <c r="F33" s="360">
        <v>593.11666666666667</v>
      </c>
      <c r="G33" s="360">
        <v>584.18333333333339</v>
      </c>
      <c r="H33" s="360">
        <v>623.08333333333348</v>
      </c>
      <c r="I33" s="360">
        <v>632.01666666666665</v>
      </c>
      <c r="J33" s="360">
        <v>642.53333333333353</v>
      </c>
      <c r="K33" s="359">
        <v>621.5</v>
      </c>
      <c r="L33" s="359">
        <v>602.04999999999995</v>
      </c>
      <c r="M33" s="359">
        <v>7.6932799999999997</v>
      </c>
      <c r="N33" s="1"/>
      <c r="O33" s="1"/>
    </row>
    <row r="34" spans="1:15" ht="12.75" customHeight="1">
      <c r="A34" s="30">
        <v>24</v>
      </c>
      <c r="B34" s="408" t="s">
        <v>302</v>
      </c>
      <c r="C34" s="359">
        <v>3190.2</v>
      </c>
      <c r="D34" s="360">
        <v>3181.7333333333336</v>
      </c>
      <c r="E34" s="360">
        <v>3108.4666666666672</v>
      </c>
      <c r="F34" s="360">
        <v>3026.7333333333336</v>
      </c>
      <c r="G34" s="360">
        <v>2953.4666666666672</v>
      </c>
      <c r="H34" s="360">
        <v>3263.4666666666672</v>
      </c>
      <c r="I34" s="360">
        <v>3336.7333333333336</v>
      </c>
      <c r="J34" s="360">
        <v>3418.4666666666672</v>
      </c>
      <c r="K34" s="359">
        <v>3255</v>
      </c>
      <c r="L34" s="359">
        <v>3100</v>
      </c>
      <c r="M34" s="359">
        <v>0.45992</v>
      </c>
      <c r="N34" s="1"/>
      <c r="O34" s="1"/>
    </row>
    <row r="35" spans="1:15" ht="12.75" customHeight="1">
      <c r="A35" s="30">
        <v>25</v>
      </c>
      <c r="B35" s="408" t="s">
        <v>51</v>
      </c>
      <c r="C35" s="359">
        <v>360.7</v>
      </c>
      <c r="D35" s="360">
        <v>360.26666666666665</v>
      </c>
      <c r="E35" s="360">
        <v>353.43333333333328</v>
      </c>
      <c r="F35" s="360">
        <v>346.16666666666663</v>
      </c>
      <c r="G35" s="360">
        <v>339.33333333333326</v>
      </c>
      <c r="H35" s="360">
        <v>367.5333333333333</v>
      </c>
      <c r="I35" s="360">
        <v>374.36666666666667</v>
      </c>
      <c r="J35" s="360">
        <v>381.63333333333333</v>
      </c>
      <c r="K35" s="359">
        <v>367.1</v>
      </c>
      <c r="L35" s="359">
        <v>353</v>
      </c>
      <c r="M35" s="359">
        <v>31.578479999999999</v>
      </c>
      <c r="N35" s="1"/>
      <c r="O35" s="1"/>
    </row>
    <row r="36" spans="1:15" ht="12.75" customHeight="1">
      <c r="A36" s="30">
        <v>26</v>
      </c>
      <c r="B36" s="408" t="s">
        <v>858</v>
      </c>
      <c r="C36" s="359">
        <v>1406.25</v>
      </c>
      <c r="D36" s="360">
        <v>1408.5166666666667</v>
      </c>
      <c r="E36" s="360">
        <v>1392.0333333333333</v>
      </c>
      <c r="F36" s="360">
        <v>1377.8166666666666</v>
      </c>
      <c r="G36" s="360">
        <v>1361.3333333333333</v>
      </c>
      <c r="H36" s="360">
        <v>1422.7333333333333</v>
      </c>
      <c r="I36" s="360">
        <v>1439.2166666666665</v>
      </c>
      <c r="J36" s="360">
        <v>1453.4333333333334</v>
      </c>
      <c r="K36" s="359">
        <v>1425</v>
      </c>
      <c r="L36" s="359">
        <v>1394.3</v>
      </c>
      <c r="M36" s="359">
        <v>3.8231799999999998</v>
      </c>
      <c r="N36" s="1"/>
      <c r="O36" s="1"/>
    </row>
    <row r="37" spans="1:15" ht="12.75" customHeight="1">
      <c r="A37" s="30">
        <v>27</v>
      </c>
      <c r="B37" s="408" t="s">
        <v>816</v>
      </c>
      <c r="C37" s="359">
        <v>977.1</v>
      </c>
      <c r="D37" s="360">
        <v>983.15</v>
      </c>
      <c r="E37" s="360">
        <v>966.3</v>
      </c>
      <c r="F37" s="360">
        <v>955.5</v>
      </c>
      <c r="G37" s="360">
        <v>938.65</v>
      </c>
      <c r="H37" s="360">
        <v>993.94999999999993</v>
      </c>
      <c r="I37" s="360">
        <v>1010.8000000000001</v>
      </c>
      <c r="J37" s="360">
        <v>1021.5999999999999</v>
      </c>
      <c r="K37" s="359">
        <v>1000</v>
      </c>
      <c r="L37" s="359">
        <v>972.35</v>
      </c>
      <c r="M37" s="359">
        <v>0.68888000000000005</v>
      </c>
      <c r="N37" s="1"/>
      <c r="O37" s="1"/>
    </row>
    <row r="38" spans="1:15" ht="12.75" customHeight="1">
      <c r="A38" s="30">
        <v>28</v>
      </c>
      <c r="B38" s="408" t="s">
        <v>293</v>
      </c>
      <c r="C38" s="359">
        <v>810.8</v>
      </c>
      <c r="D38" s="360">
        <v>810.0333333333333</v>
      </c>
      <c r="E38" s="360">
        <v>801.06666666666661</v>
      </c>
      <c r="F38" s="360">
        <v>791.33333333333326</v>
      </c>
      <c r="G38" s="360">
        <v>782.36666666666656</v>
      </c>
      <c r="H38" s="360">
        <v>819.76666666666665</v>
      </c>
      <c r="I38" s="360">
        <v>828.73333333333335</v>
      </c>
      <c r="J38" s="360">
        <v>838.4666666666667</v>
      </c>
      <c r="K38" s="359">
        <v>819</v>
      </c>
      <c r="L38" s="359">
        <v>800.3</v>
      </c>
      <c r="M38" s="359">
        <v>10.695819999999999</v>
      </c>
      <c r="N38" s="1"/>
      <c r="O38" s="1"/>
    </row>
    <row r="39" spans="1:15" ht="12.75" customHeight="1">
      <c r="A39" s="30">
        <v>29</v>
      </c>
      <c r="B39" s="408" t="s">
        <v>52</v>
      </c>
      <c r="C39" s="359">
        <v>746.05</v>
      </c>
      <c r="D39" s="360">
        <v>738.5</v>
      </c>
      <c r="E39" s="360">
        <v>721.55</v>
      </c>
      <c r="F39" s="360">
        <v>697.05</v>
      </c>
      <c r="G39" s="360">
        <v>680.09999999999991</v>
      </c>
      <c r="H39" s="360">
        <v>763</v>
      </c>
      <c r="I39" s="360">
        <v>779.95</v>
      </c>
      <c r="J39" s="360">
        <v>804.45</v>
      </c>
      <c r="K39" s="359">
        <v>755.45</v>
      </c>
      <c r="L39" s="359">
        <v>714</v>
      </c>
      <c r="M39" s="359">
        <v>2.76146</v>
      </c>
      <c r="N39" s="1"/>
      <c r="O39" s="1"/>
    </row>
    <row r="40" spans="1:15" ht="12.75" customHeight="1">
      <c r="A40" s="30">
        <v>30</v>
      </c>
      <c r="B40" s="408" t="s">
        <v>53</v>
      </c>
      <c r="C40" s="359">
        <v>4478.6000000000004</v>
      </c>
      <c r="D40" s="360">
        <v>4459.6166666666668</v>
      </c>
      <c r="E40" s="360">
        <v>4354.2333333333336</v>
      </c>
      <c r="F40" s="360">
        <v>4229.8666666666668</v>
      </c>
      <c r="G40" s="360">
        <v>4124.4833333333336</v>
      </c>
      <c r="H40" s="360">
        <v>4583.9833333333336</v>
      </c>
      <c r="I40" s="360">
        <v>4689.3666666666668</v>
      </c>
      <c r="J40" s="360">
        <v>4813.7333333333336</v>
      </c>
      <c r="K40" s="359">
        <v>4565</v>
      </c>
      <c r="L40" s="359">
        <v>4335.25</v>
      </c>
      <c r="M40" s="359">
        <v>9.3204899999999995</v>
      </c>
      <c r="N40" s="1"/>
      <c r="O40" s="1"/>
    </row>
    <row r="41" spans="1:15" ht="12.75" customHeight="1">
      <c r="A41" s="30">
        <v>31</v>
      </c>
      <c r="B41" s="408" t="s">
        <v>54</v>
      </c>
      <c r="C41" s="359">
        <v>215.25</v>
      </c>
      <c r="D41" s="360">
        <v>217.78333333333333</v>
      </c>
      <c r="E41" s="360">
        <v>211.81666666666666</v>
      </c>
      <c r="F41" s="360">
        <v>208.38333333333333</v>
      </c>
      <c r="G41" s="360">
        <v>202.41666666666666</v>
      </c>
      <c r="H41" s="360">
        <v>221.21666666666667</v>
      </c>
      <c r="I41" s="360">
        <v>227.18333333333331</v>
      </c>
      <c r="J41" s="360">
        <v>230.61666666666667</v>
      </c>
      <c r="K41" s="359">
        <v>223.75</v>
      </c>
      <c r="L41" s="359">
        <v>214.35</v>
      </c>
      <c r="M41" s="359">
        <v>32.018500000000003</v>
      </c>
      <c r="N41" s="1"/>
      <c r="O41" s="1"/>
    </row>
    <row r="42" spans="1:15" ht="12.75" customHeight="1">
      <c r="A42" s="30">
        <v>32</v>
      </c>
      <c r="B42" s="408" t="s">
        <v>303</v>
      </c>
      <c r="C42" s="359">
        <v>569.75</v>
      </c>
      <c r="D42" s="360">
        <v>574.56666666666672</v>
      </c>
      <c r="E42" s="360">
        <v>560.13333333333344</v>
      </c>
      <c r="F42" s="360">
        <v>550.51666666666677</v>
      </c>
      <c r="G42" s="360">
        <v>536.08333333333348</v>
      </c>
      <c r="H42" s="360">
        <v>584.18333333333339</v>
      </c>
      <c r="I42" s="360">
        <v>598.61666666666656</v>
      </c>
      <c r="J42" s="360">
        <v>608.23333333333335</v>
      </c>
      <c r="K42" s="359">
        <v>589</v>
      </c>
      <c r="L42" s="359">
        <v>564.95000000000005</v>
      </c>
      <c r="M42" s="359">
        <v>6.7919999999999998</v>
      </c>
      <c r="N42" s="1"/>
      <c r="O42" s="1"/>
    </row>
    <row r="43" spans="1:15" ht="12.75" customHeight="1">
      <c r="A43" s="30">
        <v>33</v>
      </c>
      <c r="B43" s="408" t="s">
        <v>304</v>
      </c>
      <c r="C43" s="359">
        <v>95.8</v>
      </c>
      <c r="D43" s="360">
        <v>96.966666666666654</v>
      </c>
      <c r="E43" s="360">
        <v>93.933333333333309</v>
      </c>
      <c r="F43" s="360">
        <v>92.066666666666649</v>
      </c>
      <c r="G43" s="360">
        <v>89.033333333333303</v>
      </c>
      <c r="H43" s="360">
        <v>98.833333333333314</v>
      </c>
      <c r="I43" s="360">
        <v>101.86666666666665</v>
      </c>
      <c r="J43" s="360">
        <v>103.73333333333332</v>
      </c>
      <c r="K43" s="359">
        <v>100</v>
      </c>
      <c r="L43" s="359">
        <v>95.1</v>
      </c>
      <c r="M43" s="359">
        <v>9.9304000000000006</v>
      </c>
      <c r="N43" s="1"/>
      <c r="O43" s="1"/>
    </row>
    <row r="44" spans="1:15" ht="12.75" customHeight="1">
      <c r="A44" s="30">
        <v>34</v>
      </c>
      <c r="B44" s="408" t="s">
        <v>55</v>
      </c>
      <c r="C44" s="359">
        <v>130.75</v>
      </c>
      <c r="D44" s="360">
        <v>132.01666666666668</v>
      </c>
      <c r="E44" s="360">
        <v>128.73333333333335</v>
      </c>
      <c r="F44" s="360">
        <v>126.71666666666667</v>
      </c>
      <c r="G44" s="360">
        <v>123.43333333333334</v>
      </c>
      <c r="H44" s="360">
        <v>134.03333333333336</v>
      </c>
      <c r="I44" s="360">
        <v>137.31666666666672</v>
      </c>
      <c r="J44" s="360">
        <v>139.33333333333337</v>
      </c>
      <c r="K44" s="359">
        <v>135.30000000000001</v>
      </c>
      <c r="L44" s="359">
        <v>130</v>
      </c>
      <c r="M44" s="359">
        <v>147.37610000000001</v>
      </c>
      <c r="N44" s="1"/>
      <c r="O44" s="1"/>
    </row>
    <row r="45" spans="1:15" ht="12.75" customHeight="1">
      <c r="A45" s="30">
        <v>35</v>
      </c>
      <c r="B45" s="408" t="s">
        <v>57</v>
      </c>
      <c r="C45" s="359">
        <v>3110.85</v>
      </c>
      <c r="D45" s="360">
        <v>3127.9500000000003</v>
      </c>
      <c r="E45" s="360">
        <v>3085.9000000000005</v>
      </c>
      <c r="F45" s="360">
        <v>3060.9500000000003</v>
      </c>
      <c r="G45" s="360">
        <v>3018.9000000000005</v>
      </c>
      <c r="H45" s="360">
        <v>3152.9000000000005</v>
      </c>
      <c r="I45" s="360">
        <v>3194.9500000000007</v>
      </c>
      <c r="J45" s="360">
        <v>3219.9000000000005</v>
      </c>
      <c r="K45" s="359">
        <v>3170</v>
      </c>
      <c r="L45" s="359">
        <v>3103</v>
      </c>
      <c r="M45" s="359">
        <v>8.9206000000000003</v>
      </c>
      <c r="N45" s="1"/>
      <c r="O45" s="1"/>
    </row>
    <row r="46" spans="1:15" ht="12.75" customHeight="1">
      <c r="A46" s="30">
        <v>36</v>
      </c>
      <c r="B46" s="408" t="s">
        <v>305</v>
      </c>
      <c r="C46" s="359">
        <v>184.45</v>
      </c>
      <c r="D46" s="360">
        <v>185.98333333333335</v>
      </c>
      <c r="E46" s="360">
        <v>181.9666666666667</v>
      </c>
      <c r="F46" s="360">
        <v>179.48333333333335</v>
      </c>
      <c r="G46" s="360">
        <v>175.4666666666667</v>
      </c>
      <c r="H46" s="360">
        <v>188.4666666666667</v>
      </c>
      <c r="I46" s="360">
        <v>192.48333333333335</v>
      </c>
      <c r="J46" s="360">
        <v>194.9666666666667</v>
      </c>
      <c r="K46" s="359">
        <v>190</v>
      </c>
      <c r="L46" s="359">
        <v>183.5</v>
      </c>
      <c r="M46" s="359">
        <v>2.2652299999999999</v>
      </c>
      <c r="N46" s="1"/>
      <c r="O46" s="1"/>
    </row>
    <row r="47" spans="1:15" ht="12.75" customHeight="1">
      <c r="A47" s="30">
        <v>37</v>
      </c>
      <c r="B47" s="408" t="s">
        <v>307</v>
      </c>
      <c r="C47" s="359">
        <v>2100.3000000000002</v>
      </c>
      <c r="D47" s="360">
        <v>2112.75</v>
      </c>
      <c r="E47" s="360">
        <v>2079.5500000000002</v>
      </c>
      <c r="F47" s="360">
        <v>2058.8000000000002</v>
      </c>
      <c r="G47" s="360">
        <v>2025.6000000000004</v>
      </c>
      <c r="H47" s="360">
        <v>2133.5</v>
      </c>
      <c r="I47" s="360">
        <v>2166.6999999999998</v>
      </c>
      <c r="J47" s="360">
        <v>2187.4499999999998</v>
      </c>
      <c r="K47" s="359">
        <v>2145.9499999999998</v>
      </c>
      <c r="L47" s="359">
        <v>2092</v>
      </c>
      <c r="M47" s="359">
        <v>5.2413100000000004</v>
      </c>
      <c r="N47" s="1"/>
      <c r="O47" s="1"/>
    </row>
    <row r="48" spans="1:15" ht="12.75" customHeight="1">
      <c r="A48" s="30">
        <v>38</v>
      </c>
      <c r="B48" s="408" t="s">
        <v>306</v>
      </c>
      <c r="C48" s="359">
        <v>2816.4</v>
      </c>
      <c r="D48" s="360">
        <v>2826.4666666666667</v>
      </c>
      <c r="E48" s="360">
        <v>2779.9333333333334</v>
      </c>
      <c r="F48" s="360">
        <v>2743.4666666666667</v>
      </c>
      <c r="G48" s="360">
        <v>2696.9333333333334</v>
      </c>
      <c r="H48" s="360">
        <v>2862.9333333333334</v>
      </c>
      <c r="I48" s="360">
        <v>2909.4666666666672</v>
      </c>
      <c r="J48" s="360">
        <v>2945.9333333333334</v>
      </c>
      <c r="K48" s="359">
        <v>2873</v>
      </c>
      <c r="L48" s="359">
        <v>2790</v>
      </c>
      <c r="M48" s="359">
        <v>7.6469999999999996E-2</v>
      </c>
      <c r="N48" s="1"/>
      <c r="O48" s="1"/>
    </row>
    <row r="49" spans="1:15" ht="12.75" customHeight="1">
      <c r="A49" s="30">
        <v>39</v>
      </c>
      <c r="B49" s="408" t="s">
        <v>241</v>
      </c>
      <c r="C49" s="359">
        <v>1830.9</v>
      </c>
      <c r="D49" s="360">
        <v>1835.3333333333333</v>
      </c>
      <c r="E49" s="360">
        <v>1805.7166666666665</v>
      </c>
      <c r="F49" s="360">
        <v>1780.5333333333333</v>
      </c>
      <c r="G49" s="360">
        <v>1750.9166666666665</v>
      </c>
      <c r="H49" s="360">
        <v>1860.5166666666664</v>
      </c>
      <c r="I49" s="360">
        <v>1890.1333333333332</v>
      </c>
      <c r="J49" s="360">
        <v>1915.3166666666664</v>
      </c>
      <c r="K49" s="359">
        <v>1864.95</v>
      </c>
      <c r="L49" s="359">
        <v>1810.15</v>
      </c>
      <c r="M49" s="359">
        <v>2.50657</v>
      </c>
      <c r="N49" s="1"/>
      <c r="O49" s="1"/>
    </row>
    <row r="50" spans="1:15" ht="12.75" customHeight="1">
      <c r="A50" s="30">
        <v>40</v>
      </c>
      <c r="B50" s="408" t="s">
        <v>308</v>
      </c>
      <c r="C50" s="359">
        <v>9874</v>
      </c>
      <c r="D50" s="360">
        <v>9830.1666666666661</v>
      </c>
      <c r="E50" s="360">
        <v>9462.3333333333321</v>
      </c>
      <c r="F50" s="360">
        <v>9050.6666666666661</v>
      </c>
      <c r="G50" s="360">
        <v>8682.8333333333321</v>
      </c>
      <c r="H50" s="360">
        <v>10241.833333333332</v>
      </c>
      <c r="I50" s="360">
        <v>10609.666666666664</v>
      </c>
      <c r="J50" s="360">
        <v>11021.333333333332</v>
      </c>
      <c r="K50" s="359">
        <v>10198</v>
      </c>
      <c r="L50" s="359">
        <v>9418.5</v>
      </c>
      <c r="M50" s="359">
        <v>1.0711200000000001</v>
      </c>
      <c r="N50" s="1"/>
      <c r="O50" s="1"/>
    </row>
    <row r="51" spans="1:15" ht="12.75" customHeight="1">
      <c r="A51" s="30">
        <v>41</v>
      </c>
      <c r="B51" s="408" t="s">
        <v>59</v>
      </c>
      <c r="C51" s="359">
        <v>1271.55</v>
      </c>
      <c r="D51" s="360">
        <v>1277.3166666666668</v>
      </c>
      <c r="E51" s="360">
        <v>1254.6333333333337</v>
      </c>
      <c r="F51" s="360">
        <v>1237.7166666666669</v>
      </c>
      <c r="G51" s="360">
        <v>1215.0333333333338</v>
      </c>
      <c r="H51" s="360">
        <v>1294.2333333333336</v>
      </c>
      <c r="I51" s="360">
        <v>1316.9166666666665</v>
      </c>
      <c r="J51" s="360">
        <v>1333.8333333333335</v>
      </c>
      <c r="K51" s="359">
        <v>1300</v>
      </c>
      <c r="L51" s="359">
        <v>1260.4000000000001</v>
      </c>
      <c r="M51" s="359">
        <v>12.5572</v>
      </c>
      <c r="N51" s="1"/>
      <c r="O51" s="1"/>
    </row>
    <row r="52" spans="1:15" ht="12.75" customHeight="1">
      <c r="A52" s="30">
        <v>42</v>
      </c>
      <c r="B52" s="408" t="s">
        <v>60</v>
      </c>
      <c r="C52" s="359">
        <v>623.9</v>
      </c>
      <c r="D52" s="360">
        <v>624.76666666666677</v>
      </c>
      <c r="E52" s="360">
        <v>611.53333333333353</v>
      </c>
      <c r="F52" s="360">
        <v>599.16666666666674</v>
      </c>
      <c r="G52" s="360">
        <v>585.93333333333351</v>
      </c>
      <c r="H52" s="360">
        <v>637.13333333333355</v>
      </c>
      <c r="I52" s="360">
        <v>650.3666666666669</v>
      </c>
      <c r="J52" s="360">
        <v>662.73333333333358</v>
      </c>
      <c r="K52" s="359">
        <v>638</v>
      </c>
      <c r="L52" s="359">
        <v>612.4</v>
      </c>
      <c r="M52" s="359">
        <v>23.073969999999999</v>
      </c>
      <c r="N52" s="1"/>
      <c r="O52" s="1"/>
    </row>
    <row r="53" spans="1:15" ht="12.75" customHeight="1">
      <c r="A53" s="30">
        <v>43</v>
      </c>
      <c r="B53" s="408" t="s">
        <v>309</v>
      </c>
      <c r="C53" s="359">
        <v>609.75</v>
      </c>
      <c r="D53" s="360">
        <v>611.4666666666667</v>
      </c>
      <c r="E53" s="360">
        <v>603.28333333333342</v>
      </c>
      <c r="F53" s="360">
        <v>596.81666666666672</v>
      </c>
      <c r="G53" s="360">
        <v>588.63333333333344</v>
      </c>
      <c r="H53" s="360">
        <v>617.93333333333339</v>
      </c>
      <c r="I53" s="360">
        <v>626.11666666666679</v>
      </c>
      <c r="J53" s="360">
        <v>632.58333333333337</v>
      </c>
      <c r="K53" s="359">
        <v>619.65</v>
      </c>
      <c r="L53" s="359">
        <v>605</v>
      </c>
      <c r="M53" s="359">
        <v>1.51972</v>
      </c>
      <c r="N53" s="1"/>
      <c r="O53" s="1"/>
    </row>
    <row r="54" spans="1:15" ht="12.75" customHeight="1">
      <c r="A54" s="30">
        <v>44</v>
      </c>
      <c r="B54" s="408" t="s">
        <v>61</v>
      </c>
      <c r="C54" s="359">
        <v>764.7</v>
      </c>
      <c r="D54" s="360">
        <v>770.30000000000007</v>
      </c>
      <c r="E54" s="360">
        <v>755.90000000000009</v>
      </c>
      <c r="F54" s="360">
        <v>747.1</v>
      </c>
      <c r="G54" s="360">
        <v>732.7</v>
      </c>
      <c r="H54" s="360">
        <v>779.10000000000014</v>
      </c>
      <c r="I54" s="360">
        <v>793.5</v>
      </c>
      <c r="J54" s="360">
        <v>802.30000000000018</v>
      </c>
      <c r="K54" s="359">
        <v>784.7</v>
      </c>
      <c r="L54" s="359">
        <v>761.5</v>
      </c>
      <c r="M54" s="359">
        <v>177.65523999999999</v>
      </c>
      <c r="N54" s="1"/>
      <c r="O54" s="1"/>
    </row>
    <row r="55" spans="1:15" ht="12.75" customHeight="1">
      <c r="A55" s="30">
        <v>45</v>
      </c>
      <c r="B55" s="408" t="s">
        <v>62</v>
      </c>
      <c r="C55" s="359">
        <v>3497.2</v>
      </c>
      <c r="D55" s="360">
        <v>3514.8666666666668</v>
      </c>
      <c r="E55" s="360">
        <v>3467.4333333333334</v>
      </c>
      <c r="F55" s="360">
        <v>3437.6666666666665</v>
      </c>
      <c r="G55" s="360">
        <v>3390.2333333333331</v>
      </c>
      <c r="H55" s="360">
        <v>3544.6333333333337</v>
      </c>
      <c r="I55" s="360">
        <v>3592.0666666666671</v>
      </c>
      <c r="J55" s="360">
        <v>3621.8333333333339</v>
      </c>
      <c r="K55" s="359">
        <v>3562.3</v>
      </c>
      <c r="L55" s="359">
        <v>3485.1</v>
      </c>
      <c r="M55" s="359">
        <v>5.7546600000000003</v>
      </c>
      <c r="N55" s="1"/>
      <c r="O55" s="1"/>
    </row>
    <row r="56" spans="1:15" ht="12.75" customHeight="1">
      <c r="A56" s="30">
        <v>46</v>
      </c>
      <c r="B56" s="408" t="s">
        <v>313</v>
      </c>
      <c r="C56" s="359">
        <v>180.15</v>
      </c>
      <c r="D56" s="360">
        <v>181.83333333333334</v>
      </c>
      <c r="E56" s="360">
        <v>177.91666666666669</v>
      </c>
      <c r="F56" s="360">
        <v>175.68333333333334</v>
      </c>
      <c r="G56" s="360">
        <v>171.76666666666668</v>
      </c>
      <c r="H56" s="360">
        <v>184.06666666666669</v>
      </c>
      <c r="I56" s="360">
        <v>187.98333333333338</v>
      </c>
      <c r="J56" s="360">
        <v>190.2166666666667</v>
      </c>
      <c r="K56" s="359">
        <v>185.75</v>
      </c>
      <c r="L56" s="359">
        <v>179.6</v>
      </c>
      <c r="M56" s="359">
        <v>6.1175100000000002</v>
      </c>
      <c r="N56" s="1"/>
      <c r="O56" s="1"/>
    </row>
    <row r="57" spans="1:15" ht="12.75" customHeight="1">
      <c r="A57" s="30">
        <v>47</v>
      </c>
      <c r="B57" s="408" t="s">
        <v>314</v>
      </c>
      <c r="C57" s="359">
        <v>1144.95</v>
      </c>
      <c r="D57" s="360">
        <v>1144.2333333333333</v>
      </c>
      <c r="E57" s="360">
        <v>1120.3666666666668</v>
      </c>
      <c r="F57" s="360">
        <v>1095.7833333333335</v>
      </c>
      <c r="G57" s="360">
        <v>1071.916666666667</v>
      </c>
      <c r="H57" s="360">
        <v>1168.8166666666666</v>
      </c>
      <c r="I57" s="360">
        <v>1192.6833333333329</v>
      </c>
      <c r="J57" s="360">
        <v>1217.2666666666664</v>
      </c>
      <c r="K57" s="359">
        <v>1168.0999999999999</v>
      </c>
      <c r="L57" s="359">
        <v>1119.6500000000001</v>
      </c>
      <c r="M57" s="359">
        <v>1.3081100000000001</v>
      </c>
      <c r="N57" s="1"/>
      <c r="O57" s="1"/>
    </row>
    <row r="58" spans="1:15" ht="12.75" customHeight="1">
      <c r="A58" s="30">
        <v>48</v>
      </c>
      <c r="B58" s="408" t="s">
        <v>64</v>
      </c>
      <c r="C58" s="359">
        <v>15198.75</v>
      </c>
      <c r="D58" s="360">
        <v>15378.800000000001</v>
      </c>
      <c r="E58" s="360">
        <v>14969.950000000003</v>
      </c>
      <c r="F58" s="360">
        <v>14741.150000000001</v>
      </c>
      <c r="G58" s="360">
        <v>14332.300000000003</v>
      </c>
      <c r="H58" s="360">
        <v>15607.600000000002</v>
      </c>
      <c r="I58" s="360">
        <v>16016.45</v>
      </c>
      <c r="J58" s="360">
        <v>16245.250000000002</v>
      </c>
      <c r="K58" s="359">
        <v>15787.65</v>
      </c>
      <c r="L58" s="359">
        <v>15150</v>
      </c>
      <c r="M58" s="359">
        <v>3.5093100000000002</v>
      </c>
      <c r="N58" s="1"/>
      <c r="O58" s="1"/>
    </row>
    <row r="59" spans="1:15" ht="12" customHeight="1">
      <c r="A59" s="30">
        <v>49</v>
      </c>
      <c r="B59" s="408" t="s">
        <v>246</v>
      </c>
      <c r="C59" s="359">
        <v>5119.25</v>
      </c>
      <c r="D59" s="360">
        <v>5123.2666666666664</v>
      </c>
      <c r="E59" s="360">
        <v>5075.7333333333327</v>
      </c>
      <c r="F59" s="360">
        <v>5032.2166666666662</v>
      </c>
      <c r="G59" s="360">
        <v>4984.6833333333325</v>
      </c>
      <c r="H59" s="360">
        <v>5166.7833333333328</v>
      </c>
      <c r="I59" s="360">
        <v>5214.3166666666657</v>
      </c>
      <c r="J59" s="360">
        <v>5257.833333333333</v>
      </c>
      <c r="K59" s="359">
        <v>5170.8</v>
      </c>
      <c r="L59" s="359">
        <v>5079.75</v>
      </c>
      <c r="M59" s="359">
        <v>0.33312000000000003</v>
      </c>
      <c r="N59" s="1"/>
      <c r="O59" s="1"/>
    </row>
    <row r="60" spans="1:15" ht="12.75" customHeight="1">
      <c r="A60" s="30">
        <v>50</v>
      </c>
      <c r="B60" s="408" t="s">
        <v>65</v>
      </c>
      <c r="C60" s="359">
        <v>6867.25</v>
      </c>
      <c r="D60" s="360">
        <v>6919.2833333333328</v>
      </c>
      <c r="E60" s="360">
        <v>6792.9666666666653</v>
      </c>
      <c r="F60" s="360">
        <v>6718.6833333333325</v>
      </c>
      <c r="G60" s="360">
        <v>6592.366666666665</v>
      </c>
      <c r="H60" s="360">
        <v>6993.5666666666657</v>
      </c>
      <c r="I60" s="360">
        <v>7119.8833333333332</v>
      </c>
      <c r="J60" s="360">
        <v>7194.1666666666661</v>
      </c>
      <c r="K60" s="359">
        <v>7045.6</v>
      </c>
      <c r="L60" s="359">
        <v>6845</v>
      </c>
      <c r="M60" s="359">
        <v>14.675219999999999</v>
      </c>
      <c r="N60" s="1"/>
      <c r="O60" s="1"/>
    </row>
    <row r="61" spans="1:15" ht="12.75" customHeight="1">
      <c r="A61" s="30">
        <v>51</v>
      </c>
      <c r="B61" s="408" t="s">
        <v>315</v>
      </c>
      <c r="C61" s="359">
        <v>3189</v>
      </c>
      <c r="D61" s="360">
        <v>3174.3333333333335</v>
      </c>
      <c r="E61" s="360">
        <v>3103.666666666667</v>
      </c>
      <c r="F61" s="360">
        <v>3018.3333333333335</v>
      </c>
      <c r="G61" s="360">
        <v>2947.666666666667</v>
      </c>
      <c r="H61" s="360">
        <v>3259.666666666667</v>
      </c>
      <c r="I61" s="360">
        <v>3330.3333333333339</v>
      </c>
      <c r="J61" s="360">
        <v>3415.666666666667</v>
      </c>
      <c r="K61" s="359">
        <v>3245</v>
      </c>
      <c r="L61" s="359">
        <v>3089</v>
      </c>
      <c r="M61" s="359">
        <v>0.46976000000000001</v>
      </c>
      <c r="N61" s="1"/>
      <c r="O61" s="1"/>
    </row>
    <row r="62" spans="1:15" ht="12.75" customHeight="1">
      <c r="A62" s="30">
        <v>52</v>
      </c>
      <c r="B62" s="408" t="s">
        <v>66</v>
      </c>
      <c r="C62" s="359">
        <v>2255.25</v>
      </c>
      <c r="D62" s="360">
        <v>2277.7000000000003</v>
      </c>
      <c r="E62" s="360">
        <v>2222.4000000000005</v>
      </c>
      <c r="F62" s="360">
        <v>2189.5500000000002</v>
      </c>
      <c r="G62" s="360">
        <v>2134.2500000000005</v>
      </c>
      <c r="H62" s="360">
        <v>2310.5500000000006</v>
      </c>
      <c r="I62" s="360">
        <v>2365.8500000000008</v>
      </c>
      <c r="J62" s="360">
        <v>2398.7000000000007</v>
      </c>
      <c r="K62" s="359">
        <v>2333</v>
      </c>
      <c r="L62" s="359">
        <v>2244.85</v>
      </c>
      <c r="M62" s="359">
        <v>2.44455</v>
      </c>
      <c r="N62" s="1"/>
      <c r="O62" s="1"/>
    </row>
    <row r="63" spans="1:15" ht="12.75" customHeight="1">
      <c r="A63" s="30">
        <v>53</v>
      </c>
      <c r="B63" s="408" t="s">
        <v>316</v>
      </c>
      <c r="C63" s="359">
        <v>422.4</v>
      </c>
      <c r="D63" s="360">
        <v>425.11666666666662</v>
      </c>
      <c r="E63" s="360">
        <v>415.68333333333322</v>
      </c>
      <c r="F63" s="360">
        <v>408.96666666666658</v>
      </c>
      <c r="G63" s="360">
        <v>399.53333333333319</v>
      </c>
      <c r="H63" s="360">
        <v>431.83333333333326</v>
      </c>
      <c r="I63" s="360">
        <v>441.26666666666665</v>
      </c>
      <c r="J63" s="360">
        <v>447.98333333333329</v>
      </c>
      <c r="K63" s="359">
        <v>434.55</v>
      </c>
      <c r="L63" s="359">
        <v>418.4</v>
      </c>
      <c r="M63" s="359">
        <v>18.191600000000001</v>
      </c>
      <c r="N63" s="1"/>
      <c r="O63" s="1"/>
    </row>
    <row r="64" spans="1:15" ht="12.75" customHeight="1">
      <c r="A64" s="30">
        <v>54</v>
      </c>
      <c r="B64" s="408" t="s">
        <v>67</v>
      </c>
      <c r="C64" s="359">
        <v>316.95</v>
      </c>
      <c r="D64" s="360">
        <v>319.48333333333335</v>
      </c>
      <c r="E64" s="360">
        <v>311.4666666666667</v>
      </c>
      <c r="F64" s="360">
        <v>305.98333333333335</v>
      </c>
      <c r="G64" s="360">
        <v>297.9666666666667</v>
      </c>
      <c r="H64" s="360">
        <v>324.9666666666667</v>
      </c>
      <c r="I64" s="360">
        <v>332.98333333333335</v>
      </c>
      <c r="J64" s="360">
        <v>338.4666666666667</v>
      </c>
      <c r="K64" s="359">
        <v>327.5</v>
      </c>
      <c r="L64" s="359">
        <v>314</v>
      </c>
      <c r="M64" s="359">
        <v>59.852469999999997</v>
      </c>
      <c r="N64" s="1"/>
      <c r="O64" s="1"/>
    </row>
    <row r="65" spans="1:15" ht="12.75" customHeight="1">
      <c r="A65" s="30">
        <v>55</v>
      </c>
      <c r="B65" s="408" t="s">
        <v>68</v>
      </c>
      <c r="C65" s="359">
        <v>103.3</v>
      </c>
      <c r="D65" s="360">
        <v>104.18333333333334</v>
      </c>
      <c r="E65" s="360">
        <v>101.86666666666667</v>
      </c>
      <c r="F65" s="360">
        <v>100.43333333333334</v>
      </c>
      <c r="G65" s="360">
        <v>98.116666666666674</v>
      </c>
      <c r="H65" s="360">
        <v>105.61666666666667</v>
      </c>
      <c r="I65" s="360">
        <v>107.93333333333334</v>
      </c>
      <c r="J65" s="360">
        <v>109.36666666666667</v>
      </c>
      <c r="K65" s="359">
        <v>106.5</v>
      </c>
      <c r="L65" s="359">
        <v>102.75</v>
      </c>
      <c r="M65" s="359">
        <v>569.77661000000001</v>
      </c>
      <c r="N65" s="1"/>
      <c r="O65" s="1"/>
    </row>
    <row r="66" spans="1:15" ht="12.75" customHeight="1">
      <c r="A66" s="30">
        <v>56</v>
      </c>
      <c r="B66" s="408" t="s">
        <v>247</v>
      </c>
      <c r="C66" s="359">
        <v>55.25</v>
      </c>
      <c r="D66" s="360">
        <v>55.9</v>
      </c>
      <c r="E66" s="360">
        <v>54.349999999999994</v>
      </c>
      <c r="F66" s="360">
        <v>53.449999999999996</v>
      </c>
      <c r="G66" s="360">
        <v>51.899999999999991</v>
      </c>
      <c r="H66" s="360">
        <v>56.8</v>
      </c>
      <c r="I66" s="360">
        <v>58.349999999999994</v>
      </c>
      <c r="J66" s="360">
        <v>59.25</v>
      </c>
      <c r="K66" s="359">
        <v>57.45</v>
      </c>
      <c r="L66" s="359">
        <v>55</v>
      </c>
      <c r="M66" s="359">
        <v>139.57307</v>
      </c>
      <c r="N66" s="1"/>
      <c r="O66" s="1"/>
    </row>
    <row r="67" spans="1:15" ht="12.75" customHeight="1">
      <c r="A67" s="30">
        <v>57</v>
      </c>
      <c r="B67" s="408" t="s">
        <v>310</v>
      </c>
      <c r="C67" s="359">
        <v>3111.45</v>
      </c>
      <c r="D67" s="360">
        <v>3127.1</v>
      </c>
      <c r="E67" s="360">
        <v>3078.1499999999996</v>
      </c>
      <c r="F67" s="360">
        <v>3044.85</v>
      </c>
      <c r="G67" s="360">
        <v>2995.8999999999996</v>
      </c>
      <c r="H67" s="360">
        <v>3160.3999999999996</v>
      </c>
      <c r="I67" s="360">
        <v>3209.3499999999995</v>
      </c>
      <c r="J67" s="360">
        <v>3242.6499999999996</v>
      </c>
      <c r="K67" s="359">
        <v>3176.05</v>
      </c>
      <c r="L67" s="359">
        <v>3093.8</v>
      </c>
      <c r="M67" s="359">
        <v>0.17823</v>
      </c>
      <c r="N67" s="1"/>
      <c r="O67" s="1"/>
    </row>
    <row r="68" spans="1:15" ht="12.75" customHeight="1">
      <c r="A68" s="30">
        <v>58</v>
      </c>
      <c r="B68" s="408" t="s">
        <v>69</v>
      </c>
      <c r="C68" s="359">
        <v>2072.75</v>
      </c>
      <c r="D68" s="360">
        <v>2044.2333333333333</v>
      </c>
      <c r="E68" s="360">
        <v>1998.5166666666669</v>
      </c>
      <c r="F68" s="360">
        <v>1924.2833333333335</v>
      </c>
      <c r="G68" s="360">
        <v>1878.5666666666671</v>
      </c>
      <c r="H68" s="360">
        <v>2118.4666666666667</v>
      </c>
      <c r="I68" s="360">
        <v>2164.1833333333334</v>
      </c>
      <c r="J68" s="360">
        <v>2238.4166666666665</v>
      </c>
      <c r="K68" s="359">
        <v>2089.9499999999998</v>
      </c>
      <c r="L68" s="359">
        <v>1970</v>
      </c>
      <c r="M68" s="359">
        <v>8.9630399999999995</v>
      </c>
      <c r="N68" s="1"/>
      <c r="O68" s="1"/>
    </row>
    <row r="69" spans="1:15" ht="12.75" customHeight="1">
      <c r="A69" s="30">
        <v>59</v>
      </c>
      <c r="B69" s="408" t="s">
        <v>318</v>
      </c>
      <c r="C69" s="359">
        <v>5124.6000000000004</v>
      </c>
      <c r="D69" s="360">
        <v>5138.2166666666672</v>
      </c>
      <c r="E69" s="360">
        <v>5077.4333333333343</v>
      </c>
      <c r="F69" s="360">
        <v>5030.2666666666673</v>
      </c>
      <c r="G69" s="360">
        <v>4969.4833333333345</v>
      </c>
      <c r="H69" s="360">
        <v>5185.3833333333341</v>
      </c>
      <c r="I69" s="360">
        <v>5246.166666666667</v>
      </c>
      <c r="J69" s="360">
        <v>5293.3333333333339</v>
      </c>
      <c r="K69" s="359">
        <v>5199</v>
      </c>
      <c r="L69" s="359">
        <v>5091.05</v>
      </c>
      <c r="M69" s="359">
        <v>7.1940000000000004E-2</v>
      </c>
      <c r="N69" s="1"/>
      <c r="O69" s="1"/>
    </row>
    <row r="70" spans="1:15" ht="12.75" customHeight="1">
      <c r="A70" s="30">
        <v>60</v>
      </c>
      <c r="B70" s="408" t="s">
        <v>248</v>
      </c>
      <c r="C70" s="359">
        <v>1087.5</v>
      </c>
      <c r="D70" s="360">
        <v>1088.4666666666667</v>
      </c>
      <c r="E70" s="360">
        <v>1074.0333333333333</v>
      </c>
      <c r="F70" s="360">
        <v>1060.5666666666666</v>
      </c>
      <c r="G70" s="360">
        <v>1046.1333333333332</v>
      </c>
      <c r="H70" s="360">
        <v>1101.9333333333334</v>
      </c>
      <c r="I70" s="360">
        <v>1116.3666666666668</v>
      </c>
      <c r="J70" s="360">
        <v>1129.8333333333335</v>
      </c>
      <c r="K70" s="359">
        <v>1102.9000000000001</v>
      </c>
      <c r="L70" s="359">
        <v>1075</v>
      </c>
      <c r="M70" s="359">
        <v>0.29708000000000001</v>
      </c>
      <c r="N70" s="1"/>
      <c r="O70" s="1"/>
    </row>
    <row r="71" spans="1:15" ht="12.75" customHeight="1">
      <c r="A71" s="30">
        <v>61</v>
      </c>
      <c r="B71" s="408" t="s">
        <v>319</v>
      </c>
      <c r="C71" s="359">
        <v>486.65</v>
      </c>
      <c r="D71" s="360">
        <v>486.9666666666667</v>
      </c>
      <c r="E71" s="360">
        <v>475.93333333333339</v>
      </c>
      <c r="F71" s="360">
        <v>465.2166666666667</v>
      </c>
      <c r="G71" s="360">
        <v>454.18333333333339</v>
      </c>
      <c r="H71" s="360">
        <v>497.68333333333339</v>
      </c>
      <c r="I71" s="360">
        <v>508.7166666666667</v>
      </c>
      <c r="J71" s="360">
        <v>519.43333333333339</v>
      </c>
      <c r="K71" s="359">
        <v>498</v>
      </c>
      <c r="L71" s="359">
        <v>476.25</v>
      </c>
      <c r="M71" s="359">
        <v>7.2007899999999996</v>
      </c>
      <c r="N71" s="1"/>
      <c r="O71" s="1"/>
    </row>
    <row r="72" spans="1:15" ht="12.75" customHeight="1">
      <c r="A72" s="30">
        <v>62</v>
      </c>
      <c r="B72" s="408" t="s">
        <v>71</v>
      </c>
      <c r="C72" s="359">
        <v>207.1</v>
      </c>
      <c r="D72" s="360">
        <v>207.81666666666669</v>
      </c>
      <c r="E72" s="360">
        <v>204.63333333333338</v>
      </c>
      <c r="F72" s="360">
        <v>202.16666666666669</v>
      </c>
      <c r="G72" s="360">
        <v>198.98333333333338</v>
      </c>
      <c r="H72" s="360">
        <v>210.28333333333339</v>
      </c>
      <c r="I72" s="360">
        <v>213.46666666666673</v>
      </c>
      <c r="J72" s="360">
        <v>215.93333333333339</v>
      </c>
      <c r="K72" s="359">
        <v>211</v>
      </c>
      <c r="L72" s="359">
        <v>205.35</v>
      </c>
      <c r="M72" s="359">
        <v>82.221109999999996</v>
      </c>
      <c r="N72" s="1"/>
      <c r="O72" s="1"/>
    </row>
    <row r="73" spans="1:15" ht="12.75" customHeight="1">
      <c r="A73" s="30">
        <v>63</v>
      </c>
      <c r="B73" s="408" t="s">
        <v>311</v>
      </c>
      <c r="C73" s="359">
        <v>1797.65</v>
      </c>
      <c r="D73" s="360">
        <v>1822.6666666666667</v>
      </c>
      <c r="E73" s="360">
        <v>1760.3333333333335</v>
      </c>
      <c r="F73" s="360">
        <v>1723.0166666666667</v>
      </c>
      <c r="G73" s="360">
        <v>1660.6833333333334</v>
      </c>
      <c r="H73" s="360">
        <v>1859.9833333333336</v>
      </c>
      <c r="I73" s="360">
        <v>1922.3166666666671</v>
      </c>
      <c r="J73" s="360">
        <v>1959.6333333333337</v>
      </c>
      <c r="K73" s="359">
        <v>1885</v>
      </c>
      <c r="L73" s="359">
        <v>1785.35</v>
      </c>
      <c r="M73" s="359">
        <v>4.1403699999999999</v>
      </c>
      <c r="N73" s="1"/>
      <c r="O73" s="1"/>
    </row>
    <row r="74" spans="1:15" ht="12.75" customHeight="1">
      <c r="A74" s="30">
        <v>64</v>
      </c>
      <c r="B74" s="408" t="s">
        <v>72</v>
      </c>
      <c r="C74" s="359">
        <v>726.4</v>
      </c>
      <c r="D74" s="360">
        <v>728.44999999999993</v>
      </c>
      <c r="E74" s="360">
        <v>717.44999999999982</v>
      </c>
      <c r="F74" s="360">
        <v>708.49999999999989</v>
      </c>
      <c r="G74" s="360">
        <v>697.49999999999977</v>
      </c>
      <c r="H74" s="360">
        <v>737.39999999999986</v>
      </c>
      <c r="I74" s="360">
        <v>748.40000000000009</v>
      </c>
      <c r="J74" s="360">
        <v>757.34999999999991</v>
      </c>
      <c r="K74" s="359">
        <v>739.45</v>
      </c>
      <c r="L74" s="359">
        <v>719.5</v>
      </c>
      <c r="M74" s="359">
        <v>5.2313200000000002</v>
      </c>
      <c r="N74" s="1"/>
      <c r="O74" s="1"/>
    </row>
    <row r="75" spans="1:15" ht="12.75" customHeight="1">
      <c r="A75" s="30">
        <v>65</v>
      </c>
      <c r="B75" s="408" t="s">
        <v>73</v>
      </c>
      <c r="C75" s="359">
        <v>728.9</v>
      </c>
      <c r="D75" s="360">
        <v>733.26666666666677</v>
      </c>
      <c r="E75" s="360">
        <v>717.58333333333348</v>
      </c>
      <c r="F75" s="360">
        <v>706.26666666666677</v>
      </c>
      <c r="G75" s="360">
        <v>690.58333333333348</v>
      </c>
      <c r="H75" s="360">
        <v>744.58333333333348</v>
      </c>
      <c r="I75" s="360">
        <v>760.26666666666665</v>
      </c>
      <c r="J75" s="360">
        <v>771.58333333333348</v>
      </c>
      <c r="K75" s="359">
        <v>748.95</v>
      </c>
      <c r="L75" s="359">
        <v>721.95</v>
      </c>
      <c r="M75" s="359">
        <v>8.6431799999999992</v>
      </c>
      <c r="N75" s="1"/>
      <c r="O75" s="1"/>
    </row>
    <row r="76" spans="1:15" ht="12.75" customHeight="1">
      <c r="A76" s="30">
        <v>66</v>
      </c>
      <c r="B76" s="408" t="s">
        <v>320</v>
      </c>
      <c r="C76" s="359">
        <v>12379.4</v>
      </c>
      <c r="D76" s="360">
        <v>12462.216666666667</v>
      </c>
      <c r="E76" s="360">
        <v>12072.183333333334</v>
      </c>
      <c r="F76" s="360">
        <v>11764.966666666667</v>
      </c>
      <c r="G76" s="360">
        <v>11374.933333333334</v>
      </c>
      <c r="H76" s="360">
        <v>12769.433333333334</v>
      </c>
      <c r="I76" s="360">
        <v>13159.466666666667</v>
      </c>
      <c r="J76" s="360">
        <v>13466.683333333334</v>
      </c>
      <c r="K76" s="359">
        <v>12852.25</v>
      </c>
      <c r="L76" s="359">
        <v>12155</v>
      </c>
      <c r="M76" s="359">
        <v>3.9940000000000003E-2</v>
      </c>
      <c r="N76" s="1"/>
      <c r="O76" s="1"/>
    </row>
    <row r="77" spans="1:15" ht="12.75" customHeight="1">
      <c r="A77" s="30">
        <v>67</v>
      </c>
      <c r="B77" s="408" t="s">
        <v>75</v>
      </c>
      <c r="C77" s="359">
        <v>715.8</v>
      </c>
      <c r="D77" s="360">
        <v>723.81666666666661</v>
      </c>
      <c r="E77" s="360">
        <v>693.63333333333321</v>
      </c>
      <c r="F77" s="360">
        <v>671.46666666666658</v>
      </c>
      <c r="G77" s="360">
        <v>641.28333333333319</v>
      </c>
      <c r="H77" s="360">
        <v>745.98333333333323</v>
      </c>
      <c r="I77" s="360">
        <v>776.16666666666663</v>
      </c>
      <c r="J77" s="360">
        <v>798.33333333333326</v>
      </c>
      <c r="K77" s="359">
        <v>754</v>
      </c>
      <c r="L77" s="359">
        <v>701.65</v>
      </c>
      <c r="M77" s="359">
        <v>214.50676999999999</v>
      </c>
      <c r="N77" s="1"/>
      <c r="O77" s="1"/>
    </row>
    <row r="78" spans="1:15" ht="12.75" customHeight="1">
      <c r="A78" s="30">
        <v>68</v>
      </c>
      <c r="B78" s="408" t="s">
        <v>76</v>
      </c>
      <c r="C78" s="359">
        <v>57.75</v>
      </c>
      <c r="D78" s="360">
        <v>59</v>
      </c>
      <c r="E78" s="360">
        <v>56.25</v>
      </c>
      <c r="F78" s="360">
        <v>54.75</v>
      </c>
      <c r="G78" s="360">
        <v>52</v>
      </c>
      <c r="H78" s="360">
        <v>60.5</v>
      </c>
      <c r="I78" s="360">
        <v>63.25</v>
      </c>
      <c r="J78" s="360">
        <v>64.75</v>
      </c>
      <c r="K78" s="359">
        <v>61.75</v>
      </c>
      <c r="L78" s="359">
        <v>57.5</v>
      </c>
      <c r="M78" s="359">
        <v>617.85303999999996</v>
      </c>
      <c r="N78" s="1"/>
      <c r="O78" s="1"/>
    </row>
    <row r="79" spans="1:15" ht="12.75" customHeight="1">
      <c r="A79" s="30">
        <v>69</v>
      </c>
      <c r="B79" s="408" t="s">
        <v>77</v>
      </c>
      <c r="C79" s="359">
        <v>364.1</v>
      </c>
      <c r="D79" s="360">
        <v>363.93333333333334</v>
      </c>
      <c r="E79" s="360">
        <v>358.4666666666667</v>
      </c>
      <c r="F79" s="360">
        <v>352.83333333333337</v>
      </c>
      <c r="G79" s="360">
        <v>347.36666666666673</v>
      </c>
      <c r="H79" s="360">
        <v>369.56666666666666</v>
      </c>
      <c r="I79" s="360">
        <v>375.03333333333325</v>
      </c>
      <c r="J79" s="360">
        <v>380.66666666666663</v>
      </c>
      <c r="K79" s="359">
        <v>369.4</v>
      </c>
      <c r="L79" s="359">
        <v>358.3</v>
      </c>
      <c r="M79" s="359">
        <v>23.52469</v>
      </c>
      <c r="N79" s="1"/>
      <c r="O79" s="1"/>
    </row>
    <row r="80" spans="1:15" ht="12.75" customHeight="1">
      <c r="A80" s="30">
        <v>70</v>
      </c>
      <c r="B80" s="408" t="s">
        <v>321</v>
      </c>
      <c r="C80" s="359">
        <v>1333.7</v>
      </c>
      <c r="D80" s="360">
        <v>1344.75</v>
      </c>
      <c r="E80" s="360">
        <v>1310.1500000000001</v>
      </c>
      <c r="F80" s="360">
        <v>1286.6000000000001</v>
      </c>
      <c r="G80" s="360">
        <v>1252.0000000000002</v>
      </c>
      <c r="H80" s="360">
        <v>1368.3</v>
      </c>
      <c r="I80" s="360">
        <v>1402.8999999999999</v>
      </c>
      <c r="J80" s="360">
        <v>1426.4499999999998</v>
      </c>
      <c r="K80" s="359">
        <v>1379.35</v>
      </c>
      <c r="L80" s="359">
        <v>1321.2</v>
      </c>
      <c r="M80" s="359">
        <v>0.94928000000000001</v>
      </c>
      <c r="N80" s="1"/>
      <c r="O80" s="1"/>
    </row>
    <row r="81" spans="1:15" ht="12.75" customHeight="1">
      <c r="A81" s="30">
        <v>71</v>
      </c>
      <c r="B81" s="408" t="s">
        <v>323</v>
      </c>
      <c r="C81" s="359">
        <v>6716.05</v>
      </c>
      <c r="D81" s="360">
        <v>6738.75</v>
      </c>
      <c r="E81" s="360">
        <v>6628.55</v>
      </c>
      <c r="F81" s="360">
        <v>6541.05</v>
      </c>
      <c r="G81" s="360">
        <v>6430.85</v>
      </c>
      <c r="H81" s="360">
        <v>6826.25</v>
      </c>
      <c r="I81" s="360">
        <v>6936.4500000000007</v>
      </c>
      <c r="J81" s="360">
        <v>7023.95</v>
      </c>
      <c r="K81" s="359">
        <v>6848.95</v>
      </c>
      <c r="L81" s="359">
        <v>6651.25</v>
      </c>
      <c r="M81" s="359">
        <v>0.19148000000000001</v>
      </c>
      <c r="N81" s="1"/>
      <c r="O81" s="1"/>
    </row>
    <row r="82" spans="1:15" ht="12.75" customHeight="1">
      <c r="A82" s="30">
        <v>72</v>
      </c>
      <c r="B82" s="408" t="s">
        <v>324</v>
      </c>
      <c r="C82" s="359">
        <v>870.15</v>
      </c>
      <c r="D82" s="360">
        <v>877.44999999999993</v>
      </c>
      <c r="E82" s="360">
        <v>858.24999999999989</v>
      </c>
      <c r="F82" s="360">
        <v>846.34999999999991</v>
      </c>
      <c r="G82" s="360">
        <v>827.14999999999986</v>
      </c>
      <c r="H82" s="360">
        <v>889.34999999999991</v>
      </c>
      <c r="I82" s="360">
        <v>908.55</v>
      </c>
      <c r="J82" s="360">
        <v>920.44999999999993</v>
      </c>
      <c r="K82" s="359">
        <v>896.65</v>
      </c>
      <c r="L82" s="359">
        <v>865.55</v>
      </c>
      <c r="M82" s="359">
        <v>0.90725</v>
      </c>
      <c r="N82" s="1"/>
      <c r="O82" s="1"/>
    </row>
    <row r="83" spans="1:15" ht="12.75" customHeight="1">
      <c r="A83" s="30">
        <v>73</v>
      </c>
      <c r="B83" s="408" t="s">
        <v>78</v>
      </c>
      <c r="C83" s="359">
        <v>16295.85</v>
      </c>
      <c r="D83" s="360">
        <v>16402.783333333333</v>
      </c>
      <c r="E83" s="360">
        <v>16155.566666666666</v>
      </c>
      <c r="F83" s="360">
        <v>16015.283333333333</v>
      </c>
      <c r="G83" s="360">
        <v>15768.066666666666</v>
      </c>
      <c r="H83" s="360">
        <v>16543.066666666666</v>
      </c>
      <c r="I83" s="360">
        <v>16790.283333333333</v>
      </c>
      <c r="J83" s="360">
        <v>16930.566666666666</v>
      </c>
      <c r="K83" s="359">
        <v>16650</v>
      </c>
      <c r="L83" s="359">
        <v>16262.5</v>
      </c>
      <c r="M83" s="359">
        <v>0.13653999999999999</v>
      </c>
      <c r="N83" s="1"/>
      <c r="O83" s="1"/>
    </row>
    <row r="84" spans="1:15" ht="12.75" customHeight="1">
      <c r="A84" s="30">
        <v>74</v>
      </c>
      <c r="B84" s="408" t="s">
        <v>80</v>
      </c>
      <c r="C84" s="359">
        <v>382.5</v>
      </c>
      <c r="D84" s="360">
        <v>385.7833333333333</v>
      </c>
      <c r="E84" s="360">
        <v>378.06666666666661</v>
      </c>
      <c r="F84" s="360">
        <v>373.63333333333333</v>
      </c>
      <c r="G84" s="360">
        <v>365.91666666666663</v>
      </c>
      <c r="H84" s="360">
        <v>390.21666666666658</v>
      </c>
      <c r="I84" s="360">
        <v>397.93333333333328</v>
      </c>
      <c r="J84" s="360">
        <v>402.36666666666656</v>
      </c>
      <c r="K84" s="359">
        <v>393.5</v>
      </c>
      <c r="L84" s="359">
        <v>381.35</v>
      </c>
      <c r="M84" s="359">
        <v>40.449590000000001</v>
      </c>
      <c r="N84" s="1"/>
      <c r="O84" s="1"/>
    </row>
    <row r="85" spans="1:15" ht="12.75" customHeight="1">
      <c r="A85" s="30">
        <v>75</v>
      </c>
      <c r="B85" s="408" t="s">
        <v>325</v>
      </c>
      <c r="C85" s="359">
        <v>474.3</v>
      </c>
      <c r="D85" s="360">
        <v>478.06666666666666</v>
      </c>
      <c r="E85" s="360">
        <v>467.5333333333333</v>
      </c>
      <c r="F85" s="360">
        <v>460.76666666666665</v>
      </c>
      <c r="G85" s="360">
        <v>450.23333333333329</v>
      </c>
      <c r="H85" s="360">
        <v>484.83333333333331</v>
      </c>
      <c r="I85" s="360">
        <v>495.36666666666673</v>
      </c>
      <c r="J85" s="360">
        <v>502.13333333333333</v>
      </c>
      <c r="K85" s="359">
        <v>488.6</v>
      </c>
      <c r="L85" s="359">
        <v>471.3</v>
      </c>
      <c r="M85" s="359">
        <v>2.3982700000000001</v>
      </c>
      <c r="N85" s="1"/>
      <c r="O85" s="1"/>
    </row>
    <row r="86" spans="1:15" ht="12.75" customHeight="1">
      <c r="A86" s="30">
        <v>76</v>
      </c>
      <c r="B86" s="408" t="s">
        <v>81</v>
      </c>
      <c r="C86" s="359">
        <v>3509.65</v>
      </c>
      <c r="D86" s="360">
        <v>3532.9333333333329</v>
      </c>
      <c r="E86" s="360">
        <v>3470.8666666666659</v>
      </c>
      <c r="F86" s="360">
        <v>3432.083333333333</v>
      </c>
      <c r="G86" s="360">
        <v>3370.016666666666</v>
      </c>
      <c r="H86" s="360">
        <v>3571.7166666666658</v>
      </c>
      <c r="I86" s="360">
        <v>3633.7833333333324</v>
      </c>
      <c r="J86" s="360">
        <v>3672.5666666666657</v>
      </c>
      <c r="K86" s="359">
        <v>3595</v>
      </c>
      <c r="L86" s="359">
        <v>3494.15</v>
      </c>
      <c r="M86" s="359">
        <v>2.4903400000000002</v>
      </c>
      <c r="N86" s="1"/>
      <c r="O86" s="1"/>
    </row>
    <row r="87" spans="1:15" ht="12.75" customHeight="1">
      <c r="A87" s="30">
        <v>77</v>
      </c>
      <c r="B87" s="408" t="s">
        <v>312</v>
      </c>
      <c r="C87" s="359">
        <v>1971.05</v>
      </c>
      <c r="D87" s="360">
        <v>1993.6166666666666</v>
      </c>
      <c r="E87" s="360">
        <v>1933.3833333333332</v>
      </c>
      <c r="F87" s="360">
        <v>1895.7166666666667</v>
      </c>
      <c r="G87" s="360">
        <v>1835.4833333333333</v>
      </c>
      <c r="H87" s="360">
        <v>2031.2833333333331</v>
      </c>
      <c r="I87" s="360">
        <v>2091.5166666666664</v>
      </c>
      <c r="J87" s="360">
        <v>2129.1833333333329</v>
      </c>
      <c r="K87" s="359">
        <v>2053.85</v>
      </c>
      <c r="L87" s="359">
        <v>1955.95</v>
      </c>
      <c r="M87" s="359">
        <v>7.6052999999999997</v>
      </c>
      <c r="N87" s="1"/>
      <c r="O87" s="1"/>
    </row>
    <row r="88" spans="1:15" ht="12.75" customHeight="1">
      <c r="A88" s="30">
        <v>78</v>
      </c>
      <c r="B88" s="408" t="s">
        <v>322</v>
      </c>
      <c r="C88" s="359">
        <v>445.1</v>
      </c>
      <c r="D88" s="360">
        <v>450.06666666666666</v>
      </c>
      <c r="E88" s="360">
        <v>438.13333333333333</v>
      </c>
      <c r="F88" s="360">
        <v>431.16666666666669</v>
      </c>
      <c r="G88" s="360">
        <v>419.23333333333335</v>
      </c>
      <c r="H88" s="360">
        <v>457.0333333333333</v>
      </c>
      <c r="I88" s="360">
        <v>468.96666666666658</v>
      </c>
      <c r="J88" s="360">
        <v>475.93333333333328</v>
      </c>
      <c r="K88" s="359">
        <v>462</v>
      </c>
      <c r="L88" s="359">
        <v>443.1</v>
      </c>
      <c r="M88" s="359">
        <v>57.341659999999997</v>
      </c>
      <c r="N88" s="1"/>
      <c r="O88" s="1"/>
    </row>
    <row r="89" spans="1:15" ht="12.75" customHeight="1">
      <c r="A89" s="30">
        <v>79</v>
      </c>
      <c r="B89" s="408" t="s">
        <v>326</v>
      </c>
      <c r="C89" s="359">
        <v>134.4</v>
      </c>
      <c r="D89" s="360">
        <v>133.70000000000002</v>
      </c>
      <c r="E89" s="360">
        <v>132.00000000000003</v>
      </c>
      <c r="F89" s="360">
        <v>129.60000000000002</v>
      </c>
      <c r="G89" s="360">
        <v>127.90000000000003</v>
      </c>
      <c r="H89" s="360">
        <v>136.10000000000002</v>
      </c>
      <c r="I89" s="360">
        <v>137.80000000000001</v>
      </c>
      <c r="J89" s="360">
        <v>140.20000000000002</v>
      </c>
      <c r="K89" s="359">
        <v>135.4</v>
      </c>
      <c r="L89" s="359">
        <v>131.30000000000001</v>
      </c>
      <c r="M89" s="359">
        <v>8.2749699999999997</v>
      </c>
      <c r="N89" s="1"/>
      <c r="O89" s="1"/>
    </row>
    <row r="90" spans="1:15" ht="12.75" customHeight="1">
      <c r="A90" s="30">
        <v>80</v>
      </c>
      <c r="B90" s="408" t="s">
        <v>82</v>
      </c>
      <c r="C90" s="359">
        <v>396</v>
      </c>
      <c r="D90" s="360">
        <v>394.60000000000008</v>
      </c>
      <c r="E90" s="360">
        <v>386.50000000000017</v>
      </c>
      <c r="F90" s="360">
        <v>377.00000000000011</v>
      </c>
      <c r="G90" s="360">
        <v>368.9000000000002</v>
      </c>
      <c r="H90" s="360">
        <v>404.10000000000014</v>
      </c>
      <c r="I90" s="360">
        <v>412.20000000000005</v>
      </c>
      <c r="J90" s="360">
        <v>421.7000000000001</v>
      </c>
      <c r="K90" s="359">
        <v>402.7</v>
      </c>
      <c r="L90" s="359">
        <v>385.1</v>
      </c>
      <c r="M90" s="359">
        <v>29.930910000000001</v>
      </c>
      <c r="N90" s="1"/>
      <c r="O90" s="1"/>
    </row>
    <row r="91" spans="1:15" ht="12.75" customHeight="1">
      <c r="A91" s="30">
        <v>81</v>
      </c>
      <c r="B91" s="408" t="s">
        <v>344</v>
      </c>
      <c r="C91" s="359">
        <v>2684.75</v>
      </c>
      <c r="D91" s="360">
        <v>2696.5833333333335</v>
      </c>
      <c r="E91" s="360">
        <v>2658.166666666667</v>
      </c>
      <c r="F91" s="360">
        <v>2631.5833333333335</v>
      </c>
      <c r="G91" s="360">
        <v>2593.166666666667</v>
      </c>
      <c r="H91" s="360">
        <v>2723.166666666667</v>
      </c>
      <c r="I91" s="360">
        <v>2761.5833333333339</v>
      </c>
      <c r="J91" s="360">
        <v>2788.166666666667</v>
      </c>
      <c r="K91" s="359">
        <v>2735</v>
      </c>
      <c r="L91" s="359">
        <v>2670</v>
      </c>
      <c r="M91" s="359">
        <v>0.97165000000000001</v>
      </c>
      <c r="N91" s="1"/>
      <c r="O91" s="1"/>
    </row>
    <row r="92" spans="1:15" ht="12.75" customHeight="1">
      <c r="A92" s="30">
        <v>82</v>
      </c>
      <c r="B92" s="408" t="s">
        <v>83</v>
      </c>
      <c r="C92" s="359">
        <v>238.9</v>
      </c>
      <c r="D92" s="360">
        <v>239.78333333333333</v>
      </c>
      <c r="E92" s="360">
        <v>235.66666666666666</v>
      </c>
      <c r="F92" s="360">
        <v>232.43333333333334</v>
      </c>
      <c r="G92" s="360">
        <v>228.31666666666666</v>
      </c>
      <c r="H92" s="360">
        <v>243.01666666666665</v>
      </c>
      <c r="I92" s="360">
        <v>247.13333333333333</v>
      </c>
      <c r="J92" s="360">
        <v>250.36666666666665</v>
      </c>
      <c r="K92" s="359">
        <v>243.9</v>
      </c>
      <c r="L92" s="359">
        <v>236.55</v>
      </c>
      <c r="M92" s="359">
        <v>217.96914000000001</v>
      </c>
      <c r="N92" s="1"/>
      <c r="O92" s="1"/>
    </row>
    <row r="93" spans="1:15" ht="12.75" customHeight="1">
      <c r="A93" s="30">
        <v>83</v>
      </c>
      <c r="B93" s="408" t="s">
        <v>330</v>
      </c>
      <c r="C93" s="359">
        <v>616</v>
      </c>
      <c r="D93" s="360">
        <v>612.66666666666663</v>
      </c>
      <c r="E93" s="360">
        <v>583.33333333333326</v>
      </c>
      <c r="F93" s="360">
        <v>550.66666666666663</v>
      </c>
      <c r="G93" s="360">
        <v>521.33333333333326</v>
      </c>
      <c r="H93" s="360">
        <v>645.33333333333326</v>
      </c>
      <c r="I93" s="360">
        <v>674.66666666666652</v>
      </c>
      <c r="J93" s="360">
        <v>707.33333333333326</v>
      </c>
      <c r="K93" s="359">
        <v>642</v>
      </c>
      <c r="L93" s="359">
        <v>580</v>
      </c>
      <c r="M93" s="359">
        <v>33.644150000000003</v>
      </c>
      <c r="N93" s="1"/>
      <c r="O93" s="1"/>
    </row>
    <row r="94" spans="1:15" ht="12.75" customHeight="1">
      <c r="A94" s="30">
        <v>84</v>
      </c>
      <c r="B94" s="408" t="s">
        <v>331</v>
      </c>
      <c r="C94" s="359">
        <v>803.2</v>
      </c>
      <c r="D94" s="360">
        <v>810.76666666666677</v>
      </c>
      <c r="E94" s="360">
        <v>792.58333333333348</v>
      </c>
      <c r="F94" s="360">
        <v>781.9666666666667</v>
      </c>
      <c r="G94" s="360">
        <v>763.78333333333342</v>
      </c>
      <c r="H94" s="360">
        <v>821.38333333333355</v>
      </c>
      <c r="I94" s="360">
        <v>839.56666666666672</v>
      </c>
      <c r="J94" s="360">
        <v>850.18333333333362</v>
      </c>
      <c r="K94" s="359">
        <v>828.95</v>
      </c>
      <c r="L94" s="359">
        <v>800.15</v>
      </c>
      <c r="M94" s="359">
        <v>0.40703</v>
      </c>
      <c r="N94" s="1"/>
      <c r="O94" s="1"/>
    </row>
    <row r="95" spans="1:15" ht="12.75" customHeight="1">
      <c r="A95" s="30">
        <v>85</v>
      </c>
      <c r="B95" s="408" t="s">
        <v>333</v>
      </c>
      <c r="C95" s="359">
        <v>854</v>
      </c>
      <c r="D95" s="360">
        <v>849.01666666666677</v>
      </c>
      <c r="E95" s="360">
        <v>834.03333333333353</v>
      </c>
      <c r="F95" s="360">
        <v>814.06666666666672</v>
      </c>
      <c r="G95" s="360">
        <v>799.08333333333348</v>
      </c>
      <c r="H95" s="360">
        <v>868.98333333333358</v>
      </c>
      <c r="I95" s="360">
        <v>883.96666666666692</v>
      </c>
      <c r="J95" s="360">
        <v>903.93333333333362</v>
      </c>
      <c r="K95" s="359">
        <v>864</v>
      </c>
      <c r="L95" s="359">
        <v>829.05</v>
      </c>
      <c r="M95" s="359">
        <v>1.6393899999999999</v>
      </c>
      <c r="N95" s="1"/>
      <c r="O95" s="1"/>
    </row>
    <row r="96" spans="1:15" ht="12.75" customHeight="1">
      <c r="A96" s="30">
        <v>86</v>
      </c>
      <c r="B96" s="408" t="s">
        <v>250</v>
      </c>
      <c r="C96" s="359">
        <v>125.6</v>
      </c>
      <c r="D96" s="360">
        <v>124.10000000000001</v>
      </c>
      <c r="E96" s="360">
        <v>122.00000000000001</v>
      </c>
      <c r="F96" s="360">
        <v>118.4</v>
      </c>
      <c r="G96" s="360">
        <v>116.30000000000001</v>
      </c>
      <c r="H96" s="360">
        <v>127.70000000000002</v>
      </c>
      <c r="I96" s="360">
        <v>129.80000000000001</v>
      </c>
      <c r="J96" s="360">
        <v>133.40000000000003</v>
      </c>
      <c r="K96" s="359">
        <v>126.2</v>
      </c>
      <c r="L96" s="359">
        <v>120.5</v>
      </c>
      <c r="M96" s="359">
        <v>14.8316</v>
      </c>
      <c r="N96" s="1"/>
      <c r="O96" s="1"/>
    </row>
    <row r="97" spans="1:15" ht="12.75" customHeight="1">
      <c r="A97" s="30">
        <v>87</v>
      </c>
      <c r="B97" s="408" t="s">
        <v>327</v>
      </c>
      <c r="C97" s="359">
        <v>446.55</v>
      </c>
      <c r="D97" s="360">
        <v>454.59999999999997</v>
      </c>
      <c r="E97" s="360">
        <v>433.19999999999993</v>
      </c>
      <c r="F97" s="360">
        <v>419.84999999999997</v>
      </c>
      <c r="G97" s="360">
        <v>398.44999999999993</v>
      </c>
      <c r="H97" s="360">
        <v>467.94999999999993</v>
      </c>
      <c r="I97" s="360">
        <v>489.34999999999991</v>
      </c>
      <c r="J97" s="360">
        <v>502.69999999999993</v>
      </c>
      <c r="K97" s="359">
        <v>476</v>
      </c>
      <c r="L97" s="359">
        <v>441.25</v>
      </c>
      <c r="M97" s="359">
        <v>4.3472999999999997</v>
      </c>
      <c r="N97" s="1"/>
      <c r="O97" s="1"/>
    </row>
    <row r="98" spans="1:15" ht="12.75" customHeight="1">
      <c r="A98" s="30">
        <v>88</v>
      </c>
      <c r="B98" s="408" t="s">
        <v>336</v>
      </c>
      <c r="C98" s="359">
        <v>1498.8</v>
      </c>
      <c r="D98" s="360">
        <v>1504.3333333333333</v>
      </c>
      <c r="E98" s="360">
        <v>1489.4666666666665</v>
      </c>
      <c r="F98" s="360">
        <v>1480.1333333333332</v>
      </c>
      <c r="G98" s="360">
        <v>1465.2666666666664</v>
      </c>
      <c r="H98" s="360">
        <v>1513.6666666666665</v>
      </c>
      <c r="I98" s="360">
        <v>1528.5333333333333</v>
      </c>
      <c r="J98" s="360">
        <v>1537.8666666666666</v>
      </c>
      <c r="K98" s="359">
        <v>1519.2</v>
      </c>
      <c r="L98" s="359">
        <v>1495</v>
      </c>
      <c r="M98" s="359">
        <v>4.7966600000000001</v>
      </c>
      <c r="N98" s="1"/>
      <c r="O98" s="1"/>
    </row>
    <row r="99" spans="1:15" ht="12.75" customHeight="1">
      <c r="A99" s="30">
        <v>89</v>
      </c>
      <c r="B99" s="408" t="s">
        <v>334</v>
      </c>
      <c r="C99" s="359">
        <v>1087.45</v>
      </c>
      <c r="D99" s="360">
        <v>1091.5833333333333</v>
      </c>
      <c r="E99" s="360">
        <v>1075.3666666666666</v>
      </c>
      <c r="F99" s="360">
        <v>1063.2833333333333</v>
      </c>
      <c r="G99" s="360">
        <v>1047.0666666666666</v>
      </c>
      <c r="H99" s="360">
        <v>1103.6666666666665</v>
      </c>
      <c r="I99" s="360">
        <v>1119.8833333333332</v>
      </c>
      <c r="J99" s="360">
        <v>1131.9666666666665</v>
      </c>
      <c r="K99" s="359">
        <v>1107.8</v>
      </c>
      <c r="L99" s="359">
        <v>1079.5</v>
      </c>
      <c r="M99" s="359">
        <v>0.65969</v>
      </c>
      <c r="N99" s="1"/>
      <c r="O99" s="1"/>
    </row>
    <row r="100" spans="1:15" ht="12.75" customHeight="1">
      <c r="A100" s="30">
        <v>90</v>
      </c>
      <c r="B100" s="408" t="s">
        <v>335</v>
      </c>
      <c r="C100" s="359">
        <v>21.6</v>
      </c>
      <c r="D100" s="360">
        <v>21.933333333333334</v>
      </c>
      <c r="E100" s="360">
        <v>21.116666666666667</v>
      </c>
      <c r="F100" s="360">
        <v>20.633333333333333</v>
      </c>
      <c r="G100" s="360">
        <v>19.816666666666666</v>
      </c>
      <c r="H100" s="360">
        <v>22.416666666666668</v>
      </c>
      <c r="I100" s="360">
        <v>23.233333333333338</v>
      </c>
      <c r="J100" s="360">
        <v>23.716666666666669</v>
      </c>
      <c r="K100" s="359">
        <v>22.75</v>
      </c>
      <c r="L100" s="359">
        <v>21.45</v>
      </c>
      <c r="M100" s="359">
        <v>166.09071</v>
      </c>
      <c r="N100" s="1"/>
      <c r="O100" s="1"/>
    </row>
    <row r="101" spans="1:15" ht="12.75" customHeight="1">
      <c r="A101" s="30">
        <v>91</v>
      </c>
      <c r="B101" s="408" t="s">
        <v>337</v>
      </c>
      <c r="C101" s="359">
        <v>598.25</v>
      </c>
      <c r="D101" s="360">
        <v>605.5</v>
      </c>
      <c r="E101" s="360">
        <v>582.79999999999995</v>
      </c>
      <c r="F101" s="360">
        <v>567.34999999999991</v>
      </c>
      <c r="G101" s="360">
        <v>544.64999999999986</v>
      </c>
      <c r="H101" s="360">
        <v>620.95000000000005</v>
      </c>
      <c r="I101" s="360">
        <v>643.65000000000009</v>
      </c>
      <c r="J101" s="360">
        <v>659.10000000000014</v>
      </c>
      <c r="K101" s="359">
        <v>628.20000000000005</v>
      </c>
      <c r="L101" s="359">
        <v>590.04999999999995</v>
      </c>
      <c r="M101" s="359">
        <v>3.72749</v>
      </c>
      <c r="N101" s="1"/>
      <c r="O101" s="1"/>
    </row>
    <row r="102" spans="1:15" ht="12.75" customHeight="1">
      <c r="A102" s="30">
        <v>92</v>
      </c>
      <c r="B102" s="408" t="s">
        <v>338</v>
      </c>
      <c r="C102" s="359">
        <v>855.5</v>
      </c>
      <c r="D102" s="360">
        <v>862.80000000000007</v>
      </c>
      <c r="E102" s="360">
        <v>838.65000000000009</v>
      </c>
      <c r="F102" s="360">
        <v>821.80000000000007</v>
      </c>
      <c r="G102" s="360">
        <v>797.65000000000009</v>
      </c>
      <c r="H102" s="360">
        <v>879.65000000000009</v>
      </c>
      <c r="I102" s="360">
        <v>903.8</v>
      </c>
      <c r="J102" s="360">
        <v>920.65000000000009</v>
      </c>
      <c r="K102" s="359">
        <v>886.95</v>
      </c>
      <c r="L102" s="359">
        <v>845.95</v>
      </c>
      <c r="M102" s="359">
        <v>2.7850600000000001</v>
      </c>
      <c r="N102" s="1"/>
      <c r="O102" s="1"/>
    </row>
    <row r="103" spans="1:15" ht="12.75" customHeight="1">
      <c r="A103" s="30">
        <v>93</v>
      </c>
      <c r="B103" s="408" t="s">
        <v>339</v>
      </c>
      <c r="C103" s="359">
        <v>4764.95</v>
      </c>
      <c r="D103" s="360">
        <v>4743.6333333333332</v>
      </c>
      <c r="E103" s="360">
        <v>4669.3166666666666</v>
      </c>
      <c r="F103" s="360">
        <v>4573.6833333333334</v>
      </c>
      <c r="G103" s="360">
        <v>4499.3666666666668</v>
      </c>
      <c r="H103" s="360">
        <v>4839.2666666666664</v>
      </c>
      <c r="I103" s="360">
        <v>4913.5833333333321</v>
      </c>
      <c r="J103" s="360">
        <v>5009.2166666666662</v>
      </c>
      <c r="K103" s="359">
        <v>4817.95</v>
      </c>
      <c r="L103" s="359">
        <v>4648</v>
      </c>
      <c r="M103" s="359">
        <v>0.40159</v>
      </c>
      <c r="N103" s="1"/>
      <c r="O103" s="1"/>
    </row>
    <row r="104" spans="1:15" ht="12.75" customHeight="1">
      <c r="A104" s="30">
        <v>94</v>
      </c>
      <c r="B104" s="408" t="s">
        <v>249</v>
      </c>
      <c r="C104" s="359">
        <v>84.6</v>
      </c>
      <c r="D104" s="360">
        <v>84.833333333333329</v>
      </c>
      <c r="E104" s="360">
        <v>84.066666666666663</v>
      </c>
      <c r="F104" s="360">
        <v>83.533333333333331</v>
      </c>
      <c r="G104" s="360">
        <v>82.766666666666666</v>
      </c>
      <c r="H104" s="360">
        <v>85.36666666666666</v>
      </c>
      <c r="I104" s="360">
        <v>86.13333333333334</v>
      </c>
      <c r="J104" s="360">
        <v>86.666666666666657</v>
      </c>
      <c r="K104" s="359">
        <v>85.6</v>
      </c>
      <c r="L104" s="359">
        <v>84.3</v>
      </c>
      <c r="M104" s="359">
        <v>16.144629999999999</v>
      </c>
      <c r="N104" s="1"/>
      <c r="O104" s="1"/>
    </row>
    <row r="105" spans="1:15" ht="12.75" customHeight="1">
      <c r="A105" s="30">
        <v>95</v>
      </c>
      <c r="B105" s="408" t="s">
        <v>332</v>
      </c>
      <c r="C105" s="359">
        <v>534.29999999999995</v>
      </c>
      <c r="D105" s="360">
        <v>539.56666666666661</v>
      </c>
      <c r="E105" s="360">
        <v>527.13333333333321</v>
      </c>
      <c r="F105" s="360">
        <v>519.96666666666658</v>
      </c>
      <c r="G105" s="360">
        <v>507.53333333333319</v>
      </c>
      <c r="H105" s="360">
        <v>546.73333333333323</v>
      </c>
      <c r="I105" s="360">
        <v>559.16666666666663</v>
      </c>
      <c r="J105" s="360">
        <v>566.33333333333326</v>
      </c>
      <c r="K105" s="359">
        <v>552</v>
      </c>
      <c r="L105" s="359">
        <v>532.4</v>
      </c>
      <c r="M105" s="359">
        <v>0.42059000000000002</v>
      </c>
      <c r="N105" s="1"/>
      <c r="O105" s="1"/>
    </row>
    <row r="106" spans="1:15" ht="12.75" customHeight="1">
      <c r="A106" s="30">
        <v>96</v>
      </c>
      <c r="B106" s="408" t="s">
        <v>836</v>
      </c>
      <c r="C106" s="359">
        <v>180.75</v>
      </c>
      <c r="D106" s="360">
        <v>182.75</v>
      </c>
      <c r="E106" s="360">
        <v>177.5</v>
      </c>
      <c r="F106" s="360">
        <v>174.25</v>
      </c>
      <c r="G106" s="360">
        <v>169</v>
      </c>
      <c r="H106" s="360">
        <v>186</v>
      </c>
      <c r="I106" s="360">
        <v>191.25</v>
      </c>
      <c r="J106" s="360">
        <v>194.5</v>
      </c>
      <c r="K106" s="359">
        <v>188</v>
      </c>
      <c r="L106" s="359">
        <v>179.5</v>
      </c>
      <c r="M106" s="359">
        <v>11.52122</v>
      </c>
      <c r="N106" s="1"/>
      <c r="O106" s="1"/>
    </row>
    <row r="107" spans="1:15" ht="12.75" customHeight="1">
      <c r="A107" s="30">
        <v>97</v>
      </c>
      <c r="B107" s="408" t="s">
        <v>340</v>
      </c>
      <c r="C107" s="359">
        <v>235.4</v>
      </c>
      <c r="D107" s="360">
        <v>237.79999999999998</v>
      </c>
      <c r="E107" s="360">
        <v>231.59999999999997</v>
      </c>
      <c r="F107" s="360">
        <v>227.79999999999998</v>
      </c>
      <c r="G107" s="360">
        <v>221.59999999999997</v>
      </c>
      <c r="H107" s="360">
        <v>241.59999999999997</v>
      </c>
      <c r="I107" s="360">
        <v>247.79999999999995</v>
      </c>
      <c r="J107" s="360">
        <v>251.59999999999997</v>
      </c>
      <c r="K107" s="359">
        <v>244</v>
      </c>
      <c r="L107" s="359">
        <v>234</v>
      </c>
      <c r="M107" s="359">
        <v>1.59982</v>
      </c>
      <c r="N107" s="1"/>
      <c r="O107" s="1"/>
    </row>
    <row r="108" spans="1:15" ht="12.75" customHeight="1">
      <c r="A108" s="30">
        <v>98</v>
      </c>
      <c r="B108" s="408" t="s">
        <v>341</v>
      </c>
      <c r="C108" s="359">
        <v>432.1</v>
      </c>
      <c r="D108" s="360">
        <v>443.10000000000008</v>
      </c>
      <c r="E108" s="360">
        <v>417.10000000000014</v>
      </c>
      <c r="F108" s="360">
        <v>402.10000000000008</v>
      </c>
      <c r="G108" s="360">
        <v>376.10000000000014</v>
      </c>
      <c r="H108" s="360">
        <v>458.10000000000014</v>
      </c>
      <c r="I108" s="360">
        <v>484.1</v>
      </c>
      <c r="J108" s="360">
        <v>499.10000000000014</v>
      </c>
      <c r="K108" s="359">
        <v>469.1</v>
      </c>
      <c r="L108" s="359">
        <v>428.1</v>
      </c>
      <c r="M108" s="359">
        <v>37.030549999999998</v>
      </c>
      <c r="N108" s="1"/>
      <c r="O108" s="1"/>
    </row>
    <row r="109" spans="1:15" ht="12.75" customHeight="1">
      <c r="A109" s="30">
        <v>99</v>
      </c>
      <c r="B109" s="408" t="s">
        <v>84</v>
      </c>
      <c r="C109" s="359">
        <v>640.04999999999995</v>
      </c>
      <c r="D109" s="360">
        <v>650.23333333333323</v>
      </c>
      <c r="E109" s="360">
        <v>627.81666666666649</v>
      </c>
      <c r="F109" s="360">
        <v>615.58333333333326</v>
      </c>
      <c r="G109" s="360">
        <v>593.16666666666652</v>
      </c>
      <c r="H109" s="360">
        <v>662.46666666666647</v>
      </c>
      <c r="I109" s="360">
        <v>684.88333333333321</v>
      </c>
      <c r="J109" s="360">
        <v>697.11666666666645</v>
      </c>
      <c r="K109" s="359">
        <v>672.65</v>
      </c>
      <c r="L109" s="359">
        <v>638</v>
      </c>
      <c r="M109" s="359">
        <v>35.778399999999998</v>
      </c>
      <c r="N109" s="1"/>
      <c r="O109" s="1"/>
    </row>
    <row r="110" spans="1:15" ht="12.75" customHeight="1">
      <c r="A110" s="30">
        <v>100</v>
      </c>
      <c r="B110" s="408" t="s">
        <v>342</v>
      </c>
      <c r="C110" s="359">
        <v>693.2</v>
      </c>
      <c r="D110" s="360">
        <v>699.01666666666677</v>
      </c>
      <c r="E110" s="360">
        <v>683.18333333333351</v>
      </c>
      <c r="F110" s="360">
        <v>673.16666666666674</v>
      </c>
      <c r="G110" s="360">
        <v>657.33333333333348</v>
      </c>
      <c r="H110" s="360">
        <v>709.03333333333353</v>
      </c>
      <c r="I110" s="360">
        <v>724.86666666666679</v>
      </c>
      <c r="J110" s="360">
        <v>734.88333333333355</v>
      </c>
      <c r="K110" s="359">
        <v>714.85</v>
      </c>
      <c r="L110" s="359">
        <v>689</v>
      </c>
      <c r="M110" s="359">
        <v>0.37452999999999997</v>
      </c>
      <c r="N110" s="1"/>
      <c r="O110" s="1"/>
    </row>
    <row r="111" spans="1:15" ht="12.75" customHeight="1">
      <c r="A111" s="30">
        <v>101</v>
      </c>
      <c r="B111" s="408" t="s">
        <v>85</v>
      </c>
      <c r="C111" s="359">
        <v>932.25</v>
      </c>
      <c r="D111" s="360">
        <v>930.56666666666661</v>
      </c>
      <c r="E111" s="360">
        <v>919.13333333333321</v>
      </c>
      <c r="F111" s="360">
        <v>906.01666666666665</v>
      </c>
      <c r="G111" s="360">
        <v>894.58333333333326</v>
      </c>
      <c r="H111" s="360">
        <v>943.68333333333317</v>
      </c>
      <c r="I111" s="360">
        <v>955.11666666666656</v>
      </c>
      <c r="J111" s="360">
        <v>968.23333333333312</v>
      </c>
      <c r="K111" s="359">
        <v>942</v>
      </c>
      <c r="L111" s="359">
        <v>917.45</v>
      </c>
      <c r="M111" s="359">
        <v>24.281749999999999</v>
      </c>
      <c r="N111" s="1"/>
      <c r="O111" s="1"/>
    </row>
    <row r="112" spans="1:15" ht="12.75" customHeight="1">
      <c r="A112" s="30">
        <v>102</v>
      </c>
      <c r="B112" s="408" t="s">
        <v>86</v>
      </c>
      <c r="C112" s="359">
        <v>161.65</v>
      </c>
      <c r="D112" s="360">
        <v>162.41666666666666</v>
      </c>
      <c r="E112" s="360">
        <v>159.83333333333331</v>
      </c>
      <c r="F112" s="360">
        <v>158.01666666666665</v>
      </c>
      <c r="G112" s="360">
        <v>155.43333333333331</v>
      </c>
      <c r="H112" s="360">
        <v>164.23333333333332</v>
      </c>
      <c r="I112" s="360">
        <v>166.81666666666663</v>
      </c>
      <c r="J112" s="360">
        <v>168.63333333333333</v>
      </c>
      <c r="K112" s="359">
        <v>165</v>
      </c>
      <c r="L112" s="359">
        <v>160.6</v>
      </c>
      <c r="M112" s="359">
        <v>103.10726</v>
      </c>
      <c r="N112" s="1"/>
      <c r="O112" s="1"/>
    </row>
    <row r="113" spans="1:15" ht="12.75" customHeight="1">
      <c r="A113" s="30">
        <v>103</v>
      </c>
      <c r="B113" s="408" t="s">
        <v>343</v>
      </c>
      <c r="C113" s="359">
        <v>340.9</v>
      </c>
      <c r="D113" s="360">
        <v>341.58333333333331</v>
      </c>
      <c r="E113" s="360">
        <v>339.36666666666662</v>
      </c>
      <c r="F113" s="360">
        <v>337.83333333333331</v>
      </c>
      <c r="G113" s="360">
        <v>335.61666666666662</v>
      </c>
      <c r="H113" s="360">
        <v>343.11666666666662</v>
      </c>
      <c r="I113" s="360">
        <v>345.33333333333331</v>
      </c>
      <c r="J113" s="360">
        <v>346.86666666666662</v>
      </c>
      <c r="K113" s="359">
        <v>343.8</v>
      </c>
      <c r="L113" s="359">
        <v>340.05</v>
      </c>
      <c r="M113" s="359">
        <v>0.87185999999999997</v>
      </c>
      <c r="N113" s="1"/>
      <c r="O113" s="1"/>
    </row>
    <row r="114" spans="1:15" ht="12.75" customHeight="1">
      <c r="A114" s="30">
        <v>104</v>
      </c>
      <c r="B114" s="408" t="s">
        <v>88</v>
      </c>
      <c r="C114" s="359">
        <v>4713.25</v>
      </c>
      <c r="D114" s="360">
        <v>4699.416666666667</v>
      </c>
      <c r="E114" s="360">
        <v>4573.8333333333339</v>
      </c>
      <c r="F114" s="360">
        <v>4434.416666666667</v>
      </c>
      <c r="G114" s="360">
        <v>4308.8333333333339</v>
      </c>
      <c r="H114" s="360">
        <v>4838.8333333333339</v>
      </c>
      <c r="I114" s="360">
        <v>4964.4166666666679</v>
      </c>
      <c r="J114" s="360">
        <v>5103.8333333333339</v>
      </c>
      <c r="K114" s="359">
        <v>4825</v>
      </c>
      <c r="L114" s="359">
        <v>4560</v>
      </c>
      <c r="M114" s="359">
        <v>13.441330000000001</v>
      </c>
      <c r="N114" s="1"/>
      <c r="O114" s="1"/>
    </row>
    <row r="115" spans="1:15" ht="12.75" customHeight="1">
      <c r="A115" s="30">
        <v>105</v>
      </c>
      <c r="B115" s="408" t="s">
        <v>89</v>
      </c>
      <c r="C115" s="359">
        <v>1401.5</v>
      </c>
      <c r="D115" s="360">
        <v>1402.5833333333333</v>
      </c>
      <c r="E115" s="360">
        <v>1389.4666666666665</v>
      </c>
      <c r="F115" s="360">
        <v>1377.4333333333332</v>
      </c>
      <c r="G115" s="360">
        <v>1364.3166666666664</v>
      </c>
      <c r="H115" s="360">
        <v>1414.6166666666666</v>
      </c>
      <c r="I115" s="360">
        <v>1427.7333333333333</v>
      </c>
      <c r="J115" s="360">
        <v>1439.7666666666667</v>
      </c>
      <c r="K115" s="359">
        <v>1415.7</v>
      </c>
      <c r="L115" s="359">
        <v>1390.55</v>
      </c>
      <c r="M115" s="359">
        <v>5.9031000000000002</v>
      </c>
      <c r="N115" s="1"/>
      <c r="O115" s="1"/>
    </row>
    <row r="116" spans="1:15" ht="12.75" customHeight="1">
      <c r="A116" s="30">
        <v>106</v>
      </c>
      <c r="B116" s="408" t="s">
        <v>90</v>
      </c>
      <c r="C116" s="359">
        <v>634.4</v>
      </c>
      <c r="D116" s="360">
        <v>634.08333333333337</v>
      </c>
      <c r="E116" s="360">
        <v>620.31666666666672</v>
      </c>
      <c r="F116" s="360">
        <v>606.23333333333335</v>
      </c>
      <c r="G116" s="360">
        <v>592.4666666666667</v>
      </c>
      <c r="H116" s="360">
        <v>648.16666666666674</v>
      </c>
      <c r="I116" s="360">
        <v>661.93333333333339</v>
      </c>
      <c r="J116" s="360">
        <v>676.01666666666677</v>
      </c>
      <c r="K116" s="359">
        <v>647.85</v>
      </c>
      <c r="L116" s="359">
        <v>620</v>
      </c>
      <c r="M116" s="359">
        <v>15.641220000000001</v>
      </c>
      <c r="N116" s="1"/>
      <c r="O116" s="1"/>
    </row>
    <row r="117" spans="1:15" ht="12.75" customHeight="1">
      <c r="A117" s="30">
        <v>107</v>
      </c>
      <c r="B117" s="408" t="s">
        <v>91</v>
      </c>
      <c r="C117" s="359">
        <v>786.8</v>
      </c>
      <c r="D117" s="360">
        <v>781.06666666666661</v>
      </c>
      <c r="E117" s="360">
        <v>769.23333333333323</v>
      </c>
      <c r="F117" s="360">
        <v>751.66666666666663</v>
      </c>
      <c r="G117" s="360">
        <v>739.83333333333326</v>
      </c>
      <c r="H117" s="360">
        <v>798.63333333333321</v>
      </c>
      <c r="I117" s="360">
        <v>810.4666666666667</v>
      </c>
      <c r="J117" s="360">
        <v>828.03333333333319</v>
      </c>
      <c r="K117" s="359">
        <v>792.9</v>
      </c>
      <c r="L117" s="359">
        <v>763.5</v>
      </c>
      <c r="M117" s="359">
        <v>4.65768</v>
      </c>
      <c r="N117" s="1"/>
      <c r="O117" s="1"/>
    </row>
    <row r="118" spans="1:15" ht="12.75" customHeight="1">
      <c r="A118" s="30">
        <v>108</v>
      </c>
      <c r="B118" s="408" t="s">
        <v>345</v>
      </c>
      <c r="C118" s="359">
        <v>596.20000000000005</v>
      </c>
      <c r="D118" s="360">
        <v>599.33333333333337</v>
      </c>
      <c r="E118" s="360">
        <v>587.26666666666677</v>
      </c>
      <c r="F118" s="360">
        <v>578.33333333333337</v>
      </c>
      <c r="G118" s="360">
        <v>566.26666666666677</v>
      </c>
      <c r="H118" s="360">
        <v>608.26666666666677</v>
      </c>
      <c r="I118" s="360">
        <v>620.33333333333337</v>
      </c>
      <c r="J118" s="360">
        <v>629.26666666666677</v>
      </c>
      <c r="K118" s="359">
        <v>611.4</v>
      </c>
      <c r="L118" s="359">
        <v>590.4</v>
      </c>
      <c r="M118" s="359">
        <v>0.80076999999999998</v>
      </c>
      <c r="N118" s="1"/>
      <c r="O118" s="1"/>
    </row>
    <row r="119" spans="1:15" ht="12.75" customHeight="1">
      <c r="A119" s="30">
        <v>109</v>
      </c>
      <c r="B119" s="408" t="s">
        <v>328</v>
      </c>
      <c r="C119" s="359">
        <v>2775.05</v>
      </c>
      <c r="D119" s="360">
        <v>2765.0333333333333</v>
      </c>
      <c r="E119" s="360">
        <v>2740.0666666666666</v>
      </c>
      <c r="F119" s="360">
        <v>2705.0833333333335</v>
      </c>
      <c r="G119" s="360">
        <v>2680.1166666666668</v>
      </c>
      <c r="H119" s="360">
        <v>2800.0166666666664</v>
      </c>
      <c r="I119" s="360">
        <v>2824.9833333333327</v>
      </c>
      <c r="J119" s="360">
        <v>2859.9666666666662</v>
      </c>
      <c r="K119" s="359">
        <v>2790</v>
      </c>
      <c r="L119" s="359">
        <v>2730.05</v>
      </c>
      <c r="M119" s="359">
        <v>0.19212000000000001</v>
      </c>
      <c r="N119" s="1"/>
      <c r="O119" s="1"/>
    </row>
    <row r="120" spans="1:15" ht="12.75" customHeight="1">
      <c r="A120" s="30">
        <v>110</v>
      </c>
      <c r="B120" s="408" t="s">
        <v>251</v>
      </c>
      <c r="C120" s="359">
        <v>414.85</v>
      </c>
      <c r="D120" s="360">
        <v>416.38333333333338</v>
      </c>
      <c r="E120" s="360">
        <v>410.41666666666674</v>
      </c>
      <c r="F120" s="360">
        <v>405.98333333333335</v>
      </c>
      <c r="G120" s="360">
        <v>400.01666666666671</v>
      </c>
      <c r="H120" s="360">
        <v>420.81666666666678</v>
      </c>
      <c r="I120" s="360">
        <v>426.78333333333336</v>
      </c>
      <c r="J120" s="360">
        <v>431.21666666666681</v>
      </c>
      <c r="K120" s="359">
        <v>422.35</v>
      </c>
      <c r="L120" s="359">
        <v>411.95</v>
      </c>
      <c r="M120" s="359">
        <v>16.700530000000001</v>
      </c>
      <c r="N120" s="1"/>
      <c r="O120" s="1"/>
    </row>
    <row r="121" spans="1:15" ht="12.75" customHeight="1">
      <c r="A121" s="30">
        <v>111</v>
      </c>
      <c r="B121" s="408" t="s">
        <v>329</v>
      </c>
      <c r="C121" s="359">
        <v>240.15</v>
      </c>
      <c r="D121" s="360">
        <v>240.25</v>
      </c>
      <c r="E121" s="360">
        <v>234.75</v>
      </c>
      <c r="F121" s="360">
        <v>229.35</v>
      </c>
      <c r="G121" s="360">
        <v>223.85</v>
      </c>
      <c r="H121" s="360">
        <v>245.65</v>
      </c>
      <c r="I121" s="360">
        <v>251.15</v>
      </c>
      <c r="J121" s="360">
        <v>256.55</v>
      </c>
      <c r="K121" s="359">
        <v>245.75</v>
      </c>
      <c r="L121" s="359">
        <v>234.85</v>
      </c>
      <c r="M121" s="359">
        <v>3.5952799999999998</v>
      </c>
      <c r="N121" s="1"/>
      <c r="O121" s="1"/>
    </row>
    <row r="122" spans="1:15" ht="12.75" customHeight="1">
      <c r="A122" s="30">
        <v>112</v>
      </c>
      <c r="B122" s="408" t="s">
        <v>92</v>
      </c>
      <c r="C122" s="359">
        <v>143.4</v>
      </c>
      <c r="D122" s="360">
        <v>144.55000000000001</v>
      </c>
      <c r="E122" s="360">
        <v>141.65000000000003</v>
      </c>
      <c r="F122" s="360">
        <v>139.90000000000003</v>
      </c>
      <c r="G122" s="360">
        <v>137.00000000000006</v>
      </c>
      <c r="H122" s="360">
        <v>146.30000000000001</v>
      </c>
      <c r="I122" s="360">
        <v>149.19999999999999</v>
      </c>
      <c r="J122" s="360">
        <v>150.94999999999999</v>
      </c>
      <c r="K122" s="359">
        <v>147.44999999999999</v>
      </c>
      <c r="L122" s="359">
        <v>142.80000000000001</v>
      </c>
      <c r="M122" s="359">
        <v>14.997629999999999</v>
      </c>
      <c r="N122" s="1"/>
      <c r="O122" s="1"/>
    </row>
    <row r="123" spans="1:15" ht="12.75" customHeight="1">
      <c r="A123" s="30">
        <v>113</v>
      </c>
      <c r="B123" s="408" t="s">
        <v>93</v>
      </c>
      <c r="C123" s="359">
        <v>933.7</v>
      </c>
      <c r="D123" s="360">
        <v>931.16666666666663</v>
      </c>
      <c r="E123" s="360">
        <v>917.5333333333333</v>
      </c>
      <c r="F123" s="360">
        <v>901.36666666666667</v>
      </c>
      <c r="G123" s="360">
        <v>887.73333333333335</v>
      </c>
      <c r="H123" s="360">
        <v>947.33333333333326</v>
      </c>
      <c r="I123" s="360">
        <v>960.9666666666667</v>
      </c>
      <c r="J123" s="360">
        <v>977.13333333333321</v>
      </c>
      <c r="K123" s="359">
        <v>944.8</v>
      </c>
      <c r="L123" s="359">
        <v>915</v>
      </c>
      <c r="M123" s="359">
        <v>3.5739200000000002</v>
      </c>
      <c r="N123" s="1"/>
      <c r="O123" s="1"/>
    </row>
    <row r="124" spans="1:15" ht="12.75" customHeight="1">
      <c r="A124" s="30">
        <v>114</v>
      </c>
      <c r="B124" s="408" t="s">
        <v>346</v>
      </c>
      <c r="C124" s="359">
        <v>917.05</v>
      </c>
      <c r="D124" s="360">
        <v>925.66666666666663</v>
      </c>
      <c r="E124" s="360">
        <v>903.08333333333326</v>
      </c>
      <c r="F124" s="360">
        <v>889.11666666666667</v>
      </c>
      <c r="G124" s="360">
        <v>866.5333333333333</v>
      </c>
      <c r="H124" s="360">
        <v>939.63333333333321</v>
      </c>
      <c r="I124" s="360">
        <v>962.21666666666647</v>
      </c>
      <c r="J124" s="360">
        <v>976.18333333333317</v>
      </c>
      <c r="K124" s="359">
        <v>948.25</v>
      </c>
      <c r="L124" s="359">
        <v>911.7</v>
      </c>
      <c r="M124" s="359">
        <v>2.01233</v>
      </c>
      <c r="N124" s="1"/>
      <c r="O124" s="1"/>
    </row>
    <row r="125" spans="1:15" ht="12.75" customHeight="1">
      <c r="A125" s="30">
        <v>115</v>
      </c>
      <c r="B125" s="408" t="s">
        <v>94</v>
      </c>
      <c r="C125" s="359">
        <v>533.95000000000005</v>
      </c>
      <c r="D125" s="360">
        <v>535.85</v>
      </c>
      <c r="E125" s="360">
        <v>529.20000000000005</v>
      </c>
      <c r="F125" s="360">
        <v>524.45000000000005</v>
      </c>
      <c r="G125" s="360">
        <v>517.80000000000007</v>
      </c>
      <c r="H125" s="360">
        <v>540.6</v>
      </c>
      <c r="I125" s="360">
        <v>547.24999999999989</v>
      </c>
      <c r="J125" s="360">
        <v>552</v>
      </c>
      <c r="K125" s="359">
        <v>542.5</v>
      </c>
      <c r="L125" s="359">
        <v>531.1</v>
      </c>
      <c r="M125" s="359">
        <v>14.264189999999999</v>
      </c>
      <c r="N125" s="1"/>
      <c r="O125" s="1"/>
    </row>
    <row r="126" spans="1:15" ht="12.75" customHeight="1">
      <c r="A126" s="30">
        <v>116</v>
      </c>
      <c r="B126" s="408" t="s">
        <v>252</v>
      </c>
      <c r="C126" s="359">
        <v>1784.7</v>
      </c>
      <c r="D126" s="360">
        <v>1765.0666666666666</v>
      </c>
      <c r="E126" s="360">
        <v>1691.8833333333332</v>
      </c>
      <c r="F126" s="360">
        <v>1599.0666666666666</v>
      </c>
      <c r="G126" s="360">
        <v>1525.8833333333332</v>
      </c>
      <c r="H126" s="360">
        <v>1857.8833333333332</v>
      </c>
      <c r="I126" s="360">
        <v>1931.0666666666666</v>
      </c>
      <c r="J126" s="360">
        <v>2023.8833333333332</v>
      </c>
      <c r="K126" s="359">
        <v>1838.25</v>
      </c>
      <c r="L126" s="359">
        <v>1672.25</v>
      </c>
      <c r="M126" s="359">
        <v>4.6032099999999998</v>
      </c>
      <c r="N126" s="1"/>
      <c r="O126" s="1"/>
    </row>
    <row r="127" spans="1:15" ht="12.75" customHeight="1">
      <c r="A127" s="30">
        <v>117</v>
      </c>
      <c r="B127" s="408" t="s">
        <v>351</v>
      </c>
      <c r="C127" s="359">
        <v>358.15</v>
      </c>
      <c r="D127" s="360">
        <v>360.5</v>
      </c>
      <c r="E127" s="360">
        <v>354.05</v>
      </c>
      <c r="F127" s="360">
        <v>349.95</v>
      </c>
      <c r="G127" s="360">
        <v>343.5</v>
      </c>
      <c r="H127" s="360">
        <v>364.6</v>
      </c>
      <c r="I127" s="360">
        <v>371.05000000000007</v>
      </c>
      <c r="J127" s="360">
        <v>375.15000000000003</v>
      </c>
      <c r="K127" s="359">
        <v>366.95</v>
      </c>
      <c r="L127" s="359">
        <v>356.4</v>
      </c>
      <c r="M127" s="359">
        <v>5.2385099999999998</v>
      </c>
      <c r="N127" s="1"/>
      <c r="O127" s="1"/>
    </row>
    <row r="128" spans="1:15" ht="12.75" customHeight="1">
      <c r="A128" s="30">
        <v>118</v>
      </c>
      <c r="B128" s="408" t="s">
        <v>347</v>
      </c>
      <c r="C128" s="359">
        <v>84.65</v>
      </c>
      <c r="D128" s="360">
        <v>84.483333333333334</v>
      </c>
      <c r="E128" s="360">
        <v>83.466666666666669</v>
      </c>
      <c r="F128" s="360">
        <v>82.283333333333331</v>
      </c>
      <c r="G128" s="360">
        <v>81.266666666666666</v>
      </c>
      <c r="H128" s="360">
        <v>85.666666666666671</v>
      </c>
      <c r="I128" s="360">
        <v>86.683333333333351</v>
      </c>
      <c r="J128" s="360">
        <v>87.866666666666674</v>
      </c>
      <c r="K128" s="359">
        <v>85.5</v>
      </c>
      <c r="L128" s="359">
        <v>83.3</v>
      </c>
      <c r="M128" s="359">
        <v>9.4239999999999995</v>
      </c>
      <c r="N128" s="1"/>
      <c r="O128" s="1"/>
    </row>
    <row r="129" spans="1:15" ht="12.75" customHeight="1">
      <c r="A129" s="30">
        <v>119</v>
      </c>
      <c r="B129" s="408" t="s">
        <v>348</v>
      </c>
      <c r="C129" s="359">
        <v>1127.7</v>
      </c>
      <c r="D129" s="360">
        <v>1137.2333333333333</v>
      </c>
      <c r="E129" s="360">
        <v>1104.4666666666667</v>
      </c>
      <c r="F129" s="360">
        <v>1081.2333333333333</v>
      </c>
      <c r="G129" s="360">
        <v>1048.4666666666667</v>
      </c>
      <c r="H129" s="360">
        <v>1160.4666666666667</v>
      </c>
      <c r="I129" s="360">
        <v>1193.2333333333336</v>
      </c>
      <c r="J129" s="360">
        <v>1216.4666666666667</v>
      </c>
      <c r="K129" s="359">
        <v>1170</v>
      </c>
      <c r="L129" s="359">
        <v>1114</v>
      </c>
      <c r="M129" s="359">
        <v>4.1094099999999996</v>
      </c>
      <c r="N129" s="1"/>
      <c r="O129" s="1"/>
    </row>
    <row r="130" spans="1:15" ht="12.75" customHeight="1">
      <c r="A130" s="30">
        <v>120</v>
      </c>
      <c r="B130" s="408" t="s">
        <v>95</v>
      </c>
      <c r="C130" s="359">
        <v>2221.6</v>
      </c>
      <c r="D130" s="360">
        <v>2211.0666666666662</v>
      </c>
      <c r="E130" s="360">
        <v>2140.4333333333325</v>
      </c>
      <c r="F130" s="360">
        <v>2059.2666666666664</v>
      </c>
      <c r="G130" s="360">
        <v>1988.6333333333328</v>
      </c>
      <c r="H130" s="360">
        <v>2292.2333333333322</v>
      </c>
      <c r="I130" s="360">
        <v>2362.8666666666663</v>
      </c>
      <c r="J130" s="360">
        <v>2444.0333333333319</v>
      </c>
      <c r="K130" s="359">
        <v>2281.6999999999998</v>
      </c>
      <c r="L130" s="359">
        <v>2129.9</v>
      </c>
      <c r="M130" s="359">
        <v>11.114190000000001</v>
      </c>
      <c r="N130" s="1"/>
      <c r="O130" s="1"/>
    </row>
    <row r="131" spans="1:15" ht="12.75" customHeight="1">
      <c r="A131" s="30">
        <v>121</v>
      </c>
      <c r="B131" s="408" t="s">
        <v>349</v>
      </c>
      <c r="C131" s="359">
        <v>275.75</v>
      </c>
      <c r="D131" s="360">
        <v>277.7</v>
      </c>
      <c r="E131" s="360">
        <v>272.5</v>
      </c>
      <c r="F131" s="360">
        <v>269.25</v>
      </c>
      <c r="G131" s="360">
        <v>264.05</v>
      </c>
      <c r="H131" s="360">
        <v>280.95</v>
      </c>
      <c r="I131" s="360">
        <v>286.14999999999992</v>
      </c>
      <c r="J131" s="360">
        <v>289.39999999999998</v>
      </c>
      <c r="K131" s="359">
        <v>282.89999999999998</v>
      </c>
      <c r="L131" s="359">
        <v>274.45</v>
      </c>
      <c r="M131" s="359">
        <v>26.481089999999998</v>
      </c>
      <c r="N131" s="1"/>
      <c r="O131" s="1"/>
    </row>
    <row r="132" spans="1:15" ht="12.75" customHeight="1">
      <c r="A132" s="30">
        <v>122</v>
      </c>
      <c r="B132" s="408" t="s">
        <v>253</v>
      </c>
      <c r="C132" s="359">
        <v>134.25</v>
      </c>
      <c r="D132" s="360">
        <v>135.83333333333334</v>
      </c>
      <c r="E132" s="360">
        <v>131.06666666666669</v>
      </c>
      <c r="F132" s="360">
        <v>127.88333333333335</v>
      </c>
      <c r="G132" s="360">
        <v>123.1166666666667</v>
      </c>
      <c r="H132" s="360">
        <v>139.01666666666668</v>
      </c>
      <c r="I132" s="360">
        <v>143.78333333333333</v>
      </c>
      <c r="J132" s="360">
        <v>146.96666666666667</v>
      </c>
      <c r="K132" s="359">
        <v>140.6</v>
      </c>
      <c r="L132" s="359">
        <v>132.65</v>
      </c>
      <c r="M132" s="359">
        <v>20.94594</v>
      </c>
      <c r="N132" s="1"/>
      <c r="O132" s="1"/>
    </row>
    <row r="133" spans="1:15" ht="12.75" customHeight="1">
      <c r="A133" s="30">
        <v>123</v>
      </c>
      <c r="B133" s="408" t="s">
        <v>350</v>
      </c>
      <c r="C133" s="359">
        <v>755.9</v>
      </c>
      <c r="D133" s="360">
        <v>750.30000000000007</v>
      </c>
      <c r="E133" s="360">
        <v>740.60000000000014</v>
      </c>
      <c r="F133" s="360">
        <v>725.30000000000007</v>
      </c>
      <c r="G133" s="360">
        <v>715.60000000000014</v>
      </c>
      <c r="H133" s="360">
        <v>765.60000000000014</v>
      </c>
      <c r="I133" s="360">
        <v>775.30000000000018</v>
      </c>
      <c r="J133" s="360">
        <v>790.60000000000014</v>
      </c>
      <c r="K133" s="359">
        <v>760</v>
      </c>
      <c r="L133" s="359">
        <v>735</v>
      </c>
      <c r="M133" s="359">
        <v>1.01593</v>
      </c>
      <c r="N133" s="1"/>
      <c r="O133" s="1"/>
    </row>
    <row r="134" spans="1:15" ht="12.75" customHeight="1">
      <c r="A134" s="30">
        <v>124</v>
      </c>
      <c r="B134" s="408" t="s">
        <v>96</v>
      </c>
      <c r="C134" s="359">
        <v>3940.7</v>
      </c>
      <c r="D134" s="360">
        <v>3980.2833333333333</v>
      </c>
      <c r="E134" s="360">
        <v>3890.5666666666666</v>
      </c>
      <c r="F134" s="360">
        <v>3840.4333333333334</v>
      </c>
      <c r="G134" s="360">
        <v>3750.7166666666667</v>
      </c>
      <c r="H134" s="360">
        <v>4030.4166666666665</v>
      </c>
      <c r="I134" s="360">
        <v>4120.1333333333332</v>
      </c>
      <c r="J134" s="360">
        <v>4170.2666666666664</v>
      </c>
      <c r="K134" s="359">
        <v>4070</v>
      </c>
      <c r="L134" s="359">
        <v>3930.15</v>
      </c>
      <c r="M134" s="359">
        <v>4.9214900000000004</v>
      </c>
      <c r="N134" s="1"/>
      <c r="O134" s="1"/>
    </row>
    <row r="135" spans="1:15" ht="12.75" customHeight="1">
      <c r="A135" s="30">
        <v>125</v>
      </c>
      <c r="B135" s="408" t="s">
        <v>254</v>
      </c>
      <c r="C135" s="359">
        <v>4392</v>
      </c>
      <c r="D135" s="360">
        <v>4446.3666666666668</v>
      </c>
      <c r="E135" s="360">
        <v>4063.1333333333332</v>
      </c>
      <c r="F135" s="360">
        <v>3734.2666666666664</v>
      </c>
      <c r="G135" s="360">
        <v>3351.0333333333328</v>
      </c>
      <c r="H135" s="360">
        <v>4775.2333333333336</v>
      </c>
      <c r="I135" s="360">
        <v>5158.4666666666672</v>
      </c>
      <c r="J135" s="360">
        <v>5487.3333333333339</v>
      </c>
      <c r="K135" s="359">
        <v>4829.6000000000004</v>
      </c>
      <c r="L135" s="359">
        <v>4117.5</v>
      </c>
      <c r="M135" s="359">
        <v>12.053990000000001</v>
      </c>
      <c r="N135" s="1"/>
      <c r="O135" s="1"/>
    </row>
    <row r="136" spans="1:15" ht="12.75" customHeight="1">
      <c r="A136" s="30">
        <v>126</v>
      </c>
      <c r="B136" s="408" t="s">
        <v>98</v>
      </c>
      <c r="C136" s="359">
        <v>378.35</v>
      </c>
      <c r="D136" s="360">
        <v>381.34999999999997</v>
      </c>
      <c r="E136" s="360">
        <v>373.19999999999993</v>
      </c>
      <c r="F136" s="360">
        <v>368.04999999999995</v>
      </c>
      <c r="G136" s="360">
        <v>359.89999999999992</v>
      </c>
      <c r="H136" s="360">
        <v>386.49999999999994</v>
      </c>
      <c r="I136" s="360">
        <v>394.64999999999992</v>
      </c>
      <c r="J136" s="360">
        <v>399.79999999999995</v>
      </c>
      <c r="K136" s="359">
        <v>389.5</v>
      </c>
      <c r="L136" s="359">
        <v>376.2</v>
      </c>
      <c r="M136" s="359">
        <v>52.804549999999999</v>
      </c>
      <c r="N136" s="1"/>
      <c r="O136" s="1"/>
    </row>
    <row r="137" spans="1:15" ht="12.75" customHeight="1">
      <c r="A137" s="30">
        <v>127</v>
      </c>
      <c r="B137" s="408" t="s">
        <v>245</v>
      </c>
      <c r="C137" s="359">
        <v>4076</v>
      </c>
      <c r="D137" s="360">
        <v>4090.9666666666667</v>
      </c>
      <c r="E137" s="360">
        <v>4031.0333333333338</v>
      </c>
      <c r="F137" s="360">
        <v>3986.0666666666671</v>
      </c>
      <c r="G137" s="360">
        <v>3926.1333333333341</v>
      </c>
      <c r="H137" s="360">
        <v>4135.9333333333334</v>
      </c>
      <c r="I137" s="360">
        <v>4195.8666666666668</v>
      </c>
      <c r="J137" s="360">
        <v>4240.833333333333</v>
      </c>
      <c r="K137" s="359">
        <v>4150.8999999999996</v>
      </c>
      <c r="L137" s="359">
        <v>4046</v>
      </c>
      <c r="M137" s="359">
        <v>5.82484</v>
      </c>
      <c r="N137" s="1"/>
      <c r="O137" s="1"/>
    </row>
    <row r="138" spans="1:15" ht="12.75" customHeight="1">
      <c r="A138" s="30">
        <v>128</v>
      </c>
      <c r="B138" s="408" t="s">
        <v>99</v>
      </c>
      <c r="C138" s="359">
        <v>4218.6000000000004</v>
      </c>
      <c r="D138" s="360">
        <v>4258.0166666666664</v>
      </c>
      <c r="E138" s="360">
        <v>4136.0333333333328</v>
      </c>
      <c r="F138" s="360">
        <v>4053.4666666666662</v>
      </c>
      <c r="G138" s="360">
        <v>3931.4833333333327</v>
      </c>
      <c r="H138" s="360">
        <v>4340.583333333333</v>
      </c>
      <c r="I138" s="360">
        <v>4462.5666666666666</v>
      </c>
      <c r="J138" s="360">
        <v>4545.1333333333332</v>
      </c>
      <c r="K138" s="359">
        <v>4380</v>
      </c>
      <c r="L138" s="359">
        <v>4175.45</v>
      </c>
      <c r="M138" s="359">
        <v>13.02984</v>
      </c>
      <c r="N138" s="1"/>
      <c r="O138" s="1"/>
    </row>
    <row r="139" spans="1:15" ht="12.75" customHeight="1">
      <c r="A139" s="30">
        <v>129</v>
      </c>
      <c r="B139" s="408" t="s">
        <v>565</v>
      </c>
      <c r="C139" s="359">
        <v>2316.6999999999998</v>
      </c>
      <c r="D139" s="360">
        <v>2355.7166666666667</v>
      </c>
      <c r="E139" s="360">
        <v>2262.4833333333336</v>
      </c>
      <c r="F139" s="360">
        <v>2208.2666666666669</v>
      </c>
      <c r="G139" s="360">
        <v>2115.0333333333338</v>
      </c>
      <c r="H139" s="360">
        <v>2409.9333333333334</v>
      </c>
      <c r="I139" s="360">
        <v>2503.1666666666661</v>
      </c>
      <c r="J139" s="360">
        <v>2557.3833333333332</v>
      </c>
      <c r="K139" s="359">
        <v>2448.9499999999998</v>
      </c>
      <c r="L139" s="359">
        <v>2301.5</v>
      </c>
      <c r="M139" s="359">
        <v>0.75275000000000003</v>
      </c>
      <c r="N139" s="1"/>
      <c r="O139" s="1"/>
    </row>
    <row r="140" spans="1:15" ht="12.75" customHeight="1">
      <c r="A140" s="30">
        <v>130</v>
      </c>
      <c r="B140" s="408" t="s">
        <v>355</v>
      </c>
      <c r="C140" s="359">
        <v>68.95</v>
      </c>
      <c r="D140" s="360">
        <v>69.05</v>
      </c>
      <c r="E140" s="360">
        <v>68.149999999999991</v>
      </c>
      <c r="F140" s="360">
        <v>67.349999999999994</v>
      </c>
      <c r="G140" s="360">
        <v>66.449999999999989</v>
      </c>
      <c r="H140" s="360">
        <v>69.849999999999994</v>
      </c>
      <c r="I140" s="360">
        <v>70.75</v>
      </c>
      <c r="J140" s="360">
        <v>71.55</v>
      </c>
      <c r="K140" s="359">
        <v>69.95</v>
      </c>
      <c r="L140" s="359">
        <v>68.25</v>
      </c>
      <c r="M140" s="359">
        <v>6.5446299999999997</v>
      </c>
      <c r="N140" s="1"/>
      <c r="O140" s="1"/>
    </row>
    <row r="141" spans="1:15" ht="12.75" customHeight="1">
      <c r="A141" s="30">
        <v>131</v>
      </c>
      <c r="B141" s="408" t="s">
        <v>100</v>
      </c>
      <c r="C141" s="359">
        <v>2610.9499999999998</v>
      </c>
      <c r="D141" s="360">
        <v>2652.2833333333333</v>
      </c>
      <c r="E141" s="360">
        <v>2557.5666666666666</v>
      </c>
      <c r="F141" s="360">
        <v>2504.1833333333334</v>
      </c>
      <c r="G141" s="360">
        <v>2409.4666666666667</v>
      </c>
      <c r="H141" s="360">
        <v>2705.6666666666665</v>
      </c>
      <c r="I141" s="360">
        <v>2800.3833333333328</v>
      </c>
      <c r="J141" s="360">
        <v>2853.7666666666664</v>
      </c>
      <c r="K141" s="359">
        <v>2747</v>
      </c>
      <c r="L141" s="359">
        <v>2598.9</v>
      </c>
      <c r="M141" s="359">
        <v>8.7163799999999991</v>
      </c>
      <c r="N141" s="1"/>
      <c r="O141" s="1"/>
    </row>
    <row r="142" spans="1:15" ht="12.75" customHeight="1">
      <c r="A142" s="30">
        <v>132</v>
      </c>
      <c r="B142" s="408" t="s">
        <v>352</v>
      </c>
      <c r="C142" s="359">
        <v>467.6</v>
      </c>
      <c r="D142" s="360">
        <v>472.63333333333338</v>
      </c>
      <c r="E142" s="360">
        <v>460.96666666666675</v>
      </c>
      <c r="F142" s="360">
        <v>454.33333333333337</v>
      </c>
      <c r="G142" s="360">
        <v>442.66666666666674</v>
      </c>
      <c r="H142" s="360">
        <v>479.26666666666677</v>
      </c>
      <c r="I142" s="360">
        <v>490.93333333333339</v>
      </c>
      <c r="J142" s="360">
        <v>497.56666666666678</v>
      </c>
      <c r="K142" s="359">
        <v>484.3</v>
      </c>
      <c r="L142" s="359">
        <v>466</v>
      </c>
      <c r="M142" s="359">
        <v>1.7717499999999999</v>
      </c>
      <c r="N142" s="1"/>
      <c r="O142" s="1"/>
    </row>
    <row r="143" spans="1:15" ht="12.75" customHeight="1">
      <c r="A143" s="30">
        <v>133</v>
      </c>
      <c r="B143" s="408" t="s">
        <v>353</v>
      </c>
      <c r="C143" s="359">
        <v>136.35</v>
      </c>
      <c r="D143" s="360">
        <v>137.06666666666666</v>
      </c>
      <c r="E143" s="360">
        <v>134.08333333333331</v>
      </c>
      <c r="F143" s="360">
        <v>131.81666666666666</v>
      </c>
      <c r="G143" s="360">
        <v>128.83333333333331</v>
      </c>
      <c r="H143" s="360">
        <v>139.33333333333331</v>
      </c>
      <c r="I143" s="360">
        <v>142.31666666666666</v>
      </c>
      <c r="J143" s="360">
        <v>144.58333333333331</v>
      </c>
      <c r="K143" s="359">
        <v>140.05000000000001</v>
      </c>
      <c r="L143" s="359">
        <v>134.80000000000001</v>
      </c>
      <c r="M143" s="359">
        <v>4.1291200000000003</v>
      </c>
      <c r="N143" s="1"/>
      <c r="O143" s="1"/>
    </row>
    <row r="144" spans="1:15" ht="12.75" customHeight="1">
      <c r="A144" s="30">
        <v>134</v>
      </c>
      <c r="B144" s="408" t="s">
        <v>356</v>
      </c>
      <c r="C144" s="359">
        <v>312.7</v>
      </c>
      <c r="D144" s="360">
        <v>318.41666666666669</v>
      </c>
      <c r="E144" s="360">
        <v>304.83333333333337</v>
      </c>
      <c r="F144" s="360">
        <v>296.9666666666667</v>
      </c>
      <c r="G144" s="360">
        <v>283.38333333333338</v>
      </c>
      <c r="H144" s="360">
        <v>326.28333333333336</v>
      </c>
      <c r="I144" s="360">
        <v>339.86666666666673</v>
      </c>
      <c r="J144" s="360">
        <v>347.73333333333335</v>
      </c>
      <c r="K144" s="359">
        <v>332</v>
      </c>
      <c r="L144" s="359">
        <v>310.55</v>
      </c>
      <c r="M144" s="359">
        <v>2.4659200000000001</v>
      </c>
      <c r="N144" s="1"/>
      <c r="O144" s="1"/>
    </row>
    <row r="145" spans="1:15" ht="12.75" customHeight="1">
      <c r="A145" s="30">
        <v>135</v>
      </c>
      <c r="B145" s="408" t="s">
        <v>255</v>
      </c>
      <c r="C145" s="359">
        <v>490.15</v>
      </c>
      <c r="D145" s="360">
        <v>488.76666666666665</v>
      </c>
      <c r="E145" s="360">
        <v>480.5333333333333</v>
      </c>
      <c r="F145" s="360">
        <v>470.91666666666663</v>
      </c>
      <c r="G145" s="360">
        <v>462.68333333333328</v>
      </c>
      <c r="H145" s="360">
        <v>498.38333333333333</v>
      </c>
      <c r="I145" s="360">
        <v>506.61666666666667</v>
      </c>
      <c r="J145" s="360">
        <v>516.23333333333335</v>
      </c>
      <c r="K145" s="359">
        <v>497</v>
      </c>
      <c r="L145" s="359">
        <v>479.15</v>
      </c>
      <c r="M145" s="359">
        <v>9.6617099999999994</v>
      </c>
      <c r="N145" s="1"/>
      <c r="O145" s="1"/>
    </row>
    <row r="146" spans="1:15" ht="12.75" customHeight="1">
      <c r="A146" s="30">
        <v>136</v>
      </c>
      <c r="B146" s="408" t="s">
        <v>256</v>
      </c>
      <c r="C146" s="359">
        <v>1582.5</v>
      </c>
      <c r="D146" s="360">
        <v>1584.3166666666666</v>
      </c>
      <c r="E146" s="360">
        <v>1563.1833333333332</v>
      </c>
      <c r="F146" s="360">
        <v>1543.8666666666666</v>
      </c>
      <c r="G146" s="360">
        <v>1522.7333333333331</v>
      </c>
      <c r="H146" s="360">
        <v>1603.6333333333332</v>
      </c>
      <c r="I146" s="360">
        <v>1624.7666666666664</v>
      </c>
      <c r="J146" s="360">
        <v>1644.0833333333333</v>
      </c>
      <c r="K146" s="359">
        <v>1605.45</v>
      </c>
      <c r="L146" s="359">
        <v>1565</v>
      </c>
      <c r="M146" s="359">
        <v>1.8666700000000001</v>
      </c>
      <c r="N146" s="1"/>
      <c r="O146" s="1"/>
    </row>
    <row r="147" spans="1:15" ht="12.75" customHeight="1">
      <c r="A147" s="30">
        <v>137</v>
      </c>
      <c r="B147" s="408" t="s">
        <v>357</v>
      </c>
      <c r="C147" s="359">
        <v>68.95</v>
      </c>
      <c r="D147" s="360">
        <v>69.233333333333334</v>
      </c>
      <c r="E147" s="360">
        <v>68.216666666666669</v>
      </c>
      <c r="F147" s="360">
        <v>67.483333333333334</v>
      </c>
      <c r="G147" s="360">
        <v>66.466666666666669</v>
      </c>
      <c r="H147" s="360">
        <v>69.966666666666669</v>
      </c>
      <c r="I147" s="360">
        <v>70.983333333333348</v>
      </c>
      <c r="J147" s="360">
        <v>71.716666666666669</v>
      </c>
      <c r="K147" s="359">
        <v>70.25</v>
      </c>
      <c r="L147" s="359">
        <v>68.5</v>
      </c>
      <c r="M147" s="359">
        <v>13.44543</v>
      </c>
      <c r="N147" s="1"/>
      <c r="O147" s="1"/>
    </row>
    <row r="148" spans="1:15" ht="12.75" customHeight="1">
      <c r="A148" s="30">
        <v>138</v>
      </c>
      <c r="B148" s="408" t="s">
        <v>354</v>
      </c>
      <c r="C148" s="359">
        <v>189.45</v>
      </c>
      <c r="D148" s="360">
        <v>189.68333333333331</v>
      </c>
      <c r="E148" s="360">
        <v>186.91666666666663</v>
      </c>
      <c r="F148" s="360">
        <v>184.38333333333333</v>
      </c>
      <c r="G148" s="360">
        <v>181.61666666666665</v>
      </c>
      <c r="H148" s="360">
        <v>192.21666666666661</v>
      </c>
      <c r="I148" s="360">
        <v>194.98333333333332</v>
      </c>
      <c r="J148" s="360">
        <v>197.51666666666659</v>
      </c>
      <c r="K148" s="359">
        <v>192.45</v>
      </c>
      <c r="L148" s="359">
        <v>187.15</v>
      </c>
      <c r="M148" s="359">
        <v>1.9728000000000001</v>
      </c>
      <c r="N148" s="1"/>
      <c r="O148" s="1"/>
    </row>
    <row r="149" spans="1:15" ht="12.75" customHeight="1">
      <c r="A149" s="30">
        <v>139</v>
      </c>
      <c r="B149" s="408" t="s">
        <v>358</v>
      </c>
      <c r="C149" s="359">
        <v>108.85</v>
      </c>
      <c r="D149" s="360">
        <v>109.5</v>
      </c>
      <c r="E149" s="360">
        <v>107.65</v>
      </c>
      <c r="F149" s="360">
        <v>106.45</v>
      </c>
      <c r="G149" s="360">
        <v>104.60000000000001</v>
      </c>
      <c r="H149" s="360">
        <v>110.7</v>
      </c>
      <c r="I149" s="360">
        <v>112.55</v>
      </c>
      <c r="J149" s="360">
        <v>113.75</v>
      </c>
      <c r="K149" s="359">
        <v>111.35</v>
      </c>
      <c r="L149" s="359">
        <v>108.3</v>
      </c>
      <c r="M149" s="359">
        <v>7.4007500000000004</v>
      </c>
      <c r="N149" s="1"/>
      <c r="O149" s="1"/>
    </row>
    <row r="150" spans="1:15" ht="12.75" customHeight="1">
      <c r="A150" s="30">
        <v>140</v>
      </c>
      <c r="B150" s="408" t="s">
        <v>837</v>
      </c>
      <c r="C150" s="359">
        <v>55</v>
      </c>
      <c r="D150" s="360">
        <v>55.333333333333336</v>
      </c>
      <c r="E150" s="360">
        <v>54.166666666666671</v>
      </c>
      <c r="F150" s="360">
        <v>53.333333333333336</v>
      </c>
      <c r="G150" s="360">
        <v>52.166666666666671</v>
      </c>
      <c r="H150" s="360">
        <v>56.166666666666671</v>
      </c>
      <c r="I150" s="360">
        <v>57.333333333333343</v>
      </c>
      <c r="J150" s="360">
        <v>58.166666666666671</v>
      </c>
      <c r="K150" s="359">
        <v>56.5</v>
      </c>
      <c r="L150" s="359">
        <v>54.5</v>
      </c>
      <c r="M150" s="359">
        <v>3.12954</v>
      </c>
      <c r="N150" s="1"/>
      <c r="O150" s="1"/>
    </row>
    <row r="151" spans="1:15" ht="12.75" customHeight="1">
      <c r="A151" s="30">
        <v>141</v>
      </c>
      <c r="B151" s="408" t="s">
        <v>359</v>
      </c>
      <c r="C151" s="359">
        <v>696.2</v>
      </c>
      <c r="D151" s="360">
        <v>705.06666666666661</v>
      </c>
      <c r="E151" s="360">
        <v>685.13333333333321</v>
      </c>
      <c r="F151" s="360">
        <v>674.06666666666661</v>
      </c>
      <c r="G151" s="360">
        <v>654.13333333333321</v>
      </c>
      <c r="H151" s="360">
        <v>716.13333333333321</v>
      </c>
      <c r="I151" s="360">
        <v>736.06666666666661</v>
      </c>
      <c r="J151" s="360">
        <v>747.13333333333321</v>
      </c>
      <c r="K151" s="359">
        <v>725</v>
      </c>
      <c r="L151" s="359">
        <v>694</v>
      </c>
      <c r="M151" s="359">
        <v>1.5394300000000001</v>
      </c>
      <c r="N151" s="1"/>
      <c r="O151" s="1"/>
    </row>
    <row r="152" spans="1:15" ht="12.75" customHeight="1">
      <c r="A152" s="30">
        <v>142</v>
      </c>
      <c r="B152" s="408" t="s">
        <v>101</v>
      </c>
      <c r="C152" s="359">
        <v>1833.75</v>
      </c>
      <c r="D152" s="360">
        <v>1840.7</v>
      </c>
      <c r="E152" s="360">
        <v>1822.4</v>
      </c>
      <c r="F152" s="360">
        <v>1811.05</v>
      </c>
      <c r="G152" s="360">
        <v>1792.75</v>
      </c>
      <c r="H152" s="360">
        <v>1852.0500000000002</v>
      </c>
      <c r="I152" s="360">
        <v>1870.35</v>
      </c>
      <c r="J152" s="360">
        <v>1881.7000000000003</v>
      </c>
      <c r="K152" s="359">
        <v>1859</v>
      </c>
      <c r="L152" s="359">
        <v>1829.35</v>
      </c>
      <c r="M152" s="359">
        <v>7.9693399999999999</v>
      </c>
      <c r="N152" s="1"/>
      <c r="O152" s="1"/>
    </row>
    <row r="153" spans="1:15" ht="12.75" customHeight="1">
      <c r="A153" s="30">
        <v>143</v>
      </c>
      <c r="B153" s="408" t="s">
        <v>102</v>
      </c>
      <c r="C153" s="359">
        <v>175.35</v>
      </c>
      <c r="D153" s="360">
        <v>176.11666666666667</v>
      </c>
      <c r="E153" s="360">
        <v>173.48333333333335</v>
      </c>
      <c r="F153" s="360">
        <v>171.61666666666667</v>
      </c>
      <c r="G153" s="360">
        <v>168.98333333333335</v>
      </c>
      <c r="H153" s="360">
        <v>177.98333333333335</v>
      </c>
      <c r="I153" s="360">
        <v>180.61666666666667</v>
      </c>
      <c r="J153" s="360">
        <v>182.48333333333335</v>
      </c>
      <c r="K153" s="359">
        <v>178.75</v>
      </c>
      <c r="L153" s="359">
        <v>174.25</v>
      </c>
      <c r="M153" s="359">
        <v>19.158290000000001</v>
      </c>
      <c r="N153" s="1"/>
      <c r="O153" s="1"/>
    </row>
    <row r="154" spans="1:15" ht="12.75" customHeight="1">
      <c r="A154" s="30">
        <v>144</v>
      </c>
      <c r="B154" s="408" t="s">
        <v>838</v>
      </c>
      <c r="C154" s="359">
        <v>141.65</v>
      </c>
      <c r="D154" s="360">
        <v>143.80000000000001</v>
      </c>
      <c r="E154" s="360">
        <v>138.65000000000003</v>
      </c>
      <c r="F154" s="360">
        <v>135.65000000000003</v>
      </c>
      <c r="G154" s="360">
        <v>130.50000000000006</v>
      </c>
      <c r="H154" s="360">
        <v>146.80000000000001</v>
      </c>
      <c r="I154" s="360">
        <v>151.94999999999999</v>
      </c>
      <c r="J154" s="360">
        <v>154.94999999999999</v>
      </c>
      <c r="K154" s="359">
        <v>148.94999999999999</v>
      </c>
      <c r="L154" s="359">
        <v>140.80000000000001</v>
      </c>
      <c r="M154" s="359">
        <v>4.90428</v>
      </c>
      <c r="N154" s="1"/>
      <c r="O154" s="1"/>
    </row>
    <row r="155" spans="1:15" ht="12.75" customHeight="1">
      <c r="A155" s="30">
        <v>145</v>
      </c>
      <c r="B155" s="408" t="s">
        <v>360</v>
      </c>
      <c r="C155" s="359">
        <v>284.89999999999998</v>
      </c>
      <c r="D155" s="360">
        <v>286.95</v>
      </c>
      <c r="E155" s="360">
        <v>281.95</v>
      </c>
      <c r="F155" s="360">
        <v>279</v>
      </c>
      <c r="G155" s="360">
        <v>274</v>
      </c>
      <c r="H155" s="360">
        <v>289.89999999999998</v>
      </c>
      <c r="I155" s="360">
        <v>294.89999999999998</v>
      </c>
      <c r="J155" s="360">
        <v>297.84999999999997</v>
      </c>
      <c r="K155" s="359">
        <v>291.95</v>
      </c>
      <c r="L155" s="359">
        <v>284</v>
      </c>
      <c r="M155" s="359">
        <v>1.2206399999999999</v>
      </c>
      <c r="N155" s="1"/>
      <c r="O155" s="1"/>
    </row>
    <row r="156" spans="1:15" ht="12.75" customHeight="1">
      <c r="A156" s="30">
        <v>146</v>
      </c>
      <c r="B156" s="408" t="s">
        <v>103</v>
      </c>
      <c r="C156" s="359">
        <v>100.2</v>
      </c>
      <c r="D156" s="360">
        <v>100.84999999999998</v>
      </c>
      <c r="E156" s="360">
        <v>98.94999999999996</v>
      </c>
      <c r="F156" s="360">
        <v>97.699999999999974</v>
      </c>
      <c r="G156" s="360">
        <v>95.799999999999955</v>
      </c>
      <c r="H156" s="360">
        <v>102.09999999999997</v>
      </c>
      <c r="I156" s="360">
        <v>103.99999999999997</v>
      </c>
      <c r="J156" s="360">
        <v>105.24999999999997</v>
      </c>
      <c r="K156" s="359">
        <v>102.75</v>
      </c>
      <c r="L156" s="359">
        <v>99.6</v>
      </c>
      <c r="M156" s="359">
        <v>284.38564000000002</v>
      </c>
      <c r="N156" s="1"/>
      <c r="O156" s="1"/>
    </row>
    <row r="157" spans="1:15" ht="12.75" customHeight="1">
      <c r="A157" s="30">
        <v>147</v>
      </c>
      <c r="B157" s="408" t="s">
        <v>362</v>
      </c>
      <c r="C157" s="359">
        <v>505.4</v>
      </c>
      <c r="D157" s="360">
        <v>504.13333333333338</v>
      </c>
      <c r="E157" s="360">
        <v>494.26666666666677</v>
      </c>
      <c r="F157" s="360">
        <v>483.13333333333338</v>
      </c>
      <c r="G157" s="360">
        <v>473.26666666666677</v>
      </c>
      <c r="H157" s="360">
        <v>515.26666666666677</v>
      </c>
      <c r="I157" s="360">
        <v>525.13333333333344</v>
      </c>
      <c r="J157" s="360">
        <v>536.26666666666677</v>
      </c>
      <c r="K157" s="359">
        <v>514</v>
      </c>
      <c r="L157" s="359">
        <v>493</v>
      </c>
      <c r="M157" s="359">
        <v>1.39957</v>
      </c>
      <c r="N157" s="1"/>
      <c r="O157" s="1"/>
    </row>
    <row r="158" spans="1:15" ht="12.75" customHeight="1">
      <c r="A158" s="30">
        <v>148</v>
      </c>
      <c r="B158" s="408" t="s">
        <v>361</v>
      </c>
      <c r="C158" s="359">
        <v>3822.25</v>
      </c>
      <c r="D158" s="360">
        <v>3832.3833333333332</v>
      </c>
      <c r="E158" s="360">
        <v>3739.8666666666663</v>
      </c>
      <c r="F158" s="360">
        <v>3657.4833333333331</v>
      </c>
      <c r="G158" s="360">
        <v>3564.9666666666662</v>
      </c>
      <c r="H158" s="360">
        <v>3914.7666666666664</v>
      </c>
      <c r="I158" s="360">
        <v>4007.2833333333328</v>
      </c>
      <c r="J158" s="360">
        <v>4089.6666666666665</v>
      </c>
      <c r="K158" s="359">
        <v>3924.9</v>
      </c>
      <c r="L158" s="359">
        <v>3750</v>
      </c>
      <c r="M158" s="359">
        <v>0.24668999999999999</v>
      </c>
      <c r="N158" s="1"/>
      <c r="O158" s="1"/>
    </row>
    <row r="159" spans="1:15" ht="12.75" customHeight="1">
      <c r="A159" s="30">
        <v>149</v>
      </c>
      <c r="B159" s="408" t="s">
        <v>363</v>
      </c>
      <c r="C159" s="359">
        <v>170.05</v>
      </c>
      <c r="D159" s="360">
        <v>172</v>
      </c>
      <c r="E159" s="360">
        <v>167.55</v>
      </c>
      <c r="F159" s="360">
        <v>165.05</v>
      </c>
      <c r="G159" s="360">
        <v>160.60000000000002</v>
      </c>
      <c r="H159" s="360">
        <v>174.5</v>
      </c>
      <c r="I159" s="360">
        <v>178.95</v>
      </c>
      <c r="J159" s="360">
        <v>181.45</v>
      </c>
      <c r="K159" s="359">
        <v>176.45</v>
      </c>
      <c r="L159" s="359">
        <v>169.5</v>
      </c>
      <c r="M159" s="359">
        <v>23.482949999999999</v>
      </c>
      <c r="N159" s="1"/>
      <c r="O159" s="1"/>
    </row>
    <row r="160" spans="1:15" ht="12.75" customHeight="1">
      <c r="A160" s="30">
        <v>150</v>
      </c>
      <c r="B160" s="408" t="s">
        <v>380</v>
      </c>
      <c r="C160" s="359">
        <v>2535.5</v>
      </c>
      <c r="D160" s="360">
        <v>2549.5833333333335</v>
      </c>
      <c r="E160" s="360">
        <v>2479.166666666667</v>
      </c>
      <c r="F160" s="360">
        <v>2422.8333333333335</v>
      </c>
      <c r="G160" s="360">
        <v>2352.416666666667</v>
      </c>
      <c r="H160" s="360">
        <v>2605.916666666667</v>
      </c>
      <c r="I160" s="360">
        <v>2676.3333333333339</v>
      </c>
      <c r="J160" s="360">
        <v>2732.666666666667</v>
      </c>
      <c r="K160" s="359">
        <v>2620</v>
      </c>
      <c r="L160" s="359">
        <v>2493.25</v>
      </c>
      <c r="M160" s="359">
        <v>1.8765499999999999</v>
      </c>
      <c r="N160" s="1"/>
      <c r="O160" s="1"/>
    </row>
    <row r="161" spans="1:15" ht="12.75" customHeight="1">
      <c r="A161" s="30">
        <v>151</v>
      </c>
      <c r="B161" s="408" t="s">
        <v>257</v>
      </c>
      <c r="C161" s="359">
        <v>265.3</v>
      </c>
      <c r="D161" s="360">
        <v>267.35000000000002</v>
      </c>
      <c r="E161" s="360">
        <v>261.80000000000007</v>
      </c>
      <c r="F161" s="360">
        <v>258.30000000000007</v>
      </c>
      <c r="G161" s="360">
        <v>252.75000000000011</v>
      </c>
      <c r="H161" s="360">
        <v>270.85000000000002</v>
      </c>
      <c r="I161" s="360">
        <v>276.39999999999998</v>
      </c>
      <c r="J161" s="360">
        <v>279.89999999999998</v>
      </c>
      <c r="K161" s="359">
        <v>272.89999999999998</v>
      </c>
      <c r="L161" s="359">
        <v>263.85000000000002</v>
      </c>
      <c r="M161" s="359">
        <v>7.6344900000000004</v>
      </c>
      <c r="N161" s="1"/>
      <c r="O161" s="1"/>
    </row>
    <row r="162" spans="1:15" ht="12.75" customHeight="1">
      <c r="A162" s="30">
        <v>152</v>
      </c>
      <c r="B162" s="408" t="s">
        <v>366</v>
      </c>
      <c r="C162" s="359">
        <v>48.8</v>
      </c>
      <c r="D162" s="360">
        <v>48.883333333333333</v>
      </c>
      <c r="E162" s="360">
        <v>48.516666666666666</v>
      </c>
      <c r="F162" s="360">
        <v>48.233333333333334</v>
      </c>
      <c r="G162" s="360">
        <v>47.866666666666667</v>
      </c>
      <c r="H162" s="360">
        <v>49.166666666666664</v>
      </c>
      <c r="I162" s="360">
        <v>49.533333333333324</v>
      </c>
      <c r="J162" s="360">
        <v>49.816666666666663</v>
      </c>
      <c r="K162" s="359">
        <v>49.25</v>
      </c>
      <c r="L162" s="359">
        <v>48.6</v>
      </c>
      <c r="M162" s="359">
        <v>8.8947500000000002</v>
      </c>
      <c r="N162" s="1"/>
      <c r="O162" s="1"/>
    </row>
    <row r="163" spans="1:15" ht="12.75" customHeight="1">
      <c r="A163" s="30">
        <v>153</v>
      </c>
      <c r="B163" s="408" t="s">
        <v>364</v>
      </c>
      <c r="C163" s="359">
        <v>151.35</v>
      </c>
      <c r="D163" s="360">
        <v>153.26666666666665</v>
      </c>
      <c r="E163" s="360">
        <v>147.58333333333331</v>
      </c>
      <c r="F163" s="360">
        <v>143.81666666666666</v>
      </c>
      <c r="G163" s="360">
        <v>138.13333333333333</v>
      </c>
      <c r="H163" s="360">
        <v>157.0333333333333</v>
      </c>
      <c r="I163" s="360">
        <v>162.71666666666664</v>
      </c>
      <c r="J163" s="360">
        <v>166.48333333333329</v>
      </c>
      <c r="K163" s="359">
        <v>158.94999999999999</v>
      </c>
      <c r="L163" s="359">
        <v>149.5</v>
      </c>
      <c r="M163" s="359">
        <v>58.992159999999998</v>
      </c>
      <c r="N163" s="1"/>
      <c r="O163" s="1"/>
    </row>
    <row r="164" spans="1:15" ht="12.75" customHeight="1">
      <c r="A164" s="30">
        <v>154</v>
      </c>
      <c r="B164" s="408" t="s">
        <v>379</v>
      </c>
      <c r="C164" s="359">
        <v>208.65</v>
      </c>
      <c r="D164" s="360">
        <v>213.7833333333333</v>
      </c>
      <c r="E164" s="360">
        <v>200.56666666666661</v>
      </c>
      <c r="F164" s="360">
        <v>192.48333333333329</v>
      </c>
      <c r="G164" s="360">
        <v>179.26666666666659</v>
      </c>
      <c r="H164" s="360">
        <v>221.86666666666662</v>
      </c>
      <c r="I164" s="360">
        <v>235.08333333333331</v>
      </c>
      <c r="J164" s="360">
        <v>243.16666666666663</v>
      </c>
      <c r="K164" s="359">
        <v>227</v>
      </c>
      <c r="L164" s="359">
        <v>205.7</v>
      </c>
      <c r="M164" s="359">
        <v>38.86016</v>
      </c>
      <c r="N164" s="1"/>
      <c r="O164" s="1"/>
    </row>
    <row r="165" spans="1:15" ht="12.75" customHeight="1">
      <c r="A165" s="30">
        <v>155</v>
      </c>
      <c r="B165" s="408" t="s">
        <v>104</v>
      </c>
      <c r="C165" s="359">
        <v>141.80000000000001</v>
      </c>
      <c r="D165" s="360">
        <v>143.1</v>
      </c>
      <c r="E165" s="360">
        <v>140</v>
      </c>
      <c r="F165" s="360">
        <v>138.20000000000002</v>
      </c>
      <c r="G165" s="360">
        <v>135.10000000000002</v>
      </c>
      <c r="H165" s="360">
        <v>144.89999999999998</v>
      </c>
      <c r="I165" s="360">
        <v>147.99999999999994</v>
      </c>
      <c r="J165" s="360">
        <v>149.79999999999995</v>
      </c>
      <c r="K165" s="359">
        <v>146.19999999999999</v>
      </c>
      <c r="L165" s="359">
        <v>141.30000000000001</v>
      </c>
      <c r="M165" s="359">
        <v>89.270750000000007</v>
      </c>
      <c r="N165" s="1"/>
      <c r="O165" s="1"/>
    </row>
    <row r="166" spans="1:15" ht="12.75" customHeight="1">
      <c r="A166" s="30">
        <v>156</v>
      </c>
      <c r="B166" s="408" t="s">
        <v>368</v>
      </c>
      <c r="C166" s="359">
        <v>3109.8</v>
      </c>
      <c r="D166" s="360">
        <v>3120.1999999999994</v>
      </c>
      <c r="E166" s="360">
        <v>3080.7999999999988</v>
      </c>
      <c r="F166" s="360">
        <v>3051.7999999999993</v>
      </c>
      <c r="G166" s="360">
        <v>3012.3999999999987</v>
      </c>
      <c r="H166" s="360">
        <v>3149.1999999999989</v>
      </c>
      <c r="I166" s="360">
        <v>3188.5999999999995</v>
      </c>
      <c r="J166" s="360">
        <v>3217.599999999999</v>
      </c>
      <c r="K166" s="359">
        <v>3159.6</v>
      </c>
      <c r="L166" s="359">
        <v>3091.2</v>
      </c>
      <c r="M166" s="359">
        <v>0.24629999999999999</v>
      </c>
      <c r="N166" s="1"/>
      <c r="O166" s="1"/>
    </row>
    <row r="167" spans="1:15" ht="12.75" customHeight="1">
      <c r="A167" s="30">
        <v>157</v>
      </c>
      <c r="B167" s="408" t="s">
        <v>369</v>
      </c>
      <c r="C167" s="359">
        <v>3134.25</v>
      </c>
      <c r="D167" s="360">
        <v>3102.9833333333336</v>
      </c>
      <c r="E167" s="360">
        <v>3061.2666666666673</v>
      </c>
      <c r="F167" s="360">
        <v>2988.2833333333338</v>
      </c>
      <c r="G167" s="360">
        <v>2946.5666666666675</v>
      </c>
      <c r="H167" s="360">
        <v>3175.9666666666672</v>
      </c>
      <c r="I167" s="360">
        <v>3217.6833333333334</v>
      </c>
      <c r="J167" s="360">
        <v>3290.666666666667</v>
      </c>
      <c r="K167" s="359">
        <v>3144.7</v>
      </c>
      <c r="L167" s="359">
        <v>3030</v>
      </c>
      <c r="M167" s="359">
        <v>9.8780000000000007E-2</v>
      </c>
      <c r="N167" s="1"/>
      <c r="O167" s="1"/>
    </row>
    <row r="168" spans="1:15" ht="12.75" customHeight="1">
      <c r="A168" s="30">
        <v>158</v>
      </c>
      <c r="B168" s="408" t="s">
        <v>375</v>
      </c>
      <c r="C168" s="359">
        <v>311.75</v>
      </c>
      <c r="D168" s="360">
        <v>315.58333333333331</v>
      </c>
      <c r="E168" s="360">
        <v>306.16666666666663</v>
      </c>
      <c r="F168" s="360">
        <v>300.58333333333331</v>
      </c>
      <c r="G168" s="360">
        <v>291.16666666666663</v>
      </c>
      <c r="H168" s="360">
        <v>321.16666666666663</v>
      </c>
      <c r="I168" s="360">
        <v>330.58333333333326</v>
      </c>
      <c r="J168" s="360">
        <v>336.16666666666663</v>
      </c>
      <c r="K168" s="359">
        <v>325</v>
      </c>
      <c r="L168" s="359">
        <v>310</v>
      </c>
      <c r="M168" s="359">
        <v>4.5226499999999996</v>
      </c>
      <c r="N168" s="1"/>
      <c r="O168" s="1"/>
    </row>
    <row r="169" spans="1:15" ht="12.75" customHeight="1">
      <c r="A169" s="30">
        <v>159</v>
      </c>
      <c r="B169" s="408" t="s">
        <v>370</v>
      </c>
      <c r="C169" s="359">
        <v>138.75</v>
      </c>
      <c r="D169" s="360">
        <v>138.78333333333333</v>
      </c>
      <c r="E169" s="360">
        <v>135.71666666666667</v>
      </c>
      <c r="F169" s="360">
        <v>132.68333333333334</v>
      </c>
      <c r="G169" s="360">
        <v>129.61666666666667</v>
      </c>
      <c r="H169" s="360">
        <v>141.81666666666666</v>
      </c>
      <c r="I169" s="360">
        <v>144.88333333333333</v>
      </c>
      <c r="J169" s="360">
        <v>147.91666666666666</v>
      </c>
      <c r="K169" s="359">
        <v>141.85</v>
      </c>
      <c r="L169" s="359">
        <v>135.75</v>
      </c>
      <c r="M169" s="359">
        <v>9.2758400000000005</v>
      </c>
      <c r="N169" s="1"/>
      <c r="O169" s="1"/>
    </row>
    <row r="170" spans="1:15" ht="12.75" customHeight="1">
      <c r="A170" s="30">
        <v>160</v>
      </c>
      <c r="B170" s="408" t="s">
        <v>371</v>
      </c>
      <c r="C170" s="359">
        <v>5260.4</v>
      </c>
      <c r="D170" s="360">
        <v>5257.0166666666664</v>
      </c>
      <c r="E170" s="360">
        <v>5224.5333333333328</v>
      </c>
      <c r="F170" s="360">
        <v>5188.6666666666661</v>
      </c>
      <c r="G170" s="360">
        <v>5156.1833333333325</v>
      </c>
      <c r="H170" s="360">
        <v>5292.8833333333332</v>
      </c>
      <c r="I170" s="360">
        <v>5325.3666666666668</v>
      </c>
      <c r="J170" s="360">
        <v>5361.2333333333336</v>
      </c>
      <c r="K170" s="359">
        <v>5289.5</v>
      </c>
      <c r="L170" s="359">
        <v>5221.1499999999996</v>
      </c>
      <c r="M170" s="359">
        <v>4.6739999999999997E-2</v>
      </c>
      <c r="N170" s="1"/>
      <c r="O170" s="1"/>
    </row>
    <row r="171" spans="1:15" ht="12.75" customHeight="1">
      <c r="A171" s="30">
        <v>161</v>
      </c>
      <c r="B171" s="408" t="s">
        <v>258</v>
      </c>
      <c r="C171" s="359">
        <v>3321.95</v>
      </c>
      <c r="D171" s="360">
        <v>3346.2666666666664</v>
      </c>
      <c r="E171" s="360">
        <v>3260.6833333333329</v>
      </c>
      <c r="F171" s="360">
        <v>3199.4166666666665</v>
      </c>
      <c r="G171" s="360">
        <v>3113.833333333333</v>
      </c>
      <c r="H171" s="360">
        <v>3407.5333333333328</v>
      </c>
      <c r="I171" s="360">
        <v>3493.1166666666668</v>
      </c>
      <c r="J171" s="360">
        <v>3554.3833333333328</v>
      </c>
      <c r="K171" s="359">
        <v>3431.85</v>
      </c>
      <c r="L171" s="359">
        <v>3285</v>
      </c>
      <c r="M171" s="359">
        <v>2.8830800000000001</v>
      </c>
      <c r="N171" s="1"/>
      <c r="O171" s="1"/>
    </row>
    <row r="172" spans="1:15" ht="12.75" customHeight="1">
      <c r="A172" s="30">
        <v>162</v>
      </c>
      <c r="B172" s="408" t="s">
        <v>372</v>
      </c>
      <c r="C172" s="359">
        <v>1591.75</v>
      </c>
      <c r="D172" s="360">
        <v>1611.5333333333335</v>
      </c>
      <c r="E172" s="360">
        <v>1570.2166666666672</v>
      </c>
      <c r="F172" s="360">
        <v>1548.6833333333336</v>
      </c>
      <c r="G172" s="360">
        <v>1507.3666666666672</v>
      </c>
      <c r="H172" s="360">
        <v>1633.0666666666671</v>
      </c>
      <c r="I172" s="360">
        <v>1674.3833333333332</v>
      </c>
      <c r="J172" s="360">
        <v>1695.916666666667</v>
      </c>
      <c r="K172" s="359">
        <v>1652.85</v>
      </c>
      <c r="L172" s="359">
        <v>1590</v>
      </c>
      <c r="M172" s="359">
        <v>1.0277099999999999</v>
      </c>
      <c r="N172" s="1"/>
      <c r="O172" s="1"/>
    </row>
    <row r="173" spans="1:15" ht="12.75" customHeight="1">
      <c r="A173" s="30">
        <v>163</v>
      </c>
      <c r="B173" s="408" t="s">
        <v>105</v>
      </c>
      <c r="C173" s="359">
        <v>487.6</v>
      </c>
      <c r="D173" s="360">
        <v>486.75</v>
      </c>
      <c r="E173" s="360">
        <v>476.85</v>
      </c>
      <c r="F173" s="360">
        <v>466.1</v>
      </c>
      <c r="G173" s="360">
        <v>456.20000000000005</v>
      </c>
      <c r="H173" s="360">
        <v>497.5</v>
      </c>
      <c r="I173" s="360">
        <v>507.4</v>
      </c>
      <c r="J173" s="360">
        <v>518.15</v>
      </c>
      <c r="K173" s="359">
        <v>496.65</v>
      </c>
      <c r="L173" s="359">
        <v>476</v>
      </c>
      <c r="M173" s="359">
        <v>6.5257300000000003</v>
      </c>
      <c r="N173" s="1"/>
      <c r="O173" s="1"/>
    </row>
    <row r="174" spans="1:15" ht="12.75" customHeight="1">
      <c r="A174" s="30">
        <v>164</v>
      </c>
      <c r="B174" s="408" t="s">
        <v>367</v>
      </c>
      <c r="C174" s="359">
        <v>4848.25</v>
      </c>
      <c r="D174" s="360">
        <v>4825.25</v>
      </c>
      <c r="E174" s="360">
        <v>4726.75</v>
      </c>
      <c r="F174" s="360">
        <v>4605.25</v>
      </c>
      <c r="G174" s="360">
        <v>4506.75</v>
      </c>
      <c r="H174" s="360">
        <v>4946.75</v>
      </c>
      <c r="I174" s="360">
        <v>5045.25</v>
      </c>
      <c r="J174" s="360">
        <v>5166.75</v>
      </c>
      <c r="K174" s="359">
        <v>4923.75</v>
      </c>
      <c r="L174" s="359">
        <v>4703.75</v>
      </c>
      <c r="M174" s="359">
        <v>0.28476000000000001</v>
      </c>
      <c r="N174" s="1"/>
      <c r="O174" s="1"/>
    </row>
    <row r="175" spans="1:15" ht="12.75" customHeight="1">
      <c r="A175" s="30">
        <v>165</v>
      </c>
      <c r="B175" s="408" t="s">
        <v>107</v>
      </c>
      <c r="C175" s="359">
        <v>40.549999999999997</v>
      </c>
      <c r="D175" s="360">
        <v>40.733333333333327</v>
      </c>
      <c r="E175" s="360">
        <v>39.966666666666654</v>
      </c>
      <c r="F175" s="360">
        <v>39.383333333333326</v>
      </c>
      <c r="G175" s="360">
        <v>38.616666666666653</v>
      </c>
      <c r="H175" s="360">
        <v>41.316666666666656</v>
      </c>
      <c r="I175" s="360">
        <v>42.083333333333321</v>
      </c>
      <c r="J175" s="360">
        <v>42.666666666666657</v>
      </c>
      <c r="K175" s="359">
        <v>41.5</v>
      </c>
      <c r="L175" s="359">
        <v>40.15</v>
      </c>
      <c r="M175" s="359">
        <v>123.78345</v>
      </c>
      <c r="N175" s="1"/>
      <c r="O175" s="1"/>
    </row>
    <row r="176" spans="1:15" ht="12.75" customHeight="1">
      <c r="A176" s="30">
        <v>166</v>
      </c>
      <c r="B176" s="408" t="s">
        <v>381</v>
      </c>
      <c r="C176" s="359">
        <v>464.45</v>
      </c>
      <c r="D176" s="360">
        <v>469.15000000000003</v>
      </c>
      <c r="E176" s="360">
        <v>457.30000000000007</v>
      </c>
      <c r="F176" s="360">
        <v>450.15000000000003</v>
      </c>
      <c r="G176" s="360">
        <v>438.30000000000007</v>
      </c>
      <c r="H176" s="360">
        <v>476.30000000000007</v>
      </c>
      <c r="I176" s="360">
        <v>488.15000000000009</v>
      </c>
      <c r="J176" s="360">
        <v>495.30000000000007</v>
      </c>
      <c r="K176" s="359">
        <v>481</v>
      </c>
      <c r="L176" s="359">
        <v>462</v>
      </c>
      <c r="M176" s="359">
        <v>7.91859</v>
      </c>
      <c r="N176" s="1"/>
      <c r="O176" s="1"/>
    </row>
    <row r="177" spans="1:15" ht="12.75" customHeight="1">
      <c r="A177" s="30">
        <v>167</v>
      </c>
      <c r="B177" s="408" t="s">
        <v>373</v>
      </c>
      <c r="C177" s="359">
        <v>1135.55</v>
      </c>
      <c r="D177" s="360">
        <v>1139.05</v>
      </c>
      <c r="E177" s="360">
        <v>1084.5</v>
      </c>
      <c r="F177" s="360">
        <v>1033.45</v>
      </c>
      <c r="G177" s="360">
        <v>978.90000000000009</v>
      </c>
      <c r="H177" s="360">
        <v>1190.0999999999999</v>
      </c>
      <c r="I177" s="360">
        <v>1244.6499999999996</v>
      </c>
      <c r="J177" s="360">
        <v>1295.6999999999998</v>
      </c>
      <c r="K177" s="359">
        <v>1193.5999999999999</v>
      </c>
      <c r="L177" s="359">
        <v>1088</v>
      </c>
      <c r="M177" s="359">
        <v>0.91903000000000001</v>
      </c>
      <c r="N177" s="1"/>
      <c r="O177" s="1"/>
    </row>
    <row r="178" spans="1:15" ht="12.75" customHeight="1">
      <c r="A178" s="30">
        <v>168</v>
      </c>
      <c r="B178" s="408" t="s">
        <v>259</v>
      </c>
      <c r="C178" s="359">
        <v>535.4</v>
      </c>
      <c r="D178" s="360">
        <v>531.80000000000007</v>
      </c>
      <c r="E178" s="360">
        <v>525.50000000000011</v>
      </c>
      <c r="F178" s="360">
        <v>515.6</v>
      </c>
      <c r="G178" s="360">
        <v>509.30000000000007</v>
      </c>
      <c r="H178" s="360">
        <v>541.70000000000016</v>
      </c>
      <c r="I178" s="360">
        <v>548.00000000000011</v>
      </c>
      <c r="J178" s="360">
        <v>557.9000000000002</v>
      </c>
      <c r="K178" s="359">
        <v>538.1</v>
      </c>
      <c r="L178" s="359">
        <v>521.9</v>
      </c>
      <c r="M178" s="359">
        <v>1.1397299999999999</v>
      </c>
      <c r="N178" s="1"/>
      <c r="O178" s="1"/>
    </row>
    <row r="179" spans="1:15" ht="12.75" customHeight="1">
      <c r="A179" s="30">
        <v>169</v>
      </c>
      <c r="B179" s="408" t="s">
        <v>108</v>
      </c>
      <c r="C179" s="359">
        <v>880.95</v>
      </c>
      <c r="D179" s="360">
        <v>886.23333333333346</v>
      </c>
      <c r="E179" s="360">
        <v>872.3666666666669</v>
      </c>
      <c r="F179" s="360">
        <v>863.78333333333342</v>
      </c>
      <c r="G179" s="360">
        <v>849.91666666666686</v>
      </c>
      <c r="H179" s="360">
        <v>894.81666666666695</v>
      </c>
      <c r="I179" s="360">
        <v>908.68333333333351</v>
      </c>
      <c r="J179" s="360">
        <v>917.26666666666699</v>
      </c>
      <c r="K179" s="359">
        <v>900.1</v>
      </c>
      <c r="L179" s="359">
        <v>877.65</v>
      </c>
      <c r="M179" s="359">
        <v>10.237819999999999</v>
      </c>
      <c r="N179" s="1"/>
      <c r="O179" s="1"/>
    </row>
    <row r="180" spans="1:15" ht="12.75" customHeight="1">
      <c r="A180" s="30">
        <v>170</v>
      </c>
      <c r="B180" s="408" t="s">
        <v>260</v>
      </c>
      <c r="C180" s="359">
        <v>620.45000000000005</v>
      </c>
      <c r="D180" s="360">
        <v>621.13333333333333</v>
      </c>
      <c r="E180" s="360">
        <v>612.26666666666665</v>
      </c>
      <c r="F180" s="360">
        <v>604.08333333333337</v>
      </c>
      <c r="G180" s="360">
        <v>595.2166666666667</v>
      </c>
      <c r="H180" s="360">
        <v>629.31666666666661</v>
      </c>
      <c r="I180" s="360">
        <v>638.18333333333317</v>
      </c>
      <c r="J180" s="360">
        <v>646.36666666666656</v>
      </c>
      <c r="K180" s="359">
        <v>630</v>
      </c>
      <c r="L180" s="359">
        <v>612.95000000000005</v>
      </c>
      <c r="M180" s="359">
        <v>0.90276000000000001</v>
      </c>
      <c r="N180" s="1"/>
      <c r="O180" s="1"/>
    </row>
    <row r="181" spans="1:15" ht="12.75" customHeight="1">
      <c r="A181" s="30">
        <v>171</v>
      </c>
      <c r="B181" s="408" t="s">
        <v>109</v>
      </c>
      <c r="C181" s="359">
        <v>1632.1</v>
      </c>
      <c r="D181" s="360">
        <v>1652.6666666666667</v>
      </c>
      <c r="E181" s="360">
        <v>1599.5833333333335</v>
      </c>
      <c r="F181" s="360">
        <v>1567.0666666666668</v>
      </c>
      <c r="G181" s="360">
        <v>1513.9833333333336</v>
      </c>
      <c r="H181" s="360">
        <v>1685.1833333333334</v>
      </c>
      <c r="I181" s="360">
        <v>1738.2666666666669</v>
      </c>
      <c r="J181" s="360">
        <v>1770.7833333333333</v>
      </c>
      <c r="K181" s="359">
        <v>1705.75</v>
      </c>
      <c r="L181" s="359">
        <v>1620.15</v>
      </c>
      <c r="M181" s="359">
        <v>11.00713</v>
      </c>
      <c r="N181" s="1"/>
      <c r="O181" s="1"/>
    </row>
    <row r="182" spans="1:15" ht="12.75" customHeight="1">
      <c r="A182" s="30">
        <v>172</v>
      </c>
      <c r="B182" s="408" t="s">
        <v>382</v>
      </c>
      <c r="C182" s="359">
        <v>98.65</v>
      </c>
      <c r="D182" s="360">
        <v>98.633333333333326</v>
      </c>
      <c r="E182" s="360">
        <v>94.966666666666654</v>
      </c>
      <c r="F182" s="360">
        <v>91.283333333333331</v>
      </c>
      <c r="G182" s="360">
        <v>87.61666666666666</v>
      </c>
      <c r="H182" s="360">
        <v>102.31666666666665</v>
      </c>
      <c r="I182" s="360">
        <v>105.98333333333333</v>
      </c>
      <c r="J182" s="360">
        <v>109.66666666666664</v>
      </c>
      <c r="K182" s="359">
        <v>102.3</v>
      </c>
      <c r="L182" s="359">
        <v>94.95</v>
      </c>
      <c r="M182" s="359">
        <v>29.97813</v>
      </c>
      <c r="N182" s="1"/>
      <c r="O182" s="1"/>
    </row>
    <row r="183" spans="1:15" ht="12.75" customHeight="1">
      <c r="A183" s="30">
        <v>173</v>
      </c>
      <c r="B183" s="408" t="s">
        <v>110</v>
      </c>
      <c r="C183" s="359">
        <v>300.7</v>
      </c>
      <c r="D183" s="360">
        <v>301.56666666666666</v>
      </c>
      <c r="E183" s="360">
        <v>295.13333333333333</v>
      </c>
      <c r="F183" s="360">
        <v>289.56666666666666</v>
      </c>
      <c r="G183" s="360">
        <v>283.13333333333333</v>
      </c>
      <c r="H183" s="360">
        <v>307.13333333333333</v>
      </c>
      <c r="I183" s="360">
        <v>313.56666666666661</v>
      </c>
      <c r="J183" s="360">
        <v>319.13333333333333</v>
      </c>
      <c r="K183" s="359">
        <v>308</v>
      </c>
      <c r="L183" s="359">
        <v>296</v>
      </c>
      <c r="M183" s="359">
        <v>14.6126</v>
      </c>
      <c r="N183" s="1"/>
      <c r="O183" s="1"/>
    </row>
    <row r="184" spans="1:15" ht="12.75" customHeight="1">
      <c r="A184" s="30">
        <v>174</v>
      </c>
      <c r="B184" s="408" t="s">
        <v>374</v>
      </c>
      <c r="C184" s="359">
        <v>487.6</v>
      </c>
      <c r="D184" s="360">
        <v>492.68333333333334</v>
      </c>
      <c r="E184" s="360">
        <v>478.91666666666669</v>
      </c>
      <c r="F184" s="360">
        <v>470.23333333333335</v>
      </c>
      <c r="G184" s="360">
        <v>456.4666666666667</v>
      </c>
      <c r="H184" s="360">
        <v>501.36666666666667</v>
      </c>
      <c r="I184" s="360">
        <v>515.13333333333333</v>
      </c>
      <c r="J184" s="360">
        <v>523.81666666666661</v>
      </c>
      <c r="K184" s="359">
        <v>506.45</v>
      </c>
      <c r="L184" s="359">
        <v>484</v>
      </c>
      <c r="M184" s="359">
        <v>6.9894400000000001</v>
      </c>
      <c r="N184" s="1"/>
      <c r="O184" s="1"/>
    </row>
    <row r="185" spans="1:15" ht="12.75" customHeight="1">
      <c r="A185" s="30">
        <v>175</v>
      </c>
      <c r="B185" s="408" t="s">
        <v>111</v>
      </c>
      <c r="C185" s="359">
        <v>1697</v>
      </c>
      <c r="D185" s="360">
        <v>1708.1333333333332</v>
      </c>
      <c r="E185" s="360">
        <v>1679.9166666666665</v>
      </c>
      <c r="F185" s="360">
        <v>1662.8333333333333</v>
      </c>
      <c r="G185" s="360">
        <v>1634.6166666666666</v>
      </c>
      <c r="H185" s="360">
        <v>1725.2166666666665</v>
      </c>
      <c r="I185" s="360">
        <v>1753.4333333333332</v>
      </c>
      <c r="J185" s="360">
        <v>1770.5166666666664</v>
      </c>
      <c r="K185" s="359">
        <v>1736.35</v>
      </c>
      <c r="L185" s="359">
        <v>1691.05</v>
      </c>
      <c r="M185" s="359">
        <v>11.370850000000001</v>
      </c>
      <c r="N185" s="1"/>
      <c r="O185" s="1"/>
    </row>
    <row r="186" spans="1:15" ht="12.75" customHeight="1">
      <c r="A186" s="30">
        <v>176</v>
      </c>
      <c r="B186" s="408" t="s">
        <v>376</v>
      </c>
      <c r="C186" s="359">
        <v>209.45</v>
      </c>
      <c r="D186" s="360">
        <v>210.96666666666667</v>
      </c>
      <c r="E186" s="360">
        <v>206.48333333333335</v>
      </c>
      <c r="F186" s="360">
        <v>203.51666666666668</v>
      </c>
      <c r="G186" s="360">
        <v>199.03333333333336</v>
      </c>
      <c r="H186" s="360">
        <v>213.93333333333334</v>
      </c>
      <c r="I186" s="360">
        <v>218.41666666666663</v>
      </c>
      <c r="J186" s="360">
        <v>221.38333333333333</v>
      </c>
      <c r="K186" s="359">
        <v>215.45</v>
      </c>
      <c r="L186" s="359">
        <v>208</v>
      </c>
      <c r="M186" s="359">
        <v>29.362909999999999</v>
      </c>
      <c r="N186" s="1"/>
      <c r="O186" s="1"/>
    </row>
    <row r="187" spans="1:15" ht="12.75" customHeight="1">
      <c r="A187" s="30">
        <v>177</v>
      </c>
      <c r="B187" s="408" t="s">
        <v>377</v>
      </c>
      <c r="C187" s="359">
        <v>1840.55</v>
      </c>
      <c r="D187" s="360">
        <v>1862.0333333333335</v>
      </c>
      <c r="E187" s="360">
        <v>1810.5666666666671</v>
      </c>
      <c r="F187" s="360">
        <v>1780.5833333333335</v>
      </c>
      <c r="G187" s="360">
        <v>1729.116666666667</v>
      </c>
      <c r="H187" s="360">
        <v>1892.0166666666671</v>
      </c>
      <c r="I187" s="360">
        <v>1943.4833333333338</v>
      </c>
      <c r="J187" s="360">
        <v>1973.4666666666672</v>
      </c>
      <c r="K187" s="359">
        <v>1913.5</v>
      </c>
      <c r="L187" s="359">
        <v>1832.05</v>
      </c>
      <c r="M187" s="359">
        <v>0.36770999999999998</v>
      </c>
      <c r="N187" s="1"/>
      <c r="O187" s="1"/>
    </row>
    <row r="188" spans="1:15" ht="12.75" customHeight="1">
      <c r="A188" s="30">
        <v>178</v>
      </c>
      <c r="B188" s="408" t="s">
        <v>383</v>
      </c>
      <c r="C188" s="359">
        <v>127.45</v>
      </c>
      <c r="D188" s="360">
        <v>127.84999999999998</v>
      </c>
      <c r="E188" s="360">
        <v>124.19999999999996</v>
      </c>
      <c r="F188" s="360">
        <v>120.94999999999997</v>
      </c>
      <c r="G188" s="360">
        <v>117.29999999999995</v>
      </c>
      <c r="H188" s="360">
        <v>131.09999999999997</v>
      </c>
      <c r="I188" s="360">
        <v>134.74999999999997</v>
      </c>
      <c r="J188" s="360">
        <v>137.99999999999997</v>
      </c>
      <c r="K188" s="359">
        <v>131.5</v>
      </c>
      <c r="L188" s="359">
        <v>124.6</v>
      </c>
      <c r="M188" s="359">
        <v>18.205359999999999</v>
      </c>
      <c r="N188" s="1"/>
      <c r="O188" s="1"/>
    </row>
    <row r="189" spans="1:15" ht="12.75" customHeight="1">
      <c r="A189" s="30">
        <v>179</v>
      </c>
      <c r="B189" s="408" t="s">
        <v>261</v>
      </c>
      <c r="C189" s="359">
        <v>297.85000000000002</v>
      </c>
      <c r="D189" s="360">
        <v>298.83333333333331</v>
      </c>
      <c r="E189" s="360">
        <v>293.81666666666661</v>
      </c>
      <c r="F189" s="360">
        <v>289.7833333333333</v>
      </c>
      <c r="G189" s="360">
        <v>284.76666666666659</v>
      </c>
      <c r="H189" s="360">
        <v>302.86666666666662</v>
      </c>
      <c r="I189" s="360">
        <v>307.88333333333338</v>
      </c>
      <c r="J189" s="360">
        <v>311.91666666666663</v>
      </c>
      <c r="K189" s="359">
        <v>303.85000000000002</v>
      </c>
      <c r="L189" s="359">
        <v>294.8</v>
      </c>
      <c r="M189" s="359">
        <v>3.5443199999999999</v>
      </c>
      <c r="N189" s="1"/>
      <c r="O189" s="1"/>
    </row>
    <row r="190" spans="1:15" ht="12.75" customHeight="1">
      <c r="A190" s="30">
        <v>180</v>
      </c>
      <c r="B190" s="408" t="s">
        <v>378</v>
      </c>
      <c r="C190" s="359">
        <v>693.95</v>
      </c>
      <c r="D190" s="360">
        <v>700.48333333333346</v>
      </c>
      <c r="E190" s="360">
        <v>675.6166666666669</v>
      </c>
      <c r="F190" s="360">
        <v>657.28333333333342</v>
      </c>
      <c r="G190" s="360">
        <v>632.41666666666686</v>
      </c>
      <c r="H190" s="360">
        <v>718.81666666666695</v>
      </c>
      <c r="I190" s="360">
        <v>743.68333333333351</v>
      </c>
      <c r="J190" s="360">
        <v>762.01666666666699</v>
      </c>
      <c r="K190" s="359">
        <v>725.35</v>
      </c>
      <c r="L190" s="359">
        <v>682.15</v>
      </c>
      <c r="M190" s="359">
        <v>2.0583300000000002</v>
      </c>
      <c r="N190" s="1"/>
      <c r="O190" s="1"/>
    </row>
    <row r="191" spans="1:15" ht="12.75" customHeight="1">
      <c r="A191" s="30">
        <v>181</v>
      </c>
      <c r="B191" s="408" t="s">
        <v>112</v>
      </c>
      <c r="C191" s="359">
        <v>677.5</v>
      </c>
      <c r="D191" s="360">
        <v>686.61666666666667</v>
      </c>
      <c r="E191" s="360">
        <v>663.7833333333333</v>
      </c>
      <c r="F191" s="360">
        <v>650.06666666666661</v>
      </c>
      <c r="G191" s="360">
        <v>627.23333333333323</v>
      </c>
      <c r="H191" s="360">
        <v>700.33333333333337</v>
      </c>
      <c r="I191" s="360">
        <v>723.16666666666663</v>
      </c>
      <c r="J191" s="360">
        <v>736.88333333333344</v>
      </c>
      <c r="K191" s="359">
        <v>709.45</v>
      </c>
      <c r="L191" s="359">
        <v>672.9</v>
      </c>
      <c r="M191" s="359">
        <v>9.2553900000000002</v>
      </c>
      <c r="N191" s="1"/>
      <c r="O191" s="1"/>
    </row>
    <row r="192" spans="1:15" ht="12.75" customHeight="1">
      <c r="A192" s="30">
        <v>182</v>
      </c>
      <c r="B192" s="408" t="s">
        <v>262</v>
      </c>
      <c r="C192" s="359">
        <v>1417.1</v>
      </c>
      <c r="D192" s="360">
        <v>1431.1666666666667</v>
      </c>
      <c r="E192" s="360">
        <v>1391.3333333333335</v>
      </c>
      <c r="F192" s="360">
        <v>1365.5666666666668</v>
      </c>
      <c r="G192" s="360">
        <v>1325.7333333333336</v>
      </c>
      <c r="H192" s="360">
        <v>1456.9333333333334</v>
      </c>
      <c r="I192" s="360">
        <v>1496.7666666666669</v>
      </c>
      <c r="J192" s="360">
        <v>1522.5333333333333</v>
      </c>
      <c r="K192" s="359">
        <v>1471</v>
      </c>
      <c r="L192" s="359">
        <v>1405.4</v>
      </c>
      <c r="M192" s="359">
        <v>9.6159599999999994</v>
      </c>
      <c r="N192" s="1"/>
      <c r="O192" s="1"/>
    </row>
    <row r="193" spans="1:15" ht="12.75" customHeight="1">
      <c r="A193" s="30">
        <v>183</v>
      </c>
      <c r="B193" s="408" t="s">
        <v>387</v>
      </c>
      <c r="C193" s="359">
        <v>1140.55</v>
      </c>
      <c r="D193" s="360">
        <v>1130.7333333333333</v>
      </c>
      <c r="E193" s="360">
        <v>1081.4666666666667</v>
      </c>
      <c r="F193" s="360">
        <v>1022.3833333333334</v>
      </c>
      <c r="G193" s="360">
        <v>973.11666666666679</v>
      </c>
      <c r="H193" s="360">
        <v>1189.8166666666666</v>
      </c>
      <c r="I193" s="360">
        <v>1239.0833333333335</v>
      </c>
      <c r="J193" s="360">
        <v>1298.1666666666665</v>
      </c>
      <c r="K193" s="359">
        <v>1180</v>
      </c>
      <c r="L193" s="359">
        <v>1071.6500000000001</v>
      </c>
      <c r="M193" s="359">
        <v>1.63845</v>
      </c>
      <c r="N193" s="1"/>
      <c r="O193" s="1"/>
    </row>
    <row r="194" spans="1:15" ht="12.75" customHeight="1">
      <c r="A194" s="30">
        <v>184</v>
      </c>
      <c r="B194" s="408" t="s">
        <v>839</v>
      </c>
      <c r="C194" s="359">
        <v>22.1</v>
      </c>
      <c r="D194" s="360">
        <v>22.3</v>
      </c>
      <c r="E194" s="360">
        <v>21.75</v>
      </c>
      <c r="F194" s="360">
        <v>21.4</v>
      </c>
      <c r="G194" s="360">
        <v>20.849999999999998</v>
      </c>
      <c r="H194" s="360">
        <v>22.650000000000002</v>
      </c>
      <c r="I194" s="360">
        <v>23.200000000000006</v>
      </c>
      <c r="J194" s="360">
        <v>23.550000000000004</v>
      </c>
      <c r="K194" s="359">
        <v>22.85</v>
      </c>
      <c r="L194" s="359">
        <v>21.95</v>
      </c>
      <c r="M194" s="359">
        <v>61.2943</v>
      </c>
      <c r="N194" s="1"/>
      <c r="O194" s="1"/>
    </row>
    <row r="195" spans="1:15" ht="12.75" customHeight="1">
      <c r="A195" s="30">
        <v>185</v>
      </c>
      <c r="B195" s="408" t="s">
        <v>388</v>
      </c>
      <c r="C195" s="359">
        <v>1058.9000000000001</v>
      </c>
      <c r="D195" s="360">
        <v>1063.8833333333334</v>
      </c>
      <c r="E195" s="360">
        <v>1017.7666666666669</v>
      </c>
      <c r="F195" s="360">
        <v>976.63333333333344</v>
      </c>
      <c r="G195" s="360">
        <v>930.51666666666688</v>
      </c>
      <c r="H195" s="360">
        <v>1105.0166666666669</v>
      </c>
      <c r="I195" s="360">
        <v>1151.1333333333332</v>
      </c>
      <c r="J195" s="360">
        <v>1192.2666666666669</v>
      </c>
      <c r="K195" s="359">
        <v>1110</v>
      </c>
      <c r="L195" s="359">
        <v>1022.75</v>
      </c>
      <c r="M195" s="359">
        <v>0.70133000000000001</v>
      </c>
      <c r="N195" s="1"/>
      <c r="O195" s="1"/>
    </row>
    <row r="196" spans="1:15" ht="12.75" customHeight="1">
      <c r="A196" s="30">
        <v>186</v>
      </c>
      <c r="B196" s="408" t="s">
        <v>113</v>
      </c>
      <c r="C196" s="359">
        <v>1142.25</v>
      </c>
      <c r="D196" s="360">
        <v>1150.95</v>
      </c>
      <c r="E196" s="360">
        <v>1126.95</v>
      </c>
      <c r="F196" s="360">
        <v>1111.6500000000001</v>
      </c>
      <c r="G196" s="360">
        <v>1087.6500000000001</v>
      </c>
      <c r="H196" s="360">
        <v>1166.25</v>
      </c>
      <c r="I196" s="360">
        <v>1190.25</v>
      </c>
      <c r="J196" s="360">
        <v>1205.55</v>
      </c>
      <c r="K196" s="359">
        <v>1174.95</v>
      </c>
      <c r="L196" s="359">
        <v>1135.6500000000001</v>
      </c>
      <c r="M196" s="359">
        <v>10.82194</v>
      </c>
      <c r="N196" s="1"/>
      <c r="O196" s="1"/>
    </row>
    <row r="197" spans="1:15" ht="12.75" customHeight="1">
      <c r="A197" s="30">
        <v>187</v>
      </c>
      <c r="B197" s="408" t="s">
        <v>114</v>
      </c>
      <c r="C197" s="359">
        <v>1080.45</v>
      </c>
      <c r="D197" s="360">
        <v>1086.6333333333334</v>
      </c>
      <c r="E197" s="360">
        <v>1071.0666666666668</v>
      </c>
      <c r="F197" s="360">
        <v>1061.6833333333334</v>
      </c>
      <c r="G197" s="360">
        <v>1046.1166666666668</v>
      </c>
      <c r="H197" s="360">
        <v>1096.0166666666669</v>
      </c>
      <c r="I197" s="360">
        <v>1111.5833333333335</v>
      </c>
      <c r="J197" s="360">
        <v>1120.9666666666669</v>
      </c>
      <c r="K197" s="359">
        <v>1102.2</v>
      </c>
      <c r="L197" s="359">
        <v>1077.25</v>
      </c>
      <c r="M197" s="359">
        <v>76.547240000000002</v>
      </c>
      <c r="N197" s="1"/>
      <c r="O197" s="1"/>
    </row>
    <row r="198" spans="1:15" ht="12.75" customHeight="1">
      <c r="A198" s="30">
        <v>188</v>
      </c>
      <c r="B198" s="408" t="s">
        <v>115</v>
      </c>
      <c r="C198" s="359">
        <v>2516.5</v>
      </c>
      <c r="D198" s="360">
        <v>2520.6666666666665</v>
      </c>
      <c r="E198" s="360">
        <v>2484.5333333333328</v>
      </c>
      <c r="F198" s="360">
        <v>2452.5666666666662</v>
      </c>
      <c r="G198" s="360">
        <v>2416.4333333333325</v>
      </c>
      <c r="H198" s="360">
        <v>2552.6333333333332</v>
      </c>
      <c r="I198" s="360">
        <v>2588.7666666666673</v>
      </c>
      <c r="J198" s="360">
        <v>2620.7333333333336</v>
      </c>
      <c r="K198" s="359">
        <v>2556.8000000000002</v>
      </c>
      <c r="L198" s="359">
        <v>2488.6999999999998</v>
      </c>
      <c r="M198" s="359">
        <v>48.851660000000003</v>
      </c>
      <c r="N198" s="1"/>
      <c r="O198" s="1"/>
    </row>
    <row r="199" spans="1:15" ht="12.75" customHeight="1">
      <c r="A199" s="30">
        <v>189</v>
      </c>
      <c r="B199" s="408" t="s">
        <v>116</v>
      </c>
      <c r="C199" s="359">
        <v>2183.8000000000002</v>
      </c>
      <c r="D199" s="360">
        <v>2192.3333333333335</v>
      </c>
      <c r="E199" s="360">
        <v>2133.2666666666669</v>
      </c>
      <c r="F199" s="360">
        <v>2082.7333333333336</v>
      </c>
      <c r="G199" s="360">
        <v>2023.666666666667</v>
      </c>
      <c r="H199" s="360">
        <v>2242.8666666666668</v>
      </c>
      <c r="I199" s="360">
        <v>2301.9333333333334</v>
      </c>
      <c r="J199" s="360">
        <v>2352.4666666666667</v>
      </c>
      <c r="K199" s="359">
        <v>2251.4</v>
      </c>
      <c r="L199" s="359">
        <v>2141.8000000000002</v>
      </c>
      <c r="M199" s="359">
        <v>8.05044</v>
      </c>
      <c r="N199" s="1"/>
      <c r="O199" s="1"/>
    </row>
    <row r="200" spans="1:15" ht="12.75" customHeight="1">
      <c r="A200" s="30">
        <v>190</v>
      </c>
      <c r="B200" s="408" t="s">
        <v>117</v>
      </c>
      <c r="C200" s="359">
        <v>1463.25</v>
      </c>
      <c r="D200" s="360">
        <v>1469.9833333333333</v>
      </c>
      <c r="E200" s="360">
        <v>1453.2666666666667</v>
      </c>
      <c r="F200" s="360">
        <v>1443.2833333333333</v>
      </c>
      <c r="G200" s="360">
        <v>1426.5666666666666</v>
      </c>
      <c r="H200" s="360">
        <v>1479.9666666666667</v>
      </c>
      <c r="I200" s="360">
        <v>1496.6833333333334</v>
      </c>
      <c r="J200" s="360">
        <v>1506.6666666666667</v>
      </c>
      <c r="K200" s="359">
        <v>1486.7</v>
      </c>
      <c r="L200" s="359">
        <v>1460</v>
      </c>
      <c r="M200" s="359">
        <v>124.62604</v>
      </c>
      <c r="N200" s="1"/>
      <c r="O200" s="1"/>
    </row>
    <row r="201" spans="1:15" ht="12.75" customHeight="1">
      <c r="A201" s="30">
        <v>191</v>
      </c>
      <c r="B201" s="408" t="s">
        <v>118</v>
      </c>
      <c r="C201" s="359">
        <v>620.45000000000005</v>
      </c>
      <c r="D201" s="360">
        <v>624.13333333333333</v>
      </c>
      <c r="E201" s="360">
        <v>615.36666666666667</v>
      </c>
      <c r="F201" s="360">
        <v>610.2833333333333</v>
      </c>
      <c r="G201" s="360">
        <v>601.51666666666665</v>
      </c>
      <c r="H201" s="360">
        <v>629.2166666666667</v>
      </c>
      <c r="I201" s="360">
        <v>637.98333333333335</v>
      </c>
      <c r="J201" s="360">
        <v>643.06666666666672</v>
      </c>
      <c r="K201" s="359">
        <v>632.9</v>
      </c>
      <c r="L201" s="359">
        <v>619.04999999999995</v>
      </c>
      <c r="M201" s="359">
        <v>13.17526</v>
      </c>
      <c r="N201" s="1"/>
      <c r="O201" s="1"/>
    </row>
    <row r="202" spans="1:15" ht="12.75" customHeight="1">
      <c r="A202" s="30">
        <v>192</v>
      </c>
      <c r="B202" s="408" t="s">
        <v>385</v>
      </c>
      <c r="C202" s="359">
        <v>1526.1</v>
      </c>
      <c r="D202" s="360">
        <v>1553.25</v>
      </c>
      <c r="E202" s="360">
        <v>1493.85</v>
      </c>
      <c r="F202" s="360">
        <v>1461.6</v>
      </c>
      <c r="G202" s="360">
        <v>1402.1999999999998</v>
      </c>
      <c r="H202" s="360">
        <v>1585.5</v>
      </c>
      <c r="I202" s="360">
        <v>1644.9</v>
      </c>
      <c r="J202" s="360">
        <v>1677.15</v>
      </c>
      <c r="K202" s="359">
        <v>1612.65</v>
      </c>
      <c r="L202" s="359">
        <v>1521</v>
      </c>
      <c r="M202" s="359">
        <v>2.7609900000000001</v>
      </c>
      <c r="N202" s="1"/>
      <c r="O202" s="1"/>
    </row>
    <row r="203" spans="1:15" ht="12.75" customHeight="1">
      <c r="A203" s="30">
        <v>193</v>
      </c>
      <c r="B203" s="408" t="s">
        <v>389</v>
      </c>
      <c r="C203" s="359">
        <v>221.6</v>
      </c>
      <c r="D203" s="360">
        <v>222.83333333333334</v>
      </c>
      <c r="E203" s="360">
        <v>219.76666666666668</v>
      </c>
      <c r="F203" s="360">
        <v>217.93333333333334</v>
      </c>
      <c r="G203" s="360">
        <v>214.86666666666667</v>
      </c>
      <c r="H203" s="360">
        <v>224.66666666666669</v>
      </c>
      <c r="I203" s="360">
        <v>227.73333333333335</v>
      </c>
      <c r="J203" s="360">
        <v>229.56666666666669</v>
      </c>
      <c r="K203" s="359">
        <v>225.9</v>
      </c>
      <c r="L203" s="359">
        <v>221</v>
      </c>
      <c r="M203" s="359">
        <v>5.8887400000000003</v>
      </c>
      <c r="N203" s="1"/>
      <c r="O203" s="1"/>
    </row>
    <row r="204" spans="1:15" ht="12.75" customHeight="1">
      <c r="A204" s="30">
        <v>194</v>
      </c>
      <c r="B204" s="408" t="s">
        <v>390</v>
      </c>
      <c r="C204" s="359">
        <v>136.4</v>
      </c>
      <c r="D204" s="360">
        <v>137.95000000000002</v>
      </c>
      <c r="E204" s="360">
        <v>133.75000000000003</v>
      </c>
      <c r="F204" s="360">
        <v>131.10000000000002</v>
      </c>
      <c r="G204" s="360">
        <v>126.90000000000003</v>
      </c>
      <c r="H204" s="360">
        <v>140.60000000000002</v>
      </c>
      <c r="I204" s="360">
        <v>144.80000000000001</v>
      </c>
      <c r="J204" s="360">
        <v>147.45000000000002</v>
      </c>
      <c r="K204" s="359">
        <v>142.15</v>
      </c>
      <c r="L204" s="359">
        <v>135.30000000000001</v>
      </c>
      <c r="M204" s="359">
        <v>20.188479999999998</v>
      </c>
      <c r="N204" s="1"/>
      <c r="O204" s="1"/>
    </row>
    <row r="205" spans="1:15" ht="12.75" customHeight="1">
      <c r="A205" s="30">
        <v>195</v>
      </c>
      <c r="B205" s="408" t="s">
        <v>119</v>
      </c>
      <c r="C205" s="359">
        <v>2672.15</v>
      </c>
      <c r="D205" s="360">
        <v>2696.7333333333331</v>
      </c>
      <c r="E205" s="360">
        <v>2638.4666666666662</v>
      </c>
      <c r="F205" s="360">
        <v>2604.7833333333333</v>
      </c>
      <c r="G205" s="360">
        <v>2546.5166666666664</v>
      </c>
      <c r="H205" s="360">
        <v>2730.4166666666661</v>
      </c>
      <c r="I205" s="360">
        <v>2788.6833333333334</v>
      </c>
      <c r="J205" s="360">
        <v>2822.3666666666659</v>
      </c>
      <c r="K205" s="359">
        <v>2755</v>
      </c>
      <c r="L205" s="359">
        <v>2663.05</v>
      </c>
      <c r="M205" s="359">
        <v>4.6623799999999997</v>
      </c>
      <c r="N205" s="1"/>
      <c r="O205" s="1"/>
    </row>
    <row r="206" spans="1:15" ht="12.75" customHeight="1">
      <c r="A206" s="30">
        <v>196</v>
      </c>
      <c r="B206" s="408" t="s">
        <v>386</v>
      </c>
      <c r="C206" s="359">
        <v>81.2</v>
      </c>
      <c r="D206" s="360">
        <v>81.933333333333337</v>
      </c>
      <c r="E206" s="360">
        <v>80.066666666666677</v>
      </c>
      <c r="F206" s="360">
        <v>78.933333333333337</v>
      </c>
      <c r="G206" s="360">
        <v>77.066666666666677</v>
      </c>
      <c r="H206" s="360">
        <v>83.066666666666677</v>
      </c>
      <c r="I206" s="360">
        <v>84.933333333333351</v>
      </c>
      <c r="J206" s="360">
        <v>86.066666666666677</v>
      </c>
      <c r="K206" s="359">
        <v>83.8</v>
      </c>
      <c r="L206" s="359">
        <v>80.8</v>
      </c>
      <c r="M206" s="359">
        <v>91.88373</v>
      </c>
      <c r="N206" s="1"/>
      <c r="O206" s="1"/>
    </row>
    <row r="207" spans="1:15" ht="12.75" customHeight="1">
      <c r="A207" s="30">
        <v>197</v>
      </c>
      <c r="B207" s="408" t="s">
        <v>840</v>
      </c>
      <c r="C207" s="359">
        <v>2516.4499999999998</v>
      </c>
      <c r="D207" s="360">
        <v>2533.6666666666665</v>
      </c>
      <c r="E207" s="360">
        <v>2472.833333333333</v>
      </c>
      <c r="F207" s="360">
        <v>2429.2166666666667</v>
      </c>
      <c r="G207" s="360">
        <v>2368.3833333333332</v>
      </c>
      <c r="H207" s="360">
        <v>2577.2833333333328</v>
      </c>
      <c r="I207" s="360">
        <v>2638.1166666666659</v>
      </c>
      <c r="J207" s="360">
        <v>2681.7333333333327</v>
      </c>
      <c r="K207" s="359">
        <v>2594.5</v>
      </c>
      <c r="L207" s="359">
        <v>2490.0500000000002</v>
      </c>
      <c r="M207" s="359">
        <v>0.48161999999999999</v>
      </c>
      <c r="N207" s="1"/>
      <c r="O207" s="1"/>
    </row>
    <row r="208" spans="1:15" ht="12.75" customHeight="1">
      <c r="A208" s="30">
        <v>198</v>
      </c>
      <c r="B208" s="408" t="s">
        <v>827</v>
      </c>
      <c r="C208" s="359">
        <v>401.8</v>
      </c>
      <c r="D208" s="360">
        <v>400.2166666666667</v>
      </c>
      <c r="E208" s="360">
        <v>381.58333333333337</v>
      </c>
      <c r="F208" s="360">
        <v>361.36666666666667</v>
      </c>
      <c r="G208" s="360">
        <v>342.73333333333335</v>
      </c>
      <c r="H208" s="360">
        <v>420.43333333333339</v>
      </c>
      <c r="I208" s="360">
        <v>439.06666666666672</v>
      </c>
      <c r="J208" s="360">
        <v>459.28333333333342</v>
      </c>
      <c r="K208" s="359">
        <v>418.85</v>
      </c>
      <c r="L208" s="359">
        <v>380</v>
      </c>
      <c r="M208" s="359">
        <v>7.0771699999999997</v>
      </c>
      <c r="N208" s="1"/>
      <c r="O208" s="1"/>
    </row>
    <row r="209" spans="1:15" ht="12.75" customHeight="1">
      <c r="A209" s="30">
        <v>199</v>
      </c>
      <c r="B209" s="408" t="s">
        <v>121</v>
      </c>
      <c r="C209" s="359">
        <v>490.35</v>
      </c>
      <c r="D209" s="360">
        <v>495.13333333333338</v>
      </c>
      <c r="E209" s="360">
        <v>483.66666666666674</v>
      </c>
      <c r="F209" s="360">
        <v>476.98333333333335</v>
      </c>
      <c r="G209" s="360">
        <v>465.51666666666671</v>
      </c>
      <c r="H209" s="360">
        <v>501.81666666666678</v>
      </c>
      <c r="I209" s="360">
        <v>513.2833333333333</v>
      </c>
      <c r="J209" s="360">
        <v>519.96666666666681</v>
      </c>
      <c r="K209" s="359">
        <v>506.6</v>
      </c>
      <c r="L209" s="359">
        <v>488.45</v>
      </c>
      <c r="M209" s="359">
        <v>66.164010000000005</v>
      </c>
      <c r="N209" s="1"/>
      <c r="O209" s="1"/>
    </row>
    <row r="210" spans="1:15" ht="12.75" customHeight="1">
      <c r="A210" s="30">
        <v>200</v>
      </c>
      <c r="B210" s="408" t="s">
        <v>391</v>
      </c>
      <c r="C210" s="359">
        <v>123.8</v>
      </c>
      <c r="D210" s="360">
        <v>125.06666666666666</v>
      </c>
      <c r="E210" s="360">
        <v>121.98333333333332</v>
      </c>
      <c r="F210" s="360">
        <v>120.16666666666666</v>
      </c>
      <c r="G210" s="360">
        <v>117.08333333333331</v>
      </c>
      <c r="H210" s="360">
        <v>126.88333333333333</v>
      </c>
      <c r="I210" s="360">
        <v>129.96666666666667</v>
      </c>
      <c r="J210" s="360">
        <v>131.78333333333333</v>
      </c>
      <c r="K210" s="359">
        <v>128.15</v>
      </c>
      <c r="L210" s="359">
        <v>123.25</v>
      </c>
      <c r="M210" s="359">
        <v>53.126190000000001</v>
      </c>
      <c r="N210" s="1"/>
      <c r="O210" s="1"/>
    </row>
    <row r="211" spans="1:15" ht="12.75" customHeight="1">
      <c r="A211" s="30">
        <v>201</v>
      </c>
      <c r="B211" s="408" t="s">
        <v>122</v>
      </c>
      <c r="C211" s="359">
        <v>313.45</v>
      </c>
      <c r="D211" s="360">
        <v>315.34999999999997</v>
      </c>
      <c r="E211" s="360">
        <v>308.09999999999991</v>
      </c>
      <c r="F211" s="360">
        <v>302.74999999999994</v>
      </c>
      <c r="G211" s="360">
        <v>295.49999999999989</v>
      </c>
      <c r="H211" s="360">
        <v>320.69999999999993</v>
      </c>
      <c r="I211" s="360">
        <v>327.95000000000005</v>
      </c>
      <c r="J211" s="360">
        <v>333.29999999999995</v>
      </c>
      <c r="K211" s="359">
        <v>322.60000000000002</v>
      </c>
      <c r="L211" s="359">
        <v>310</v>
      </c>
      <c r="M211" s="359">
        <v>42.422539999999998</v>
      </c>
      <c r="N211" s="1"/>
      <c r="O211" s="1"/>
    </row>
    <row r="212" spans="1:15" ht="12.75" customHeight="1">
      <c r="A212" s="30">
        <v>202</v>
      </c>
      <c r="B212" s="408" t="s">
        <v>123</v>
      </c>
      <c r="C212" s="359">
        <v>2283.5500000000002</v>
      </c>
      <c r="D212" s="360">
        <v>2293.4333333333334</v>
      </c>
      <c r="E212" s="360">
        <v>2268.166666666667</v>
      </c>
      <c r="F212" s="360">
        <v>2252.7833333333338</v>
      </c>
      <c r="G212" s="360">
        <v>2227.5166666666673</v>
      </c>
      <c r="H212" s="360">
        <v>2308.8166666666666</v>
      </c>
      <c r="I212" s="360">
        <v>2334.083333333333</v>
      </c>
      <c r="J212" s="360">
        <v>2349.4666666666662</v>
      </c>
      <c r="K212" s="359">
        <v>2318.6999999999998</v>
      </c>
      <c r="L212" s="359">
        <v>2278.0500000000002</v>
      </c>
      <c r="M212" s="359">
        <v>19.677209999999999</v>
      </c>
      <c r="N212" s="1"/>
      <c r="O212" s="1"/>
    </row>
    <row r="213" spans="1:15" ht="12.75" customHeight="1">
      <c r="A213" s="30">
        <v>203</v>
      </c>
      <c r="B213" s="408" t="s">
        <v>263</v>
      </c>
      <c r="C213" s="359">
        <v>315.35000000000002</v>
      </c>
      <c r="D213" s="360">
        <v>316.38333333333333</v>
      </c>
      <c r="E213" s="360">
        <v>313.36666666666667</v>
      </c>
      <c r="F213" s="360">
        <v>311.38333333333333</v>
      </c>
      <c r="G213" s="360">
        <v>308.36666666666667</v>
      </c>
      <c r="H213" s="360">
        <v>318.36666666666667</v>
      </c>
      <c r="I213" s="360">
        <v>321.38333333333333</v>
      </c>
      <c r="J213" s="360">
        <v>323.36666666666667</v>
      </c>
      <c r="K213" s="359">
        <v>319.39999999999998</v>
      </c>
      <c r="L213" s="359">
        <v>314.39999999999998</v>
      </c>
      <c r="M213" s="359">
        <v>3.7781500000000001</v>
      </c>
      <c r="N213" s="1"/>
      <c r="O213" s="1"/>
    </row>
    <row r="214" spans="1:15" ht="12.75" customHeight="1">
      <c r="A214" s="30">
        <v>204</v>
      </c>
      <c r="B214" s="408" t="s">
        <v>841</v>
      </c>
      <c r="C214" s="359">
        <v>780.4</v>
      </c>
      <c r="D214" s="360">
        <v>777.29999999999984</v>
      </c>
      <c r="E214" s="360">
        <v>761.89999999999964</v>
      </c>
      <c r="F214" s="360">
        <v>743.39999999999975</v>
      </c>
      <c r="G214" s="360">
        <v>727.99999999999955</v>
      </c>
      <c r="H214" s="360">
        <v>795.79999999999973</v>
      </c>
      <c r="I214" s="360">
        <v>811.2</v>
      </c>
      <c r="J214" s="360">
        <v>829.69999999999982</v>
      </c>
      <c r="K214" s="359">
        <v>792.7</v>
      </c>
      <c r="L214" s="359">
        <v>758.8</v>
      </c>
      <c r="M214" s="359">
        <v>1.54573</v>
      </c>
      <c r="N214" s="1"/>
      <c r="O214" s="1"/>
    </row>
    <row r="215" spans="1:15" ht="12.75" customHeight="1">
      <c r="A215" s="30">
        <v>205</v>
      </c>
      <c r="B215" s="408" t="s">
        <v>392</v>
      </c>
      <c r="C215" s="359">
        <v>41901.300000000003</v>
      </c>
      <c r="D215" s="360">
        <v>42270.76666666667</v>
      </c>
      <c r="E215" s="360">
        <v>41329.333333333343</v>
      </c>
      <c r="F215" s="360">
        <v>40757.366666666676</v>
      </c>
      <c r="G215" s="360">
        <v>39815.933333333349</v>
      </c>
      <c r="H215" s="360">
        <v>42842.733333333337</v>
      </c>
      <c r="I215" s="360">
        <v>43784.166666666672</v>
      </c>
      <c r="J215" s="360">
        <v>44356.133333333331</v>
      </c>
      <c r="K215" s="359">
        <v>43212.2</v>
      </c>
      <c r="L215" s="359">
        <v>41698.800000000003</v>
      </c>
      <c r="M215" s="359">
        <v>2.2599999999999999E-2</v>
      </c>
      <c r="N215" s="1"/>
      <c r="O215" s="1"/>
    </row>
    <row r="216" spans="1:15" ht="12.75" customHeight="1">
      <c r="A216" s="30">
        <v>206</v>
      </c>
      <c r="B216" s="408" t="s">
        <v>393</v>
      </c>
      <c r="C216" s="359">
        <v>40.65</v>
      </c>
      <c r="D216" s="360">
        <v>40.866666666666667</v>
      </c>
      <c r="E216" s="360">
        <v>40.283333333333331</v>
      </c>
      <c r="F216" s="360">
        <v>39.916666666666664</v>
      </c>
      <c r="G216" s="360">
        <v>39.333333333333329</v>
      </c>
      <c r="H216" s="360">
        <v>41.233333333333334</v>
      </c>
      <c r="I216" s="360">
        <v>41.816666666666663</v>
      </c>
      <c r="J216" s="360">
        <v>42.183333333333337</v>
      </c>
      <c r="K216" s="359">
        <v>41.45</v>
      </c>
      <c r="L216" s="359">
        <v>40.5</v>
      </c>
      <c r="M216" s="359">
        <v>16.267309999999998</v>
      </c>
      <c r="N216" s="1"/>
      <c r="O216" s="1"/>
    </row>
    <row r="217" spans="1:15" ht="12.75" customHeight="1">
      <c r="A217" s="30">
        <v>207</v>
      </c>
      <c r="B217" s="408" t="s">
        <v>405</v>
      </c>
      <c r="C217" s="359">
        <v>143.25</v>
      </c>
      <c r="D217" s="360">
        <v>144.48333333333332</v>
      </c>
      <c r="E217" s="360">
        <v>141.31666666666663</v>
      </c>
      <c r="F217" s="360">
        <v>139.38333333333333</v>
      </c>
      <c r="G217" s="360">
        <v>136.21666666666664</v>
      </c>
      <c r="H217" s="360">
        <v>146.41666666666663</v>
      </c>
      <c r="I217" s="360">
        <v>149.58333333333331</v>
      </c>
      <c r="J217" s="360">
        <v>151.51666666666662</v>
      </c>
      <c r="K217" s="359">
        <v>147.65</v>
      </c>
      <c r="L217" s="359">
        <v>142.55000000000001</v>
      </c>
      <c r="M217" s="359">
        <v>72.258380000000002</v>
      </c>
      <c r="N217" s="1"/>
      <c r="O217" s="1"/>
    </row>
    <row r="218" spans="1:15" ht="12.75" customHeight="1">
      <c r="A218" s="30">
        <v>208</v>
      </c>
      <c r="B218" s="408" t="s">
        <v>124</v>
      </c>
      <c r="C218" s="359">
        <v>211.25</v>
      </c>
      <c r="D218" s="360">
        <v>213.15</v>
      </c>
      <c r="E218" s="360">
        <v>208.3</v>
      </c>
      <c r="F218" s="360">
        <v>205.35</v>
      </c>
      <c r="G218" s="360">
        <v>200.5</v>
      </c>
      <c r="H218" s="360">
        <v>216.10000000000002</v>
      </c>
      <c r="I218" s="360">
        <v>220.95</v>
      </c>
      <c r="J218" s="360">
        <v>223.90000000000003</v>
      </c>
      <c r="K218" s="359">
        <v>218</v>
      </c>
      <c r="L218" s="359">
        <v>210.2</v>
      </c>
      <c r="M218" s="359">
        <v>108.28747</v>
      </c>
      <c r="N218" s="1"/>
      <c r="O218" s="1"/>
    </row>
    <row r="219" spans="1:15" ht="12.75" customHeight="1">
      <c r="A219" s="30">
        <v>209</v>
      </c>
      <c r="B219" s="408" t="s">
        <v>125</v>
      </c>
      <c r="C219" s="359">
        <v>781.15</v>
      </c>
      <c r="D219" s="360">
        <v>788.5</v>
      </c>
      <c r="E219" s="360">
        <v>771.15</v>
      </c>
      <c r="F219" s="360">
        <v>761.15</v>
      </c>
      <c r="G219" s="360">
        <v>743.8</v>
      </c>
      <c r="H219" s="360">
        <v>798.5</v>
      </c>
      <c r="I219" s="360">
        <v>815.84999999999991</v>
      </c>
      <c r="J219" s="360">
        <v>825.85</v>
      </c>
      <c r="K219" s="359">
        <v>805.85</v>
      </c>
      <c r="L219" s="359">
        <v>778.5</v>
      </c>
      <c r="M219" s="359">
        <v>140.72314</v>
      </c>
      <c r="N219" s="1"/>
      <c r="O219" s="1"/>
    </row>
    <row r="220" spans="1:15" ht="12.75" customHeight="1">
      <c r="A220" s="30">
        <v>210</v>
      </c>
      <c r="B220" s="408" t="s">
        <v>126</v>
      </c>
      <c r="C220" s="359">
        <v>1373.2</v>
      </c>
      <c r="D220" s="360">
        <v>1385</v>
      </c>
      <c r="E220" s="360">
        <v>1354.2</v>
      </c>
      <c r="F220" s="360">
        <v>1335.2</v>
      </c>
      <c r="G220" s="360">
        <v>1304.4000000000001</v>
      </c>
      <c r="H220" s="360">
        <v>1404</v>
      </c>
      <c r="I220" s="360">
        <v>1434.8000000000002</v>
      </c>
      <c r="J220" s="360">
        <v>1453.8</v>
      </c>
      <c r="K220" s="359">
        <v>1415.8</v>
      </c>
      <c r="L220" s="359">
        <v>1366</v>
      </c>
      <c r="M220" s="359">
        <v>5.0653600000000001</v>
      </c>
      <c r="N220" s="1"/>
      <c r="O220" s="1"/>
    </row>
    <row r="221" spans="1:15" ht="12.75" customHeight="1">
      <c r="A221" s="30">
        <v>211</v>
      </c>
      <c r="B221" s="408" t="s">
        <v>127</v>
      </c>
      <c r="C221" s="359">
        <v>545.35</v>
      </c>
      <c r="D221" s="360">
        <v>548.19999999999993</v>
      </c>
      <c r="E221" s="360">
        <v>538.39999999999986</v>
      </c>
      <c r="F221" s="360">
        <v>531.44999999999993</v>
      </c>
      <c r="G221" s="360">
        <v>521.64999999999986</v>
      </c>
      <c r="H221" s="360">
        <v>555.14999999999986</v>
      </c>
      <c r="I221" s="360">
        <v>564.94999999999982</v>
      </c>
      <c r="J221" s="360">
        <v>571.89999999999986</v>
      </c>
      <c r="K221" s="359">
        <v>558</v>
      </c>
      <c r="L221" s="359">
        <v>541.25</v>
      </c>
      <c r="M221" s="359">
        <v>14.81096</v>
      </c>
      <c r="N221" s="1"/>
      <c r="O221" s="1"/>
    </row>
    <row r="222" spans="1:15" ht="12.75" customHeight="1">
      <c r="A222" s="30">
        <v>212</v>
      </c>
      <c r="B222" s="408" t="s">
        <v>409</v>
      </c>
      <c r="C222" s="359">
        <v>241.7</v>
      </c>
      <c r="D222" s="360">
        <v>241.71666666666667</v>
      </c>
      <c r="E222" s="360">
        <v>235.73333333333335</v>
      </c>
      <c r="F222" s="360">
        <v>229.76666666666668</v>
      </c>
      <c r="G222" s="360">
        <v>223.78333333333336</v>
      </c>
      <c r="H222" s="360">
        <v>247.68333333333334</v>
      </c>
      <c r="I222" s="360">
        <v>253.66666666666663</v>
      </c>
      <c r="J222" s="360">
        <v>259.63333333333333</v>
      </c>
      <c r="K222" s="359">
        <v>247.7</v>
      </c>
      <c r="L222" s="359">
        <v>235.75</v>
      </c>
      <c r="M222" s="359">
        <v>2.9445899999999998</v>
      </c>
      <c r="N222" s="1"/>
      <c r="O222" s="1"/>
    </row>
    <row r="223" spans="1:15" ht="12.75" customHeight="1">
      <c r="A223" s="30">
        <v>213</v>
      </c>
      <c r="B223" s="408" t="s">
        <v>395</v>
      </c>
      <c r="C223" s="359">
        <v>48.5</v>
      </c>
      <c r="D223" s="360">
        <v>49.183333333333337</v>
      </c>
      <c r="E223" s="360">
        <v>47.466666666666676</v>
      </c>
      <c r="F223" s="360">
        <v>46.433333333333337</v>
      </c>
      <c r="G223" s="360">
        <v>44.716666666666676</v>
      </c>
      <c r="H223" s="360">
        <v>50.216666666666676</v>
      </c>
      <c r="I223" s="360">
        <v>51.933333333333344</v>
      </c>
      <c r="J223" s="360">
        <v>52.966666666666676</v>
      </c>
      <c r="K223" s="359">
        <v>50.9</v>
      </c>
      <c r="L223" s="359">
        <v>48.15</v>
      </c>
      <c r="M223" s="359">
        <v>90.392870000000002</v>
      </c>
      <c r="N223" s="1"/>
      <c r="O223" s="1"/>
    </row>
    <row r="224" spans="1:15" ht="12.75" customHeight="1">
      <c r="A224" s="30">
        <v>214</v>
      </c>
      <c r="B224" s="408" t="s">
        <v>128</v>
      </c>
      <c r="C224" s="359">
        <v>10.8</v>
      </c>
      <c r="D224" s="360">
        <v>10.933333333333332</v>
      </c>
      <c r="E224" s="360">
        <v>10.566666666666663</v>
      </c>
      <c r="F224" s="360">
        <v>10.33333333333333</v>
      </c>
      <c r="G224" s="360">
        <v>9.9666666666666615</v>
      </c>
      <c r="H224" s="360">
        <v>11.166666666666664</v>
      </c>
      <c r="I224" s="360">
        <v>11.533333333333335</v>
      </c>
      <c r="J224" s="360">
        <v>11.766666666666666</v>
      </c>
      <c r="K224" s="359">
        <v>11.3</v>
      </c>
      <c r="L224" s="359">
        <v>10.7</v>
      </c>
      <c r="M224" s="359">
        <v>3071.03764</v>
      </c>
      <c r="N224" s="1"/>
      <c r="O224" s="1"/>
    </row>
    <row r="225" spans="1:15" ht="12.75" customHeight="1">
      <c r="A225" s="30">
        <v>215</v>
      </c>
      <c r="B225" s="408" t="s">
        <v>396</v>
      </c>
      <c r="C225" s="359">
        <v>64.05</v>
      </c>
      <c r="D225" s="360">
        <v>64.016666666666666</v>
      </c>
      <c r="E225" s="360">
        <v>63.033333333333331</v>
      </c>
      <c r="F225" s="360">
        <v>62.016666666666666</v>
      </c>
      <c r="G225" s="360">
        <v>61.033333333333331</v>
      </c>
      <c r="H225" s="360">
        <v>65.033333333333331</v>
      </c>
      <c r="I225" s="360">
        <v>66.016666666666652</v>
      </c>
      <c r="J225" s="360">
        <v>67.033333333333331</v>
      </c>
      <c r="K225" s="359">
        <v>65</v>
      </c>
      <c r="L225" s="359">
        <v>63</v>
      </c>
      <c r="M225" s="359">
        <v>175.49422999999999</v>
      </c>
      <c r="N225" s="1"/>
      <c r="O225" s="1"/>
    </row>
    <row r="226" spans="1:15" ht="12.75" customHeight="1">
      <c r="A226" s="30">
        <v>216</v>
      </c>
      <c r="B226" s="408" t="s">
        <v>129</v>
      </c>
      <c r="C226" s="359">
        <v>46.6</v>
      </c>
      <c r="D226" s="360">
        <v>46.816666666666663</v>
      </c>
      <c r="E226" s="360">
        <v>46.133333333333326</v>
      </c>
      <c r="F226" s="360">
        <v>45.666666666666664</v>
      </c>
      <c r="G226" s="360">
        <v>44.983333333333327</v>
      </c>
      <c r="H226" s="360">
        <v>47.283333333333324</v>
      </c>
      <c r="I226" s="360">
        <v>47.966666666666661</v>
      </c>
      <c r="J226" s="360">
        <v>48.433333333333323</v>
      </c>
      <c r="K226" s="359">
        <v>47.5</v>
      </c>
      <c r="L226" s="359">
        <v>46.35</v>
      </c>
      <c r="M226" s="359">
        <v>280.61964</v>
      </c>
      <c r="N226" s="1"/>
      <c r="O226" s="1"/>
    </row>
    <row r="227" spans="1:15" ht="12.75" customHeight="1">
      <c r="A227" s="30">
        <v>217</v>
      </c>
      <c r="B227" s="408" t="s">
        <v>407</v>
      </c>
      <c r="C227" s="359">
        <v>232.9</v>
      </c>
      <c r="D227" s="360">
        <v>234.29999999999998</v>
      </c>
      <c r="E227" s="360">
        <v>230.59999999999997</v>
      </c>
      <c r="F227" s="360">
        <v>228.29999999999998</v>
      </c>
      <c r="G227" s="360">
        <v>224.59999999999997</v>
      </c>
      <c r="H227" s="360">
        <v>236.59999999999997</v>
      </c>
      <c r="I227" s="360">
        <v>240.29999999999995</v>
      </c>
      <c r="J227" s="360">
        <v>242.59999999999997</v>
      </c>
      <c r="K227" s="359">
        <v>238</v>
      </c>
      <c r="L227" s="359">
        <v>232</v>
      </c>
      <c r="M227" s="359">
        <v>127.34661</v>
      </c>
      <c r="N227" s="1"/>
      <c r="O227" s="1"/>
    </row>
    <row r="228" spans="1:15" ht="12.75" customHeight="1">
      <c r="A228" s="30">
        <v>218</v>
      </c>
      <c r="B228" s="408" t="s">
        <v>397</v>
      </c>
      <c r="C228" s="359">
        <v>1074.75</v>
      </c>
      <c r="D228" s="360">
        <v>1088.4666666666665</v>
      </c>
      <c r="E228" s="360">
        <v>1056.7333333333329</v>
      </c>
      <c r="F228" s="360">
        <v>1038.7166666666665</v>
      </c>
      <c r="G228" s="360">
        <v>1006.9833333333329</v>
      </c>
      <c r="H228" s="360">
        <v>1106.4833333333329</v>
      </c>
      <c r="I228" s="360">
        <v>1138.2166666666665</v>
      </c>
      <c r="J228" s="360">
        <v>1156.2333333333329</v>
      </c>
      <c r="K228" s="359">
        <v>1120.2</v>
      </c>
      <c r="L228" s="359">
        <v>1070.45</v>
      </c>
      <c r="M228" s="359">
        <v>0.13514999999999999</v>
      </c>
      <c r="N228" s="1"/>
      <c r="O228" s="1"/>
    </row>
    <row r="229" spans="1:15" ht="12.75" customHeight="1">
      <c r="A229" s="30">
        <v>219</v>
      </c>
      <c r="B229" s="408" t="s">
        <v>130</v>
      </c>
      <c r="C229" s="359">
        <v>394.6</v>
      </c>
      <c r="D229" s="360">
        <v>398</v>
      </c>
      <c r="E229" s="360">
        <v>389.6</v>
      </c>
      <c r="F229" s="360">
        <v>384.6</v>
      </c>
      <c r="G229" s="360">
        <v>376.20000000000005</v>
      </c>
      <c r="H229" s="360">
        <v>403</v>
      </c>
      <c r="I229" s="360">
        <v>411.4</v>
      </c>
      <c r="J229" s="360">
        <v>416.4</v>
      </c>
      <c r="K229" s="359">
        <v>406.4</v>
      </c>
      <c r="L229" s="359">
        <v>393</v>
      </c>
      <c r="M229" s="359">
        <v>27.81495</v>
      </c>
      <c r="N229" s="1"/>
      <c r="O229" s="1"/>
    </row>
    <row r="230" spans="1:15" ht="12.75" customHeight="1">
      <c r="A230" s="30">
        <v>220</v>
      </c>
      <c r="B230" s="408" t="s">
        <v>398</v>
      </c>
      <c r="C230" s="359">
        <v>316.05</v>
      </c>
      <c r="D230" s="360">
        <v>319.01666666666665</v>
      </c>
      <c r="E230" s="360">
        <v>309.0333333333333</v>
      </c>
      <c r="F230" s="360">
        <v>302.01666666666665</v>
      </c>
      <c r="G230" s="360">
        <v>292.0333333333333</v>
      </c>
      <c r="H230" s="360">
        <v>326.0333333333333</v>
      </c>
      <c r="I230" s="360">
        <v>336.01666666666665</v>
      </c>
      <c r="J230" s="360">
        <v>343.0333333333333</v>
      </c>
      <c r="K230" s="359">
        <v>329</v>
      </c>
      <c r="L230" s="359">
        <v>312</v>
      </c>
      <c r="M230" s="359">
        <v>11.439019999999999</v>
      </c>
      <c r="N230" s="1"/>
      <c r="O230" s="1"/>
    </row>
    <row r="231" spans="1:15" ht="12.75" customHeight="1">
      <c r="A231" s="30">
        <v>221</v>
      </c>
      <c r="B231" s="408" t="s">
        <v>399</v>
      </c>
      <c r="C231" s="359">
        <v>1523.35</v>
      </c>
      <c r="D231" s="360">
        <v>1538.2333333333333</v>
      </c>
      <c r="E231" s="360">
        <v>1494.4666666666667</v>
      </c>
      <c r="F231" s="360">
        <v>1465.5833333333333</v>
      </c>
      <c r="G231" s="360">
        <v>1421.8166666666666</v>
      </c>
      <c r="H231" s="360">
        <v>1567.1166666666668</v>
      </c>
      <c r="I231" s="360">
        <v>1610.8833333333337</v>
      </c>
      <c r="J231" s="360">
        <v>1639.7666666666669</v>
      </c>
      <c r="K231" s="359">
        <v>1582</v>
      </c>
      <c r="L231" s="359">
        <v>1509.35</v>
      </c>
      <c r="M231" s="359">
        <v>0.23180999999999999</v>
      </c>
      <c r="N231" s="1"/>
      <c r="O231" s="1"/>
    </row>
    <row r="232" spans="1:15" ht="12.75" customHeight="1">
      <c r="A232" s="30">
        <v>222</v>
      </c>
      <c r="B232" s="408" t="s">
        <v>131</v>
      </c>
      <c r="C232" s="359">
        <v>207.3</v>
      </c>
      <c r="D232" s="360">
        <v>207.03333333333333</v>
      </c>
      <c r="E232" s="360">
        <v>202.26666666666665</v>
      </c>
      <c r="F232" s="360">
        <v>197.23333333333332</v>
      </c>
      <c r="G232" s="360">
        <v>192.46666666666664</v>
      </c>
      <c r="H232" s="360">
        <v>212.06666666666666</v>
      </c>
      <c r="I232" s="360">
        <v>216.83333333333337</v>
      </c>
      <c r="J232" s="360">
        <v>221.86666666666667</v>
      </c>
      <c r="K232" s="359">
        <v>211.8</v>
      </c>
      <c r="L232" s="359">
        <v>202</v>
      </c>
      <c r="M232" s="359">
        <v>70.778930000000003</v>
      </c>
      <c r="N232" s="1"/>
      <c r="O232" s="1"/>
    </row>
    <row r="233" spans="1:15" ht="12.75" customHeight="1">
      <c r="A233" s="30">
        <v>223</v>
      </c>
      <c r="B233" s="408" t="s">
        <v>404</v>
      </c>
      <c r="C233" s="359">
        <v>223.7</v>
      </c>
      <c r="D233" s="360">
        <v>225.65</v>
      </c>
      <c r="E233" s="360">
        <v>219.9</v>
      </c>
      <c r="F233" s="360">
        <v>216.1</v>
      </c>
      <c r="G233" s="360">
        <v>210.35</v>
      </c>
      <c r="H233" s="360">
        <v>229.45000000000002</v>
      </c>
      <c r="I233" s="360">
        <v>235.20000000000002</v>
      </c>
      <c r="J233" s="360">
        <v>239.00000000000003</v>
      </c>
      <c r="K233" s="359">
        <v>231.4</v>
      </c>
      <c r="L233" s="359">
        <v>221.85</v>
      </c>
      <c r="M233" s="359">
        <v>44.413870000000003</v>
      </c>
      <c r="N233" s="1"/>
      <c r="O233" s="1"/>
    </row>
    <row r="234" spans="1:15" ht="12.75" customHeight="1">
      <c r="A234" s="30">
        <v>224</v>
      </c>
      <c r="B234" s="408" t="s">
        <v>265</v>
      </c>
      <c r="C234" s="359">
        <v>4825.6000000000004</v>
      </c>
      <c r="D234" s="360">
        <v>4768.1833333333334</v>
      </c>
      <c r="E234" s="360">
        <v>4637.916666666667</v>
      </c>
      <c r="F234" s="360">
        <v>4450.2333333333336</v>
      </c>
      <c r="G234" s="360">
        <v>4319.9666666666672</v>
      </c>
      <c r="H234" s="360">
        <v>4955.8666666666668</v>
      </c>
      <c r="I234" s="360">
        <v>5086.1333333333332</v>
      </c>
      <c r="J234" s="360">
        <v>5273.8166666666666</v>
      </c>
      <c r="K234" s="359">
        <v>4898.45</v>
      </c>
      <c r="L234" s="359">
        <v>4580.5</v>
      </c>
      <c r="M234" s="359">
        <v>6.7407199999999996</v>
      </c>
      <c r="N234" s="1"/>
      <c r="O234" s="1"/>
    </row>
    <row r="235" spans="1:15" ht="12.75" customHeight="1">
      <c r="A235" s="30">
        <v>225</v>
      </c>
      <c r="B235" s="408" t="s">
        <v>406</v>
      </c>
      <c r="C235" s="359">
        <v>150.1</v>
      </c>
      <c r="D235" s="360">
        <v>149.4</v>
      </c>
      <c r="E235" s="360">
        <v>146.95000000000002</v>
      </c>
      <c r="F235" s="360">
        <v>143.80000000000001</v>
      </c>
      <c r="G235" s="360">
        <v>141.35000000000002</v>
      </c>
      <c r="H235" s="360">
        <v>152.55000000000001</v>
      </c>
      <c r="I235" s="360">
        <v>155</v>
      </c>
      <c r="J235" s="360">
        <v>158.15</v>
      </c>
      <c r="K235" s="359">
        <v>151.85</v>
      </c>
      <c r="L235" s="359">
        <v>146.25</v>
      </c>
      <c r="M235" s="359">
        <v>56.736289999999997</v>
      </c>
      <c r="N235" s="1"/>
      <c r="O235" s="1"/>
    </row>
    <row r="236" spans="1:15" ht="12.75" customHeight="1">
      <c r="A236" s="30">
        <v>226</v>
      </c>
      <c r="B236" s="408" t="s">
        <v>132</v>
      </c>
      <c r="C236" s="359">
        <v>1856.65</v>
      </c>
      <c r="D236" s="360">
        <v>1861.3</v>
      </c>
      <c r="E236" s="360">
        <v>1821.35</v>
      </c>
      <c r="F236" s="360">
        <v>1786.05</v>
      </c>
      <c r="G236" s="360">
        <v>1746.1</v>
      </c>
      <c r="H236" s="360">
        <v>1896.6</v>
      </c>
      <c r="I236" s="360">
        <v>1936.5500000000002</v>
      </c>
      <c r="J236" s="360">
        <v>1971.85</v>
      </c>
      <c r="K236" s="359">
        <v>1901.25</v>
      </c>
      <c r="L236" s="359">
        <v>1826</v>
      </c>
      <c r="M236" s="359">
        <v>18.43563</v>
      </c>
      <c r="N236" s="1"/>
      <c r="O236" s="1"/>
    </row>
    <row r="237" spans="1:15" ht="12.75" customHeight="1">
      <c r="A237" s="30">
        <v>227</v>
      </c>
      <c r="B237" s="408" t="s">
        <v>842</v>
      </c>
      <c r="C237" s="359">
        <v>1959.35</v>
      </c>
      <c r="D237" s="360">
        <v>1962.8666666666668</v>
      </c>
      <c r="E237" s="360">
        <v>1944.9833333333336</v>
      </c>
      <c r="F237" s="360">
        <v>1930.6166666666668</v>
      </c>
      <c r="G237" s="360">
        <v>1912.7333333333336</v>
      </c>
      <c r="H237" s="360">
        <v>1977.2333333333336</v>
      </c>
      <c r="I237" s="360">
        <v>1995.1166666666668</v>
      </c>
      <c r="J237" s="360">
        <v>2009.4833333333336</v>
      </c>
      <c r="K237" s="359">
        <v>1980.75</v>
      </c>
      <c r="L237" s="359">
        <v>1948.5</v>
      </c>
      <c r="M237" s="359">
        <v>0.18426999999999999</v>
      </c>
      <c r="N237" s="1"/>
      <c r="O237" s="1"/>
    </row>
    <row r="238" spans="1:15" ht="12.75" customHeight="1">
      <c r="A238" s="30">
        <v>228</v>
      </c>
      <c r="B238" s="408" t="s">
        <v>410</v>
      </c>
      <c r="C238" s="359">
        <v>404.05</v>
      </c>
      <c r="D238" s="360">
        <v>402.76666666666665</v>
      </c>
      <c r="E238" s="360">
        <v>398.73333333333329</v>
      </c>
      <c r="F238" s="360">
        <v>393.41666666666663</v>
      </c>
      <c r="G238" s="360">
        <v>389.38333333333327</v>
      </c>
      <c r="H238" s="360">
        <v>408.08333333333331</v>
      </c>
      <c r="I238" s="360">
        <v>412.11666666666662</v>
      </c>
      <c r="J238" s="360">
        <v>417.43333333333334</v>
      </c>
      <c r="K238" s="359">
        <v>406.8</v>
      </c>
      <c r="L238" s="359">
        <v>397.45</v>
      </c>
      <c r="M238" s="359">
        <v>1.4838899999999999</v>
      </c>
      <c r="N238" s="1"/>
      <c r="O238" s="1"/>
    </row>
    <row r="239" spans="1:15" ht="12.75" customHeight="1">
      <c r="A239" s="30">
        <v>229</v>
      </c>
      <c r="B239" s="408" t="s">
        <v>133</v>
      </c>
      <c r="C239" s="359">
        <v>903.55</v>
      </c>
      <c r="D239" s="360">
        <v>908.1</v>
      </c>
      <c r="E239" s="360">
        <v>890.45</v>
      </c>
      <c r="F239" s="360">
        <v>877.35</v>
      </c>
      <c r="G239" s="360">
        <v>859.7</v>
      </c>
      <c r="H239" s="360">
        <v>921.2</v>
      </c>
      <c r="I239" s="360">
        <v>938.84999999999991</v>
      </c>
      <c r="J239" s="360">
        <v>951.95</v>
      </c>
      <c r="K239" s="359">
        <v>925.75</v>
      </c>
      <c r="L239" s="359">
        <v>895</v>
      </c>
      <c r="M239" s="359">
        <v>55.202469999999998</v>
      </c>
      <c r="N239" s="1"/>
      <c r="O239" s="1"/>
    </row>
    <row r="240" spans="1:15" ht="12.75" customHeight="1">
      <c r="A240" s="30">
        <v>230</v>
      </c>
      <c r="B240" s="408" t="s">
        <v>134</v>
      </c>
      <c r="C240" s="359">
        <v>253.1</v>
      </c>
      <c r="D240" s="360">
        <v>255.5</v>
      </c>
      <c r="E240" s="360">
        <v>248.60000000000002</v>
      </c>
      <c r="F240" s="360">
        <v>244.10000000000002</v>
      </c>
      <c r="G240" s="360">
        <v>237.20000000000005</v>
      </c>
      <c r="H240" s="360">
        <v>260</v>
      </c>
      <c r="I240" s="360">
        <v>266.89999999999998</v>
      </c>
      <c r="J240" s="360">
        <v>271.39999999999998</v>
      </c>
      <c r="K240" s="359">
        <v>262.39999999999998</v>
      </c>
      <c r="L240" s="359">
        <v>251</v>
      </c>
      <c r="M240" s="359">
        <v>74.066599999999994</v>
      </c>
      <c r="N240" s="1"/>
      <c r="O240" s="1"/>
    </row>
    <row r="241" spans="1:15" ht="12.75" customHeight="1">
      <c r="A241" s="30">
        <v>231</v>
      </c>
      <c r="B241" s="408" t="s">
        <v>411</v>
      </c>
      <c r="C241" s="359">
        <v>46.7</v>
      </c>
      <c r="D241" s="360">
        <v>46.383333333333326</v>
      </c>
      <c r="E241" s="360">
        <v>45.366666666666653</v>
      </c>
      <c r="F241" s="360">
        <v>44.033333333333324</v>
      </c>
      <c r="G241" s="360">
        <v>43.016666666666652</v>
      </c>
      <c r="H241" s="360">
        <v>47.716666666666654</v>
      </c>
      <c r="I241" s="360">
        <v>48.733333333333334</v>
      </c>
      <c r="J241" s="360">
        <v>50.066666666666656</v>
      </c>
      <c r="K241" s="359">
        <v>47.4</v>
      </c>
      <c r="L241" s="359">
        <v>45.05</v>
      </c>
      <c r="M241" s="359">
        <v>90.515230000000003</v>
      </c>
      <c r="N241" s="1"/>
      <c r="O241" s="1"/>
    </row>
    <row r="242" spans="1:15" ht="12.75" customHeight="1">
      <c r="A242" s="30">
        <v>232</v>
      </c>
      <c r="B242" s="408" t="s">
        <v>135</v>
      </c>
      <c r="C242" s="359">
        <v>1686.2</v>
      </c>
      <c r="D242" s="360">
        <v>1697.75</v>
      </c>
      <c r="E242" s="360">
        <v>1667.95</v>
      </c>
      <c r="F242" s="360">
        <v>1649.7</v>
      </c>
      <c r="G242" s="360">
        <v>1619.9</v>
      </c>
      <c r="H242" s="360">
        <v>1716</v>
      </c>
      <c r="I242" s="360">
        <v>1745.8000000000002</v>
      </c>
      <c r="J242" s="360">
        <v>1764.05</v>
      </c>
      <c r="K242" s="359">
        <v>1727.55</v>
      </c>
      <c r="L242" s="359">
        <v>1679.5</v>
      </c>
      <c r="M242" s="359">
        <v>109.98502000000001</v>
      </c>
      <c r="N242" s="1"/>
      <c r="O242" s="1"/>
    </row>
    <row r="243" spans="1:15" ht="12.75" customHeight="1">
      <c r="A243" s="30">
        <v>233</v>
      </c>
      <c r="B243" s="408" t="s">
        <v>412</v>
      </c>
      <c r="C243" s="359">
        <v>1426.35</v>
      </c>
      <c r="D243" s="360">
        <v>1446.8833333333332</v>
      </c>
      <c r="E243" s="360">
        <v>1390.7666666666664</v>
      </c>
      <c r="F243" s="360">
        <v>1355.1833333333332</v>
      </c>
      <c r="G243" s="360">
        <v>1299.0666666666664</v>
      </c>
      <c r="H243" s="360">
        <v>1482.4666666666665</v>
      </c>
      <c r="I243" s="360">
        <v>1538.5833333333333</v>
      </c>
      <c r="J243" s="360">
        <v>1574.1666666666665</v>
      </c>
      <c r="K243" s="359">
        <v>1503</v>
      </c>
      <c r="L243" s="359">
        <v>1411.3</v>
      </c>
      <c r="M243" s="359">
        <v>1.01881</v>
      </c>
      <c r="N243" s="1"/>
      <c r="O243" s="1"/>
    </row>
    <row r="244" spans="1:15" ht="12.75" customHeight="1">
      <c r="A244" s="30">
        <v>234</v>
      </c>
      <c r="B244" s="408" t="s">
        <v>413</v>
      </c>
      <c r="C244" s="359">
        <v>392.35</v>
      </c>
      <c r="D244" s="360">
        <v>397.73333333333335</v>
      </c>
      <c r="E244" s="360">
        <v>382.81666666666672</v>
      </c>
      <c r="F244" s="360">
        <v>373.28333333333336</v>
      </c>
      <c r="G244" s="360">
        <v>358.36666666666673</v>
      </c>
      <c r="H244" s="360">
        <v>407.26666666666671</v>
      </c>
      <c r="I244" s="360">
        <v>422.18333333333334</v>
      </c>
      <c r="J244" s="360">
        <v>431.7166666666667</v>
      </c>
      <c r="K244" s="359">
        <v>412.65</v>
      </c>
      <c r="L244" s="359">
        <v>388.2</v>
      </c>
      <c r="M244" s="359">
        <v>9.1920699999999993</v>
      </c>
      <c r="N244" s="1"/>
      <c r="O244" s="1"/>
    </row>
    <row r="245" spans="1:15" ht="12.75" customHeight="1">
      <c r="A245" s="30">
        <v>235</v>
      </c>
      <c r="B245" s="408" t="s">
        <v>414</v>
      </c>
      <c r="C245" s="359">
        <v>756</v>
      </c>
      <c r="D245" s="360">
        <v>757.61666666666667</v>
      </c>
      <c r="E245" s="360">
        <v>736.23333333333335</v>
      </c>
      <c r="F245" s="360">
        <v>716.4666666666667</v>
      </c>
      <c r="G245" s="360">
        <v>695.08333333333337</v>
      </c>
      <c r="H245" s="360">
        <v>777.38333333333333</v>
      </c>
      <c r="I245" s="360">
        <v>798.76666666666677</v>
      </c>
      <c r="J245" s="360">
        <v>818.5333333333333</v>
      </c>
      <c r="K245" s="359">
        <v>779</v>
      </c>
      <c r="L245" s="359">
        <v>737.85</v>
      </c>
      <c r="M245" s="359">
        <v>7.3002700000000003</v>
      </c>
      <c r="N245" s="1"/>
      <c r="O245" s="1"/>
    </row>
    <row r="246" spans="1:15" ht="12.75" customHeight="1">
      <c r="A246" s="30">
        <v>236</v>
      </c>
      <c r="B246" s="408" t="s">
        <v>408</v>
      </c>
      <c r="C246" s="359">
        <v>21.2</v>
      </c>
      <c r="D246" s="360">
        <v>21.2</v>
      </c>
      <c r="E246" s="360">
        <v>20.9</v>
      </c>
      <c r="F246" s="360">
        <v>20.599999999999998</v>
      </c>
      <c r="G246" s="360">
        <v>20.299999999999997</v>
      </c>
      <c r="H246" s="360">
        <v>21.5</v>
      </c>
      <c r="I246" s="360">
        <v>21.800000000000004</v>
      </c>
      <c r="J246" s="360">
        <v>22.1</v>
      </c>
      <c r="K246" s="359">
        <v>21.5</v>
      </c>
      <c r="L246" s="359">
        <v>20.9</v>
      </c>
      <c r="M246" s="359">
        <v>77.277910000000006</v>
      </c>
      <c r="N246" s="1"/>
      <c r="O246" s="1"/>
    </row>
    <row r="247" spans="1:15" ht="12.75" customHeight="1">
      <c r="A247" s="30">
        <v>237</v>
      </c>
      <c r="B247" s="408" t="s">
        <v>136</v>
      </c>
      <c r="C247" s="359">
        <v>124.1</v>
      </c>
      <c r="D247" s="360">
        <v>124.81666666666666</v>
      </c>
      <c r="E247" s="360">
        <v>122.58333333333333</v>
      </c>
      <c r="F247" s="360">
        <v>121.06666666666666</v>
      </c>
      <c r="G247" s="360">
        <v>118.83333333333333</v>
      </c>
      <c r="H247" s="360">
        <v>126.33333333333333</v>
      </c>
      <c r="I247" s="360">
        <v>128.56666666666666</v>
      </c>
      <c r="J247" s="360">
        <v>130.08333333333331</v>
      </c>
      <c r="K247" s="359">
        <v>127.05</v>
      </c>
      <c r="L247" s="359">
        <v>123.3</v>
      </c>
      <c r="M247" s="359">
        <v>99.967129999999997</v>
      </c>
      <c r="N247" s="1"/>
      <c r="O247" s="1"/>
    </row>
    <row r="248" spans="1:15" ht="12.75" customHeight="1">
      <c r="A248" s="30">
        <v>238</v>
      </c>
      <c r="B248" s="408" t="s">
        <v>400</v>
      </c>
      <c r="C248" s="359">
        <v>431.6</v>
      </c>
      <c r="D248" s="360">
        <v>434.55</v>
      </c>
      <c r="E248" s="360">
        <v>424.45000000000005</v>
      </c>
      <c r="F248" s="360">
        <v>417.3</v>
      </c>
      <c r="G248" s="360">
        <v>407.20000000000005</v>
      </c>
      <c r="H248" s="360">
        <v>441.70000000000005</v>
      </c>
      <c r="I248" s="360">
        <v>451.80000000000007</v>
      </c>
      <c r="J248" s="360">
        <v>458.95000000000005</v>
      </c>
      <c r="K248" s="359">
        <v>444.65</v>
      </c>
      <c r="L248" s="359">
        <v>427.4</v>
      </c>
      <c r="M248" s="359">
        <v>1.5016700000000001</v>
      </c>
      <c r="N248" s="1"/>
      <c r="O248" s="1"/>
    </row>
    <row r="249" spans="1:15" ht="12.75" customHeight="1">
      <c r="A249" s="30">
        <v>239</v>
      </c>
      <c r="B249" s="408" t="s">
        <v>266</v>
      </c>
      <c r="C249" s="359">
        <v>1012.8</v>
      </c>
      <c r="D249" s="360">
        <v>1008.9499999999999</v>
      </c>
      <c r="E249" s="360">
        <v>993.84999999999991</v>
      </c>
      <c r="F249" s="360">
        <v>974.9</v>
      </c>
      <c r="G249" s="360">
        <v>959.8</v>
      </c>
      <c r="H249" s="360">
        <v>1027.8999999999999</v>
      </c>
      <c r="I249" s="360">
        <v>1043</v>
      </c>
      <c r="J249" s="360">
        <v>1061.9499999999998</v>
      </c>
      <c r="K249" s="359">
        <v>1024.05</v>
      </c>
      <c r="L249" s="359">
        <v>990</v>
      </c>
      <c r="M249" s="359">
        <v>2.2277300000000002</v>
      </c>
      <c r="N249" s="1"/>
      <c r="O249" s="1"/>
    </row>
    <row r="250" spans="1:15" ht="12.75" customHeight="1">
      <c r="A250" s="30">
        <v>240</v>
      </c>
      <c r="B250" s="408" t="s">
        <v>401</v>
      </c>
      <c r="C250" s="359">
        <v>242.35</v>
      </c>
      <c r="D250" s="360">
        <v>242.61666666666665</v>
      </c>
      <c r="E250" s="360">
        <v>238.43333333333328</v>
      </c>
      <c r="F250" s="360">
        <v>234.51666666666662</v>
      </c>
      <c r="G250" s="360">
        <v>230.33333333333326</v>
      </c>
      <c r="H250" s="360">
        <v>246.5333333333333</v>
      </c>
      <c r="I250" s="360">
        <v>250.71666666666664</v>
      </c>
      <c r="J250" s="360">
        <v>254.63333333333333</v>
      </c>
      <c r="K250" s="359">
        <v>246.8</v>
      </c>
      <c r="L250" s="359">
        <v>238.7</v>
      </c>
      <c r="M250" s="359">
        <v>12.20462</v>
      </c>
      <c r="N250" s="1"/>
      <c r="O250" s="1"/>
    </row>
    <row r="251" spans="1:15" ht="12.75" customHeight="1">
      <c r="A251" s="30">
        <v>241</v>
      </c>
      <c r="B251" s="408" t="s">
        <v>402</v>
      </c>
      <c r="C251" s="359">
        <v>45.05</v>
      </c>
      <c r="D251" s="360">
        <v>45.033333333333331</v>
      </c>
      <c r="E251" s="360">
        <v>44.61666666666666</v>
      </c>
      <c r="F251" s="360">
        <v>44.18333333333333</v>
      </c>
      <c r="G251" s="360">
        <v>43.766666666666659</v>
      </c>
      <c r="H251" s="360">
        <v>45.466666666666661</v>
      </c>
      <c r="I251" s="360">
        <v>45.883333333333333</v>
      </c>
      <c r="J251" s="360">
        <v>46.316666666666663</v>
      </c>
      <c r="K251" s="359">
        <v>45.45</v>
      </c>
      <c r="L251" s="359">
        <v>44.6</v>
      </c>
      <c r="M251" s="359">
        <v>11.866899999999999</v>
      </c>
      <c r="N251" s="1"/>
      <c r="O251" s="1"/>
    </row>
    <row r="252" spans="1:15" ht="12.75" customHeight="1">
      <c r="A252" s="30">
        <v>242</v>
      </c>
      <c r="B252" s="408" t="s">
        <v>137</v>
      </c>
      <c r="C252" s="359">
        <v>844.6</v>
      </c>
      <c r="D252" s="360">
        <v>840.5333333333333</v>
      </c>
      <c r="E252" s="360">
        <v>821.06666666666661</v>
      </c>
      <c r="F252" s="360">
        <v>797.5333333333333</v>
      </c>
      <c r="G252" s="360">
        <v>778.06666666666661</v>
      </c>
      <c r="H252" s="360">
        <v>864.06666666666661</v>
      </c>
      <c r="I252" s="360">
        <v>883.5333333333333</v>
      </c>
      <c r="J252" s="360">
        <v>907.06666666666661</v>
      </c>
      <c r="K252" s="359">
        <v>860</v>
      </c>
      <c r="L252" s="359">
        <v>817</v>
      </c>
      <c r="M252" s="359">
        <v>55.410069999999997</v>
      </c>
      <c r="N252" s="1"/>
      <c r="O252" s="1"/>
    </row>
    <row r="253" spans="1:15" ht="12.75" customHeight="1">
      <c r="A253" s="30">
        <v>243</v>
      </c>
      <c r="B253" s="408" t="s">
        <v>835</v>
      </c>
      <c r="C253" s="359">
        <v>23.05</v>
      </c>
      <c r="D253" s="360">
        <v>23.116666666666664</v>
      </c>
      <c r="E253" s="360">
        <v>22.933333333333326</v>
      </c>
      <c r="F253" s="360">
        <v>22.816666666666663</v>
      </c>
      <c r="G253" s="360">
        <v>22.633333333333326</v>
      </c>
      <c r="H253" s="360">
        <v>23.233333333333327</v>
      </c>
      <c r="I253" s="360">
        <v>23.416666666666664</v>
      </c>
      <c r="J253" s="360">
        <v>23.533333333333328</v>
      </c>
      <c r="K253" s="359">
        <v>23.3</v>
      </c>
      <c r="L253" s="359">
        <v>23</v>
      </c>
      <c r="M253" s="359">
        <v>57.03163</v>
      </c>
      <c r="N253" s="1"/>
      <c r="O253" s="1"/>
    </row>
    <row r="254" spans="1:15" ht="12.75" customHeight="1">
      <c r="A254" s="30">
        <v>244</v>
      </c>
      <c r="B254" s="408" t="s">
        <v>264</v>
      </c>
      <c r="C254" s="359">
        <v>720.9</v>
      </c>
      <c r="D254" s="360">
        <v>717.05000000000007</v>
      </c>
      <c r="E254" s="360">
        <v>705.10000000000014</v>
      </c>
      <c r="F254" s="360">
        <v>689.30000000000007</v>
      </c>
      <c r="G254" s="360">
        <v>677.35000000000014</v>
      </c>
      <c r="H254" s="360">
        <v>732.85000000000014</v>
      </c>
      <c r="I254" s="360">
        <v>744.80000000000018</v>
      </c>
      <c r="J254" s="360">
        <v>760.60000000000014</v>
      </c>
      <c r="K254" s="359">
        <v>729</v>
      </c>
      <c r="L254" s="359">
        <v>701.25</v>
      </c>
      <c r="M254" s="359">
        <v>4.2763299999999997</v>
      </c>
      <c r="N254" s="1"/>
      <c r="O254" s="1"/>
    </row>
    <row r="255" spans="1:15" ht="12.75" customHeight="1">
      <c r="A255" s="30">
        <v>245</v>
      </c>
      <c r="B255" s="408" t="s">
        <v>138</v>
      </c>
      <c r="C255" s="359">
        <v>217.6</v>
      </c>
      <c r="D255" s="360">
        <v>217.31666666666669</v>
      </c>
      <c r="E255" s="360">
        <v>215.38333333333338</v>
      </c>
      <c r="F255" s="360">
        <v>213.16666666666669</v>
      </c>
      <c r="G255" s="360">
        <v>211.23333333333338</v>
      </c>
      <c r="H255" s="360">
        <v>219.53333333333339</v>
      </c>
      <c r="I255" s="360">
        <v>221.46666666666673</v>
      </c>
      <c r="J255" s="360">
        <v>223.68333333333339</v>
      </c>
      <c r="K255" s="359">
        <v>219.25</v>
      </c>
      <c r="L255" s="359">
        <v>215.1</v>
      </c>
      <c r="M255" s="359">
        <v>152.76991000000001</v>
      </c>
      <c r="N255" s="1"/>
      <c r="O255" s="1"/>
    </row>
    <row r="256" spans="1:15" ht="12.75" customHeight="1">
      <c r="A256" s="30">
        <v>246</v>
      </c>
      <c r="B256" s="408" t="s">
        <v>403</v>
      </c>
      <c r="C256" s="359">
        <v>114.45</v>
      </c>
      <c r="D256" s="360">
        <v>115.03333333333335</v>
      </c>
      <c r="E256" s="360">
        <v>113.41666666666669</v>
      </c>
      <c r="F256" s="360">
        <v>112.38333333333334</v>
      </c>
      <c r="G256" s="360">
        <v>110.76666666666668</v>
      </c>
      <c r="H256" s="360">
        <v>116.06666666666669</v>
      </c>
      <c r="I256" s="360">
        <v>117.68333333333334</v>
      </c>
      <c r="J256" s="360">
        <v>118.7166666666667</v>
      </c>
      <c r="K256" s="359">
        <v>116.65</v>
      </c>
      <c r="L256" s="359">
        <v>114</v>
      </c>
      <c r="M256" s="359">
        <v>1.3765799999999999</v>
      </c>
      <c r="N256" s="1"/>
      <c r="O256" s="1"/>
    </row>
    <row r="257" spans="1:15" ht="12.75" customHeight="1">
      <c r="A257" s="30">
        <v>247</v>
      </c>
      <c r="B257" s="408" t="s">
        <v>421</v>
      </c>
      <c r="C257" s="359">
        <v>104.7</v>
      </c>
      <c r="D257" s="360">
        <v>105.96666666666665</v>
      </c>
      <c r="E257" s="360">
        <v>102.73333333333331</v>
      </c>
      <c r="F257" s="360">
        <v>100.76666666666665</v>
      </c>
      <c r="G257" s="360">
        <v>97.533333333333303</v>
      </c>
      <c r="H257" s="360">
        <v>107.93333333333331</v>
      </c>
      <c r="I257" s="360">
        <v>111.16666666666666</v>
      </c>
      <c r="J257" s="360">
        <v>113.13333333333331</v>
      </c>
      <c r="K257" s="359">
        <v>109.2</v>
      </c>
      <c r="L257" s="359">
        <v>104</v>
      </c>
      <c r="M257" s="359">
        <v>10.24662</v>
      </c>
      <c r="N257" s="1"/>
      <c r="O257" s="1"/>
    </row>
    <row r="258" spans="1:15" ht="12.75" customHeight="1">
      <c r="A258" s="30">
        <v>248</v>
      </c>
      <c r="B258" s="408" t="s">
        <v>415</v>
      </c>
      <c r="C258" s="359">
        <v>1759.1</v>
      </c>
      <c r="D258" s="360">
        <v>1752.9333333333334</v>
      </c>
      <c r="E258" s="360">
        <v>1680.8666666666668</v>
      </c>
      <c r="F258" s="360">
        <v>1602.6333333333334</v>
      </c>
      <c r="G258" s="360">
        <v>1530.5666666666668</v>
      </c>
      <c r="H258" s="360">
        <v>1831.1666666666667</v>
      </c>
      <c r="I258" s="360">
        <v>1903.2333333333333</v>
      </c>
      <c r="J258" s="360">
        <v>1981.4666666666667</v>
      </c>
      <c r="K258" s="359">
        <v>1825</v>
      </c>
      <c r="L258" s="359">
        <v>1674.7</v>
      </c>
      <c r="M258" s="359">
        <v>3.3499599999999998</v>
      </c>
      <c r="N258" s="1"/>
      <c r="O258" s="1"/>
    </row>
    <row r="259" spans="1:15" ht="12.75" customHeight="1">
      <c r="A259" s="30">
        <v>249</v>
      </c>
      <c r="B259" s="408" t="s">
        <v>425</v>
      </c>
      <c r="C259" s="359">
        <v>1822.6</v>
      </c>
      <c r="D259" s="360">
        <v>1836.8833333333332</v>
      </c>
      <c r="E259" s="360">
        <v>1799.0166666666664</v>
      </c>
      <c r="F259" s="360">
        <v>1775.4333333333332</v>
      </c>
      <c r="G259" s="360">
        <v>1737.5666666666664</v>
      </c>
      <c r="H259" s="360">
        <v>1860.4666666666665</v>
      </c>
      <c r="I259" s="360">
        <v>1898.3333333333333</v>
      </c>
      <c r="J259" s="360">
        <v>1921.9166666666665</v>
      </c>
      <c r="K259" s="359">
        <v>1874.75</v>
      </c>
      <c r="L259" s="359">
        <v>1813.3</v>
      </c>
      <c r="M259" s="359">
        <v>3.9820000000000001E-2</v>
      </c>
      <c r="N259" s="1"/>
      <c r="O259" s="1"/>
    </row>
    <row r="260" spans="1:15" ht="12.75" customHeight="1">
      <c r="A260" s="30">
        <v>250</v>
      </c>
      <c r="B260" s="408" t="s">
        <v>422</v>
      </c>
      <c r="C260" s="359">
        <v>105.2</v>
      </c>
      <c r="D260" s="360">
        <v>106.2</v>
      </c>
      <c r="E260" s="360">
        <v>103.7</v>
      </c>
      <c r="F260" s="360">
        <v>102.2</v>
      </c>
      <c r="G260" s="360">
        <v>99.7</v>
      </c>
      <c r="H260" s="360">
        <v>107.7</v>
      </c>
      <c r="I260" s="360">
        <v>110.2</v>
      </c>
      <c r="J260" s="360">
        <v>111.7</v>
      </c>
      <c r="K260" s="359">
        <v>108.7</v>
      </c>
      <c r="L260" s="359">
        <v>104.7</v>
      </c>
      <c r="M260" s="359">
        <v>15.02816</v>
      </c>
      <c r="N260" s="1"/>
      <c r="O260" s="1"/>
    </row>
    <row r="261" spans="1:15" ht="12.75" customHeight="1">
      <c r="A261" s="30">
        <v>251</v>
      </c>
      <c r="B261" s="408" t="s">
        <v>139</v>
      </c>
      <c r="C261" s="359">
        <v>382.6</v>
      </c>
      <c r="D261" s="360">
        <v>386.45</v>
      </c>
      <c r="E261" s="360">
        <v>376.15</v>
      </c>
      <c r="F261" s="360">
        <v>369.7</v>
      </c>
      <c r="G261" s="360">
        <v>359.4</v>
      </c>
      <c r="H261" s="360">
        <v>392.9</v>
      </c>
      <c r="I261" s="360">
        <v>403.20000000000005</v>
      </c>
      <c r="J261" s="360">
        <v>409.65</v>
      </c>
      <c r="K261" s="359">
        <v>396.75</v>
      </c>
      <c r="L261" s="359">
        <v>380</v>
      </c>
      <c r="M261" s="359">
        <v>60.254849999999998</v>
      </c>
      <c r="N261" s="1"/>
      <c r="O261" s="1"/>
    </row>
    <row r="262" spans="1:15" ht="12.75" customHeight="1">
      <c r="A262" s="30">
        <v>252</v>
      </c>
      <c r="B262" s="408" t="s">
        <v>416</v>
      </c>
      <c r="C262" s="359">
        <v>3251.45</v>
      </c>
      <c r="D262" s="360">
        <v>3277.8833333333332</v>
      </c>
      <c r="E262" s="360">
        <v>3195.8166666666666</v>
      </c>
      <c r="F262" s="360">
        <v>3140.1833333333334</v>
      </c>
      <c r="G262" s="360">
        <v>3058.1166666666668</v>
      </c>
      <c r="H262" s="360">
        <v>3333.5166666666664</v>
      </c>
      <c r="I262" s="360">
        <v>3415.583333333333</v>
      </c>
      <c r="J262" s="360">
        <v>3471.2166666666662</v>
      </c>
      <c r="K262" s="359">
        <v>3359.95</v>
      </c>
      <c r="L262" s="359">
        <v>3222.25</v>
      </c>
      <c r="M262" s="359">
        <v>0.59782000000000002</v>
      </c>
      <c r="N262" s="1"/>
      <c r="O262" s="1"/>
    </row>
    <row r="263" spans="1:15" ht="12.75" customHeight="1">
      <c r="A263" s="30">
        <v>253</v>
      </c>
      <c r="B263" s="408" t="s">
        <v>417</v>
      </c>
      <c r="C263" s="359">
        <v>563.4</v>
      </c>
      <c r="D263" s="360">
        <v>568.05000000000007</v>
      </c>
      <c r="E263" s="360">
        <v>556.10000000000014</v>
      </c>
      <c r="F263" s="360">
        <v>548.80000000000007</v>
      </c>
      <c r="G263" s="360">
        <v>536.85000000000014</v>
      </c>
      <c r="H263" s="360">
        <v>575.35000000000014</v>
      </c>
      <c r="I263" s="360">
        <v>587.30000000000018</v>
      </c>
      <c r="J263" s="360">
        <v>594.60000000000014</v>
      </c>
      <c r="K263" s="359">
        <v>580</v>
      </c>
      <c r="L263" s="359">
        <v>560.75</v>
      </c>
      <c r="M263" s="359">
        <v>0.80774000000000001</v>
      </c>
      <c r="N263" s="1"/>
      <c r="O263" s="1"/>
    </row>
    <row r="264" spans="1:15" ht="12.75" customHeight="1">
      <c r="A264" s="30">
        <v>254</v>
      </c>
      <c r="B264" s="408" t="s">
        <v>418</v>
      </c>
      <c r="C264" s="359">
        <v>213.5</v>
      </c>
      <c r="D264" s="360">
        <v>215.28333333333333</v>
      </c>
      <c r="E264" s="360">
        <v>210.81666666666666</v>
      </c>
      <c r="F264" s="360">
        <v>208.13333333333333</v>
      </c>
      <c r="G264" s="360">
        <v>203.66666666666666</v>
      </c>
      <c r="H264" s="360">
        <v>217.96666666666667</v>
      </c>
      <c r="I264" s="360">
        <v>222.43333333333331</v>
      </c>
      <c r="J264" s="360">
        <v>225.11666666666667</v>
      </c>
      <c r="K264" s="359">
        <v>219.75</v>
      </c>
      <c r="L264" s="359">
        <v>212.6</v>
      </c>
      <c r="M264" s="359">
        <v>5.6668599999999998</v>
      </c>
      <c r="N264" s="1"/>
      <c r="O264" s="1"/>
    </row>
    <row r="265" spans="1:15" ht="12.75" customHeight="1">
      <c r="A265" s="30">
        <v>255</v>
      </c>
      <c r="B265" s="408" t="s">
        <v>419</v>
      </c>
      <c r="C265" s="359">
        <v>135.4</v>
      </c>
      <c r="D265" s="360">
        <v>135.83333333333334</v>
      </c>
      <c r="E265" s="360">
        <v>133.66666666666669</v>
      </c>
      <c r="F265" s="360">
        <v>131.93333333333334</v>
      </c>
      <c r="G265" s="360">
        <v>129.76666666666668</v>
      </c>
      <c r="H265" s="360">
        <v>137.56666666666669</v>
      </c>
      <c r="I265" s="360">
        <v>139.73333333333338</v>
      </c>
      <c r="J265" s="360">
        <v>141.4666666666667</v>
      </c>
      <c r="K265" s="359">
        <v>138</v>
      </c>
      <c r="L265" s="359">
        <v>134.1</v>
      </c>
      <c r="M265" s="359">
        <v>8.6600300000000008</v>
      </c>
      <c r="N265" s="1"/>
      <c r="O265" s="1"/>
    </row>
    <row r="266" spans="1:15" ht="12.75" customHeight="1">
      <c r="A266" s="30">
        <v>256</v>
      </c>
      <c r="B266" s="408" t="s">
        <v>420</v>
      </c>
      <c r="C266" s="359">
        <v>71.7</v>
      </c>
      <c r="D266" s="360">
        <v>71.733333333333334</v>
      </c>
      <c r="E266" s="360">
        <v>70.966666666666669</v>
      </c>
      <c r="F266" s="360">
        <v>70.233333333333334</v>
      </c>
      <c r="G266" s="360">
        <v>69.466666666666669</v>
      </c>
      <c r="H266" s="360">
        <v>72.466666666666669</v>
      </c>
      <c r="I266" s="360">
        <v>73.233333333333348</v>
      </c>
      <c r="J266" s="360">
        <v>73.966666666666669</v>
      </c>
      <c r="K266" s="359">
        <v>72.5</v>
      </c>
      <c r="L266" s="359">
        <v>71</v>
      </c>
      <c r="M266" s="359">
        <v>5.8785299999999996</v>
      </c>
      <c r="N266" s="1"/>
      <c r="O266" s="1"/>
    </row>
    <row r="267" spans="1:15" ht="12.75" customHeight="1">
      <c r="A267" s="30">
        <v>257</v>
      </c>
      <c r="B267" s="408" t="s">
        <v>424</v>
      </c>
      <c r="C267" s="359">
        <v>201.05</v>
      </c>
      <c r="D267" s="360">
        <v>203.4</v>
      </c>
      <c r="E267" s="360">
        <v>197.05</v>
      </c>
      <c r="F267" s="360">
        <v>193.05</v>
      </c>
      <c r="G267" s="360">
        <v>186.70000000000002</v>
      </c>
      <c r="H267" s="360">
        <v>207.4</v>
      </c>
      <c r="I267" s="360">
        <v>213.74999999999997</v>
      </c>
      <c r="J267" s="360">
        <v>217.75</v>
      </c>
      <c r="K267" s="359">
        <v>209.75</v>
      </c>
      <c r="L267" s="359">
        <v>199.4</v>
      </c>
      <c r="M267" s="359">
        <v>9.7398100000000003</v>
      </c>
      <c r="N267" s="1"/>
      <c r="O267" s="1"/>
    </row>
    <row r="268" spans="1:15" ht="12.75" customHeight="1">
      <c r="A268" s="30">
        <v>258</v>
      </c>
      <c r="B268" s="408" t="s">
        <v>423</v>
      </c>
      <c r="C268" s="359">
        <v>387.8</v>
      </c>
      <c r="D268" s="360">
        <v>391.83333333333331</v>
      </c>
      <c r="E268" s="360">
        <v>379.96666666666664</v>
      </c>
      <c r="F268" s="360">
        <v>372.13333333333333</v>
      </c>
      <c r="G268" s="360">
        <v>360.26666666666665</v>
      </c>
      <c r="H268" s="360">
        <v>399.66666666666663</v>
      </c>
      <c r="I268" s="360">
        <v>411.5333333333333</v>
      </c>
      <c r="J268" s="360">
        <v>419.36666666666662</v>
      </c>
      <c r="K268" s="359">
        <v>403.7</v>
      </c>
      <c r="L268" s="359">
        <v>384</v>
      </c>
      <c r="M268" s="359">
        <v>1.62985</v>
      </c>
      <c r="N268" s="1"/>
      <c r="O268" s="1"/>
    </row>
    <row r="269" spans="1:15" ht="12.75" customHeight="1">
      <c r="A269" s="30">
        <v>259</v>
      </c>
      <c r="B269" s="408" t="s">
        <v>267</v>
      </c>
      <c r="C269" s="359">
        <v>295.55</v>
      </c>
      <c r="D269" s="360">
        <v>298.51666666666665</v>
      </c>
      <c r="E269" s="360">
        <v>289.0333333333333</v>
      </c>
      <c r="F269" s="360">
        <v>282.51666666666665</v>
      </c>
      <c r="G269" s="360">
        <v>273.0333333333333</v>
      </c>
      <c r="H269" s="360">
        <v>305.0333333333333</v>
      </c>
      <c r="I269" s="360">
        <v>314.51666666666665</v>
      </c>
      <c r="J269" s="360">
        <v>321.0333333333333</v>
      </c>
      <c r="K269" s="359">
        <v>308</v>
      </c>
      <c r="L269" s="359">
        <v>292</v>
      </c>
      <c r="M269" s="359">
        <v>2.5575800000000002</v>
      </c>
      <c r="N269" s="1"/>
      <c r="O269" s="1"/>
    </row>
    <row r="270" spans="1:15" ht="12.75" customHeight="1">
      <c r="A270" s="30">
        <v>260</v>
      </c>
      <c r="B270" s="408" t="s">
        <v>140</v>
      </c>
      <c r="C270" s="359">
        <v>628.04999999999995</v>
      </c>
      <c r="D270" s="360">
        <v>633.16666666666663</v>
      </c>
      <c r="E270" s="360">
        <v>620.43333333333328</v>
      </c>
      <c r="F270" s="360">
        <v>612.81666666666661</v>
      </c>
      <c r="G270" s="360">
        <v>600.08333333333326</v>
      </c>
      <c r="H270" s="360">
        <v>640.7833333333333</v>
      </c>
      <c r="I270" s="360">
        <v>653.51666666666665</v>
      </c>
      <c r="J270" s="360">
        <v>661.13333333333333</v>
      </c>
      <c r="K270" s="359">
        <v>645.9</v>
      </c>
      <c r="L270" s="359">
        <v>625.54999999999995</v>
      </c>
      <c r="M270" s="359">
        <v>37.191020000000002</v>
      </c>
      <c r="N270" s="1"/>
      <c r="O270" s="1"/>
    </row>
    <row r="271" spans="1:15" ht="12.75" customHeight="1">
      <c r="A271" s="30">
        <v>261</v>
      </c>
      <c r="B271" s="408" t="s">
        <v>141</v>
      </c>
      <c r="C271" s="359">
        <v>3304.6</v>
      </c>
      <c r="D271" s="360">
        <v>3339.7666666666664</v>
      </c>
      <c r="E271" s="360">
        <v>3234.5333333333328</v>
      </c>
      <c r="F271" s="360">
        <v>3164.4666666666662</v>
      </c>
      <c r="G271" s="360">
        <v>3059.2333333333327</v>
      </c>
      <c r="H271" s="360">
        <v>3409.833333333333</v>
      </c>
      <c r="I271" s="360">
        <v>3515.0666666666666</v>
      </c>
      <c r="J271" s="360">
        <v>3585.1333333333332</v>
      </c>
      <c r="K271" s="359">
        <v>3445</v>
      </c>
      <c r="L271" s="359">
        <v>3269.7</v>
      </c>
      <c r="M271" s="359">
        <v>10.16183</v>
      </c>
      <c r="N271" s="1"/>
      <c r="O271" s="1"/>
    </row>
    <row r="272" spans="1:15" ht="12.75" customHeight="1">
      <c r="A272" s="30">
        <v>262</v>
      </c>
      <c r="B272" s="408" t="s">
        <v>843</v>
      </c>
      <c r="C272" s="359">
        <v>552.1</v>
      </c>
      <c r="D272" s="360">
        <v>554.91666666666663</v>
      </c>
      <c r="E272" s="360">
        <v>540.23333333333323</v>
      </c>
      <c r="F272" s="360">
        <v>528.36666666666656</v>
      </c>
      <c r="G272" s="360">
        <v>513.68333333333317</v>
      </c>
      <c r="H272" s="360">
        <v>566.7833333333333</v>
      </c>
      <c r="I272" s="360">
        <v>581.4666666666667</v>
      </c>
      <c r="J272" s="360">
        <v>593.33333333333337</v>
      </c>
      <c r="K272" s="359">
        <v>569.6</v>
      </c>
      <c r="L272" s="359">
        <v>543.04999999999995</v>
      </c>
      <c r="M272" s="359">
        <v>4.89771</v>
      </c>
      <c r="N272" s="1"/>
      <c r="O272" s="1"/>
    </row>
    <row r="273" spans="1:15" ht="12.75" customHeight="1">
      <c r="A273" s="30">
        <v>263</v>
      </c>
      <c r="B273" s="408" t="s">
        <v>844</v>
      </c>
      <c r="C273" s="359">
        <v>520.6</v>
      </c>
      <c r="D273" s="360">
        <v>526.91666666666663</v>
      </c>
      <c r="E273" s="360">
        <v>512.18333333333328</v>
      </c>
      <c r="F273" s="360">
        <v>503.76666666666665</v>
      </c>
      <c r="G273" s="360">
        <v>489.0333333333333</v>
      </c>
      <c r="H273" s="360">
        <v>535.33333333333326</v>
      </c>
      <c r="I273" s="360">
        <v>550.06666666666661</v>
      </c>
      <c r="J273" s="360">
        <v>558.48333333333323</v>
      </c>
      <c r="K273" s="359">
        <v>541.65</v>
      </c>
      <c r="L273" s="359">
        <v>518.5</v>
      </c>
      <c r="M273" s="359">
        <v>0.76178000000000001</v>
      </c>
      <c r="N273" s="1"/>
      <c r="O273" s="1"/>
    </row>
    <row r="274" spans="1:15" ht="12.75" customHeight="1">
      <c r="A274" s="30">
        <v>264</v>
      </c>
      <c r="B274" s="408" t="s">
        <v>426</v>
      </c>
      <c r="C274" s="359">
        <v>897</v>
      </c>
      <c r="D274" s="360">
        <v>906.33333333333337</v>
      </c>
      <c r="E274" s="360">
        <v>875.66666666666674</v>
      </c>
      <c r="F274" s="360">
        <v>854.33333333333337</v>
      </c>
      <c r="G274" s="360">
        <v>823.66666666666674</v>
      </c>
      <c r="H274" s="360">
        <v>927.66666666666674</v>
      </c>
      <c r="I274" s="360">
        <v>958.33333333333348</v>
      </c>
      <c r="J274" s="360">
        <v>979.66666666666674</v>
      </c>
      <c r="K274" s="359">
        <v>937</v>
      </c>
      <c r="L274" s="359">
        <v>885</v>
      </c>
      <c r="M274" s="359">
        <v>12.799149999999999</v>
      </c>
      <c r="N274" s="1"/>
      <c r="O274" s="1"/>
    </row>
    <row r="275" spans="1:15" ht="12.75" customHeight="1">
      <c r="A275" s="30">
        <v>265</v>
      </c>
      <c r="B275" s="408" t="s">
        <v>427</v>
      </c>
      <c r="C275" s="359">
        <v>139.19999999999999</v>
      </c>
      <c r="D275" s="360">
        <v>138.83333333333334</v>
      </c>
      <c r="E275" s="360">
        <v>137.9666666666667</v>
      </c>
      <c r="F275" s="360">
        <v>136.73333333333335</v>
      </c>
      <c r="G275" s="360">
        <v>135.8666666666667</v>
      </c>
      <c r="H275" s="360">
        <v>140.06666666666669</v>
      </c>
      <c r="I275" s="360">
        <v>140.93333333333331</v>
      </c>
      <c r="J275" s="360">
        <v>142.16666666666669</v>
      </c>
      <c r="K275" s="359">
        <v>139.69999999999999</v>
      </c>
      <c r="L275" s="359">
        <v>137.6</v>
      </c>
      <c r="M275" s="359">
        <v>2.31575</v>
      </c>
      <c r="N275" s="1"/>
      <c r="O275" s="1"/>
    </row>
    <row r="276" spans="1:15" ht="12.75" customHeight="1">
      <c r="A276" s="30">
        <v>266</v>
      </c>
      <c r="B276" s="408" t="s">
        <v>434</v>
      </c>
      <c r="C276" s="359">
        <v>1316.8</v>
      </c>
      <c r="D276" s="360">
        <v>1305.9166666666667</v>
      </c>
      <c r="E276" s="360">
        <v>1291.8833333333334</v>
      </c>
      <c r="F276" s="360">
        <v>1266.9666666666667</v>
      </c>
      <c r="G276" s="360">
        <v>1252.9333333333334</v>
      </c>
      <c r="H276" s="360">
        <v>1330.8333333333335</v>
      </c>
      <c r="I276" s="360">
        <v>1344.8666666666668</v>
      </c>
      <c r="J276" s="360">
        <v>1369.7833333333335</v>
      </c>
      <c r="K276" s="359">
        <v>1319.95</v>
      </c>
      <c r="L276" s="359">
        <v>1281</v>
      </c>
      <c r="M276" s="359">
        <v>1.3779300000000001</v>
      </c>
      <c r="N276" s="1"/>
      <c r="O276" s="1"/>
    </row>
    <row r="277" spans="1:15" ht="12.75" customHeight="1">
      <c r="A277" s="30">
        <v>267</v>
      </c>
      <c r="B277" s="408" t="s">
        <v>435</v>
      </c>
      <c r="C277" s="359">
        <v>394.75</v>
      </c>
      <c r="D277" s="360">
        <v>397.4666666666667</v>
      </c>
      <c r="E277" s="360">
        <v>390.13333333333338</v>
      </c>
      <c r="F277" s="360">
        <v>385.51666666666671</v>
      </c>
      <c r="G277" s="360">
        <v>378.18333333333339</v>
      </c>
      <c r="H277" s="360">
        <v>402.08333333333337</v>
      </c>
      <c r="I277" s="360">
        <v>409.41666666666663</v>
      </c>
      <c r="J277" s="360">
        <v>414.03333333333336</v>
      </c>
      <c r="K277" s="359">
        <v>404.8</v>
      </c>
      <c r="L277" s="359">
        <v>392.85</v>
      </c>
      <c r="M277" s="359">
        <v>1.2123999999999999</v>
      </c>
      <c r="N277" s="1"/>
      <c r="O277" s="1"/>
    </row>
    <row r="278" spans="1:15" ht="12.75" customHeight="1">
      <c r="A278" s="30">
        <v>268</v>
      </c>
      <c r="B278" s="408" t="s">
        <v>845</v>
      </c>
      <c r="C278" s="359">
        <v>66.3</v>
      </c>
      <c r="D278" s="360">
        <v>66.516666666666666</v>
      </c>
      <c r="E278" s="360">
        <v>65.783333333333331</v>
      </c>
      <c r="F278" s="360">
        <v>65.266666666666666</v>
      </c>
      <c r="G278" s="360">
        <v>64.533333333333331</v>
      </c>
      <c r="H278" s="360">
        <v>67.033333333333331</v>
      </c>
      <c r="I278" s="360">
        <v>67.766666666666652</v>
      </c>
      <c r="J278" s="360">
        <v>68.283333333333331</v>
      </c>
      <c r="K278" s="359">
        <v>67.25</v>
      </c>
      <c r="L278" s="359">
        <v>66</v>
      </c>
      <c r="M278" s="359">
        <v>6.0228700000000002</v>
      </c>
      <c r="N278" s="1"/>
      <c r="O278" s="1"/>
    </row>
    <row r="279" spans="1:15" ht="12.75" customHeight="1">
      <c r="A279" s="30">
        <v>269</v>
      </c>
      <c r="B279" s="408" t="s">
        <v>436</v>
      </c>
      <c r="C279" s="359">
        <v>570.4</v>
      </c>
      <c r="D279" s="360">
        <v>570.55000000000007</v>
      </c>
      <c r="E279" s="360">
        <v>564.85000000000014</v>
      </c>
      <c r="F279" s="360">
        <v>559.30000000000007</v>
      </c>
      <c r="G279" s="360">
        <v>553.60000000000014</v>
      </c>
      <c r="H279" s="360">
        <v>576.10000000000014</v>
      </c>
      <c r="I279" s="360">
        <v>581.80000000000018</v>
      </c>
      <c r="J279" s="360">
        <v>587.35000000000014</v>
      </c>
      <c r="K279" s="359">
        <v>576.25</v>
      </c>
      <c r="L279" s="359">
        <v>565</v>
      </c>
      <c r="M279" s="359">
        <v>1.0330600000000001</v>
      </c>
      <c r="N279" s="1"/>
      <c r="O279" s="1"/>
    </row>
    <row r="280" spans="1:15" ht="12.75" customHeight="1">
      <c r="A280" s="30">
        <v>270</v>
      </c>
      <c r="B280" s="408" t="s">
        <v>437</v>
      </c>
      <c r="C280" s="359">
        <v>48.85</v>
      </c>
      <c r="D280" s="360">
        <v>48.416666666666664</v>
      </c>
      <c r="E280" s="360">
        <v>47.233333333333327</v>
      </c>
      <c r="F280" s="360">
        <v>45.61666666666666</v>
      </c>
      <c r="G280" s="360">
        <v>44.433333333333323</v>
      </c>
      <c r="H280" s="360">
        <v>50.033333333333331</v>
      </c>
      <c r="I280" s="360">
        <v>51.216666666666669</v>
      </c>
      <c r="J280" s="360">
        <v>52.833333333333336</v>
      </c>
      <c r="K280" s="359">
        <v>49.6</v>
      </c>
      <c r="L280" s="359">
        <v>46.8</v>
      </c>
      <c r="M280" s="359">
        <v>42.164239999999999</v>
      </c>
      <c r="N280" s="1"/>
      <c r="O280" s="1"/>
    </row>
    <row r="281" spans="1:15" ht="12.75" customHeight="1">
      <c r="A281" s="30">
        <v>271</v>
      </c>
      <c r="B281" s="408" t="s">
        <v>439</v>
      </c>
      <c r="C281" s="359">
        <v>500.6</v>
      </c>
      <c r="D281" s="360">
        <v>491.38333333333338</v>
      </c>
      <c r="E281" s="360">
        <v>480.01666666666677</v>
      </c>
      <c r="F281" s="360">
        <v>459.43333333333339</v>
      </c>
      <c r="G281" s="360">
        <v>448.06666666666678</v>
      </c>
      <c r="H281" s="360">
        <v>511.96666666666675</v>
      </c>
      <c r="I281" s="360">
        <v>523.33333333333348</v>
      </c>
      <c r="J281" s="360">
        <v>543.91666666666674</v>
      </c>
      <c r="K281" s="359">
        <v>502.75</v>
      </c>
      <c r="L281" s="359">
        <v>470.8</v>
      </c>
      <c r="M281" s="359">
        <v>1.54528</v>
      </c>
      <c r="N281" s="1"/>
      <c r="O281" s="1"/>
    </row>
    <row r="282" spans="1:15" ht="12.75" customHeight="1">
      <c r="A282" s="30">
        <v>272</v>
      </c>
      <c r="B282" s="408" t="s">
        <v>429</v>
      </c>
      <c r="C282" s="359">
        <v>1089.55</v>
      </c>
      <c r="D282" s="360">
        <v>1098.3999999999999</v>
      </c>
      <c r="E282" s="360">
        <v>1070.1499999999996</v>
      </c>
      <c r="F282" s="360">
        <v>1050.7499999999998</v>
      </c>
      <c r="G282" s="360">
        <v>1022.4999999999995</v>
      </c>
      <c r="H282" s="360">
        <v>1117.7999999999997</v>
      </c>
      <c r="I282" s="360">
        <v>1146.0500000000002</v>
      </c>
      <c r="J282" s="360">
        <v>1165.4499999999998</v>
      </c>
      <c r="K282" s="359">
        <v>1126.6500000000001</v>
      </c>
      <c r="L282" s="359">
        <v>1079</v>
      </c>
      <c r="M282" s="359">
        <v>6.0182799999999999</v>
      </c>
      <c r="N282" s="1"/>
      <c r="O282" s="1"/>
    </row>
    <row r="283" spans="1:15" ht="12.75" customHeight="1">
      <c r="A283" s="30">
        <v>273</v>
      </c>
      <c r="B283" s="408" t="s">
        <v>430</v>
      </c>
      <c r="C283" s="359">
        <v>302.05</v>
      </c>
      <c r="D283" s="360">
        <v>303.61666666666662</v>
      </c>
      <c r="E283" s="360">
        <v>299.48333333333323</v>
      </c>
      <c r="F283" s="360">
        <v>296.91666666666663</v>
      </c>
      <c r="G283" s="360">
        <v>292.78333333333325</v>
      </c>
      <c r="H283" s="360">
        <v>306.18333333333322</v>
      </c>
      <c r="I283" s="360">
        <v>310.31666666666655</v>
      </c>
      <c r="J283" s="360">
        <v>312.88333333333321</v>
      </c>
      <c r="K283" s="359">
        <v>307.75</v>
      </c>
      <c r="L283" s="359">
        <v>301.05</v>
      </c>
      <c r="M283" s="359">
        <v>4.1798200000000003</v>
      </c>
      <c r="N283" s="1"/>
      <c r="O283" s="1"/>
    </row>
    <row r="284" spans="1:15" ht="12.75" customHeight="1">
      <c r="A284" s="30">
        <v>274</v>
      </c>
      <c r="B284" s="408" t="s">
        <v>142</v>
      </c>
      <c r="C284" s="359">
        <v>1898.3</v>
      </c>
      <c r="D284" s="360">
        <v>1914.6166666666668</v>
      </c>
      <c r="E284" s="360">
        <v>1872.3333333333335</v>
      </c>
      <c r="F284" s="360">
        <v>1846.3666666666668</v>
      </c>
      <c r="G284" s="360">
        <v>1804.0833333333335</v>
      </c>
      <c r="H284" s="360">
        <v>1940.5833333333335</v>
      </c>
      <c r="I284" s="360">
        <v>1982.8666666666668</v>
      </c>
      <c r="J284" s="360">
        <v>2008.8333333333335</v>
      </c>
      <c r="K284" s="359">
        <v>1956.9</v>
      </c>
      <c r="L284" s="359">
        <v>1888.65</v>
      </c>
      <c r="M284" s="359">
        <v>49.719639999999998</v>
      </c>
      <c r="N284" s="1"/>
      <c r="O284" s="1"/>
    </row>
    <row r="285" spans="1:15" ht="12.75" customHeight="1">
      <c r="A285" s="30">
        <v>275</v>
      </c>
      <c r="B285" s="408" t="s">
        <v>431</v>
      </c>
      <c r="C285" s="359">
        <v>639.4</v>
      </c>
      <c r="D285" s="360">
        <v>645.83333333333337</v>
      </c>
      <c r="E285" s="360">
        <v>629.66666666666674</v>
      </c>
      <c r="F285" s="360">
        <v>619.93333333333339</v>
      </c>
      <c r="G285" s="360">
        <v>603.76666666666677</v>
      </c>
      <c r="H285" s="360">
        <v>655.56666666666672</v>
      </c>
      <c r="I285" s="360">
        <v>671.73333333333346</v>
      </c>
      <c r="J285" s="360">
        <v>681.4666666666667</v>
      </c>
      <c r="K285" s="359">
        <v>662</v>
      </c>
      <c r="L285" s="359">
        <v>636.1</v>
      </c>
      <c r="M285" s="359">
        <v>17.37782</v>
      </c>
      <c r="N285" s="1"/>
      <c r="O285" s="1"/>
    </row>
    <row r="286" spans="1:15" ht="12.75" customHeight="1">
      <c r="A286" s="30">
        <v>276</v>
      </c>
      <c r="B286" s="408" t="s">
        <v>428</v>
      </c>
      <c r="C286" s="359">
        <v>656.4</v>
      </c>
      <c r="D286" s="360">
        <v>658.2833333333333</v>
      </c>
      <c r="E286" s="360">
        <v>643.11666666666656</v>
      </c>
      <c r="F286" s="360">
        <v>629.83333333333326</v>
      </c>
      <c r="G286" s="360">
        <v>614.66666666666652</v>
      </c>
      <c r="H286" s="360">
        <v>671.56666666666661</v>
      </c>
      <c r="I286" s="360">
        <v>686.73333333333335</v>
      </c>
      <c r="J286" s="360">
        <v>700.01666666666665</v>
      </c>
      <c r="K286" s="359">
        <v>673.45</v>
      </c>
      <c r="L286" s="359">
        <v>645</v>
      </c>
      <c r="M286" s="359">
        <v>5.04047</v>
      </c>
      <c r="N286" s="1"/>
      <c r="O286" s="1"/>
    </row>
    <row r="287" spans="1:15" ht="12.75" customHeight="1">
      <c r="A287" s="30">
        <v>277</v>
      </c>
      <c r="B287" s="408" t="s">
        <v>432</v>
      </c>
      <c r="C287" s="359">
        <v>233.9</v>
      </c>
      <c r="D287" s="360">
        <v>235.46666666666667</v>
      </c>
      <c r="E287" s="360">
        <v>231.43333333333334</v>
      </c>
      <c r="F287" s="360">
        <v>228.96666666666667</v>
      </c>
      <c r="G287" s="360">
        <v>224.93333333333334</v>
      </c>
      <c r="H287" s="360">
        <v>237.93333333333334</v>
      </c>
      <c r="I287" s="360">
        <v>241.9666666666667</v>
      </c>
      <c r="J287" s="360">
        <v>244.43333333333334</v>
      </c>
      <c r="K287" s="359">
        <v>239.5</v>
      </c>
      <c r="L287" s="359">
        <v>233</v>
      </c>
      <c r="M287" s="359">
        <v>2.5034999999999998</v>
      </c>
      <c r="N287" s="1"/>
      <c r="O287" s="1"/>
    </row>
    <row r="288" spans="1:15" ht="12.75" customHeight="1">
      <c r="A288" s="30">
        <v>278</v>
      </c>
      <c r="B288" s="408" t="s">
        <v>433</v>
      </c>
      <c r="C288" s="359">
        <v>1246.9000000000001</v>
      </c>
      <c r="D288" s="360">
        <v>1238.4166666666667</v>
      </c>
      <c r="E288" s="360">
        <v>1223.4833333333336</v>
      </c>
      <c r="F288" s="360">
        <v>1200.0666666666668</v>
      </c>
      <c r="G288" s="360">
        <v>1185.1333333333337</v>
      </c>
      <c r="H288" s="360">
        <v>1261.8333333333335</v>
      </c>
      <c r="I288" s="360">
        <v>1276.7666666666664</v>
      </c>
      <c r="J288" s="360">
        <v>1300.1833333333334</v>
      </c>
      <c r="K288" s="359">
        <v>1253.3499999999999</v>
      </c>
      <c r="L288" s="359">
        <v>1215</v>
      </c>
      <c r="M288" s="359">
        <v>7.7310000000000004E-2</v>
      </c>
      <c r="N288" s="1"/>
      <c r="O288" s="1"/>
    </row>
    <row r="289" spans="1:15" ht="12.75" customHeight="1">
      <c r="A289" s="30">
        <v>279</v>
      </c>
      <c r="B289" s="408" t="s">
        <v>438</v>
      </c>
      <c r="C289" s="359">
        <v>552.04999999999995</v>
      </c>
      <c r="D289" s="360">
        <v>556.63333333333333</v>
      </c>
      <c r="E289" s="360">
        <v>545.4666666666667</v>
      </c>
      <c r="F289" s="360">
        <v>538.88333333333333</v>
      </c>
      <c r="G289" s="360">
        <v>527.7166666666667</v>
      </c>
      <c r="H289" s="360">
        <v>563.2166666666667</v>
      </c>
      <c r="I289" s="360">
        <v>574.38333333333344</v>
      </c>
      <c r="J289" s="360">
        <v>580.9666666666667</v>
      </c>
      <c r="K289" s="359">
        <v>567.79999999999995</v>
      </c>
      <c r="L289" s="359">
        <v>550.04999999999995</v>
      </c>
      <c r="M289" s="359">
        <v>0.86297000000000001</v>
      </c>
      <c r="N289" s="1"/>
      <c r="O289" s="1"/>
    </row>
    <row r="290" spans="1:15" ht="12.75" customHeight="1">
      <c r="A290" s="30">
        <v>280</v>
      </c>
      <c r="B290" s="408" t="s">
        <v>143</v>
      </c>
      <c r="C290" s="359">
        <v>74.599999999999994</v>
      </c>
      <c r="D290" s="360">
        <v>74.533333333333346</v>
      </c>
      <c r="E290" s="360">
        <v>72.866666666666688</v>
      </c>
      <c r="F290" s="360">
        <v>71.13333333333334</v>
      </c>
      <c r="G290" s="360">
        <v>69.466666666666683</v>
      </c>
      <c r="H290" s="360">
        <v>76.266666666666694</v>
      </c>
      <c r="I290" s="360">
        <v>77.933333333333351</v>
      </c>
      <c r="J290" s="360">
        <v>79.6666666666667</v>
      </c>
      <c r="K290" s="359">
        <v>76.2</v>
      </c>
      <c r="L290" s="359">
        <v>72.8</v>
      </c>
      <c r="M290" s="359">
        <v>95.259079999999997</v>
      </c>
      <c r="N290" s="1"/>
      <c r="O290" s="1"/>
    </row>
    <row r="291" spans="1:15" ht="12.75" customHeight="1">
      <c r="A291" s="30">
        <v>281</v>
      </c>
      <c r="B291" s="408" t="s">
        <v>144</v>
      </c>
      <c r="C291" s="359">
        <v>2822.05</v>
      </c>
      <c r="D291" s="360">
        <v>2848.3666666666668</v>
      </c>
      <c r="E291" s="360">
        <v>2775.7333333333336</v>
      </c>
      <c r="F291" s="360">
        <v>2729.416666666667</v>
      </c>
      <c r="G291" s="360">
        <v>2656.7833333333338</v>
      </c>
      <c r="H291" s="360">
        <v>2894.6833333333334</v>
      </c>
      <c r="I291" s="360">
        <v>2967.3166666666666</v>
      </c>
      <c r="J291" s="360">
        <v>3013.6333333333332</v>
      </c>
      <c r="K291" s="359">
        <v>2921</v>
      </c>
      <c r="L291" s="359">
        <v>2802.05</v>
      </c>
      <c r="M291" s="359">
        <v>2.7695500000000002</v>
      </c>
      <c r="N291" s="1"/>
      <c r="O291" s="1"/>
    </row>
    <row r="292" spans="1:15" ht="12.75" customHeight="1">
      <c r="A292" s="30">
        <v>282</v>
      </c>
      <c r="B292" s="408" t="s">
        <v>440</v>
      </c>
      <c r="C292" s="359">
        <v>395.1</v>
      </c>
      <c r="D292" s="360">
        <v>403.08333333333331</v>
      </c>
      <c r="E292" s="360">
        <v>382.16666666666663</v>
      </c>
      <c r="F292" s="360">
        <v>369.23333333333329</v>
      </c>
      <c r="G292" s="360">
        <v>348.31666666666661</v>
      </c>
      <c r="H292" s="360">
        <v>416.01666666666665</v>
      </c>
      <c r="I292" s="360">
        <v>436.93333333333328</v>
      </c>
      <c r="J292" s="360">
        <v>449.86666666666667</v>
      </c>
      <c r="K292" s="359">
        <v>424</v>
      </c>
      <c r="L292" s="359">
        <v>390.15</v>
      </c>
      <c r="M292" s="359">
        <v>4.7545400000000004</v>
      </c>
      <c r="N292" s="1"/>
      <c r="O292" s="1"/>
    </row>
    <row r="293" spans="1:15" ht="12.75" customHeight="1">
      <c r="A293" s="30">
        <v>283</v>
      </c>
      <c r="B293" s="408" t="s">
        <v>268</v>
      </c>
      <c r="C293" s="359">
        <v>499.8</v>
      </c>
      <c r="D293" s="360">
        <v>481.86666666666662</v>
      </c>
      <c r="E293" s="360">
        <v>457.93333333333322</v>
      </c>
      <c r="F293" s="360">
        <v>416.06666666666661</v>
      </c>
      <c r="G293" s="360">
        <v>392.13333333333321</v>
      </c>
      <c r="H293" s="360">
        <v>523.73333333333323</v>
      </c>
      <c r="I293" s="360">
        <v>547.66666666666663</v>
      </c>
      <c r="J293" s="360">
        <v>589.5333333333333</v>
      </c>
      <c r="K293" s="359">
        <v>505.8</v>
      </c>
      <c r="L293" s="359">
        <v>440</v>
      </c>
      <c r="M293" s="359">
        <v>114.01075</v>
      </c>
      <c r="N293" s="1"/>
      <c r="O293" s="1"/>
    </row>
    <row r="294" spans="1:15" ht="12.75" customHeight="1">
      <c r="A294" s="30">
        <v>284</v>
      </c>
      <c r="B294" s="408" t="s">
        <v>441</v>
      </c>
      <c r="C294" s="359">
        <v>11049.75</v>
      </c>
      <c r="D294" s="360">
        <v>11171.199999999999</v>
      </c>
      <c r="E294" s="360">
        <v>10772.399999999998</v>
      </c>
      <c r="F294" s="360">
        <v>10495.05</v>
      </c>
      <c r="G294" s="360">
        <v>10096.249999999998</v>
      </c>
      <c r="H294" s="360">
        <v>11448.549999999997</v>
      </c>
      <c r="I294" s="360">
        <v>11847.349999999997</v>
      </c>
      <c r="J294" s="360">
        <v>12124.699999999997</v>
      </c>
      <c r="K294" s="359">
        <v>11570</v>
      </c>
      <c r="L294" s="359">
        <v>10893.85</v>
      </c>
      <c r="M294" s="359">
        <v>0.18892</v>
      </c>
      <c r="N294" s="1"/>
      <c r="O294" s="1"/>
    </row>
    <row r="295" spans="1:15" ht="12.75" customHeight="1">
      <c r="A295" s="30">
        <v>285</v>
      </c>
      <c r="B295" s="408" t="s">
        <v>442</v>
      </c>
      <c r="C295" s="359">
        <v>48.4</v>
      </c>
      <c r="D295" s="360">
        <v>48.15</v>
      </c>
      <c r="E295" s="360">
        <v>47.3</v>
      </c>
      <c r="F295" s="360">
        <v>46.199999999999996</v>
      </c>
      <c r="G295" s="360">
        <v>45.349999999999994</v>
      </c>
      <c r="H295" s="360">
        <v>49.25</v>
      </c>
      <c r="I295" s="360">
        <v>50.100000000000009</v>
      </c>
      <c r="J295" s="360">
        <v>51.2</v>
      </c>
      <c r="K295" s="359">
        <v>49</v>
      </c>
      <c r="L295" s="359">
        <v>47.05</v>
      </c>
      <c r="M295" s="359">
        <v>28.13223</v>
      </c>
      <c r="N295" s="1"/>
      <c r="O295" s="1"/>
    </row>
    <row r="296" spans="1:15" ht="12.75" customHeight="1">
      <c r="A296" s="30">
        <v>286</v>
      </c>
      <c r="B296" s="408" t="s">
        <v>145</v>
      </c>
      <c r="C296" s="359">
        <v>383.15</v>
      </c>
      <c r="D296" s="360">
        <v>378.3</v>
      </c>
      <c r="E296" s="360">
        <v>359.85</v>
      </c>
      <c r="F296" s="360">
        <v>336.55</v>
      </c>
      <c r="G296" s="360">
        <v>318.10000000000002</v>
      </c>
      <c r="H296" s="360">
        <v>401.6</v>
      </c>
      <c r="I296" s="360">
        <v>420.04999999999995</v>
      </c>
      <c r="J296" s="360">
        <v>443.35</v>
      </c>
      <c r="K296" s="359">
        <v>396.75</v>
      </c>
      <c r="L296" s="359">
        <v>355</v>
      </c>
      <c r="M296" s="359">
        <v>272.95740000000001</v>
      </c>
      <c r="N296" s="1"/>
      <c r="O296" s="1"/>
    </row>
    <row r="297" spans="1:15" ht="12.75" customHeight="1">
      <c r="A297" s="30">
        <v>287</v>
      </c>
      <c r="B297" s="408" t="s">
        <v>443</v>
      </c>
      <c r="C297" s="359">
        <v>2726.45</v>
      </c>
      <c r="D297" s="360">
        <v>2718.15</v>
      </c>
      <c r="E297" s="360">
        <v>2686.3</v>
      </c>
      <c r="F297" s="360">
        <v>2646.15</v>
      </c>
      <c r="G297" s="360">
        <v>2614.3000000000002</v>
      </c>
      <c r="H297" s="360">
        <v>2758.3</v>
      </c>
      <c r="I297" s="360">
        <v>2790.1499999999996</v>
      </c>
      <c r="J297" s="360">
        <v>2830.3</v>
      </c>
      <c r="K297" s="359">
        <v>2750</v>
      </c>
      <c r="L297" s="359">
        <v>2678</v>
      </c>
      <c r="M297" s="359">
        <v>0.65432000000000001</v>
      </c>
      <c r="N297" s="1"/>
      <c r="O297" s="1"/>
    </row>
    <row r="298" spans="1:15" ht="12.75" customHeight="1">
      <c r="A298" s="30">
        <v>288</v>
      </c>
      <c r="B298" s="408" t="s">
        <v>846</v>
      </c>
      <c r="C298" s="359">
        <v>1283</v>
      </c>
      <c r="D298" s="360">
        <v>1290.7166666666667</v>
      </c>
      <c r="E298" s="360">
        <v>1254.2833333333333</v>
      </c>
      <c r="F298" s="360">
        <v>1225.5666666666666</v>
      </c>
      <c r="G298" s="360">
        <v>1189.1333333333332</v>
      </c>
      <c r="H298" s="360">
        <v>1319.4333333333334</v>
      </c>
      <c r="I298" s="360">
        <v>1355.8666666666668</v>
      </c>
      <c r="J298" s="360">
        <v>1384.5833333333335</v>
      </c>
      <c r="K298" s="359">
        <v>1327.15</v>
      </c>
      <c r="L298" s="359">
        <v>1262</v>
      </c>
      <c r="M298" s="359">
        <v>2.8290299999999999</v>
      </c>
      <c r="N298" s="1"/>
      <c r="O298" s="1"/>
    </row>
    <row r="299" spans="1:15" ht="12.75" customHeight="1">
      <c r="A299" s="30">
        <v>289</v>
      </c>
      <c r="B299" s="408" t="s">
        <v>146</v>
      </c>
      <c r="C299" s="359">
        <v>1897.55</v>
      </c>
      <c r="D299" s="360">
        <v>1912.2833333333335</v>
      </c>
      <c r="E299" s="360">
        <v>1876.5666666666671</v>
      </c>
      <c r="F299" s="360">
        <v>1855.5833333333335</v>
      </c>
      <c r="G299" s="360">
        <v>1819.866666666667</v>
      </c>
      <c r="H299" s="360">
        <v>1933.2666666666671</v>
      </c>
      <c r="I299" s="360">
        <v>1968.9833333333338</v>
      </c>
      <c r="J299" s="360">
        <v>1989.9666666666672</v>
      </c>
      <c r="K299" s="359">
        <v>1948</v>
      </c>
      <c r="L299" s="359">
        <v>1891.3</v>
      </c>
      <c r="M299" s="359">
        <v>22.336200000000002</v>
      </c>
      <c r="N299" s="1"/>
      <c r="O299" s="1"/>
    </row>
    <row r="300" spans="1:15" ht="12.75" customHeight="1">
      <c r="A300" s="30">
        <v>290</v>
      </c>
      <c r="B300" s="408" t="s">
        <v>147</v>
      </c>
      <c r="C300" s="359">
        <v>5911.55</v>
      </c>
      <c r="D300" s="360">
        <v>5921.8499999999995</v>
      </c>
      <c r="E300" s="360">
        <v>5749.6999999999989</v>
      </c>
      <c r="F300" s="360">
        <v>5587.8499999999995</v>
      </c>
      <c r="G300" s="360">
        <v>5415.6999999999989</v>
      </c>
      <c r="H300" s="360">
        <v>6083.6999999999989</v>
      </c>
      <c r="I300" s="360">
        <v>6255.8499999999985</v>
      </c>
      <c r="J300" s="360">
        <v>6417.6999999999989</v>
      </c>
      <c r="K300" s="359">
        <v>6094</v>
      </c>
      <c r="L300" s="359">
        <v>5760</v>
      </c>
      <c r="M300" s="359">
        <v>7.2077200000000001</v>
      </c>
      <c r="N300" s="1"/>
      <c r="O300" s="1"/>
    </row>
    <row r="301" spans="1:15" ht="12.75" customHeight="1">
      <c r="A301" s="30">
        <v>291</v>
      </c>
      <c r="B301" s="408" t="s">
        <v>148</v>
      </c>
      <c r="C301" s="359">
        <v>4580.1000000000004</v>
      </c>
      <c r="D301" s="360">
        <v>4536.0333333333338</v>
      </c>
      <c r="E301" s="360">
        <v>4418.0666666666675</v>
      </c>
      <c r="F301" s="360">
        <v>4256.0333333333338</v>
      </c>
      <c r="G301" s="360">
        <v>4138.0666666666675</v>
      </c>
      <c r="H301" s="360">
        <v>4698.0666666666675</v>
      </c>
      <c r="I301" s="360">
        <v>4816.0333333333328</v>
      </c>
      <c r="J301" s="360">
        <v>4978.0666666666675</v>
      </c>
      <c r="K301" s="359">
        <v>4654</v>
      </c>
      <c r="L301" s="359">
        <v>4374</v>
      </c>
      <c r="M301" s="359">
        <v>4.9465899999999996</v>
      </c>
      <c r="N301" s="1"/>
      <c r="O301" s="1"/>
    </row>
    <row r="302" spans="1:15" ht="12.75" customHeight="1">
      <c r="A302" s="30">
        <v>292</v>
      </c>
      <c r="B302" s="408" t="s">
        <v>149</v>
      </c>
      <c r="C302" s="359">
        <v>899.75</v>
      </c>
      <c r="D302" s="360">
        <v>903.65</v>
      </c>
      <c r="E302" s="360">
        <v>885.3</v>
      </c>
      <c r="F302" s="360">
        <v>870.85</v>
      </c>
      <c r="G302" s="360">
        <v>852.5</v>
      </c>
      <c r="H302" s="360">
        <v>918.09999999999991</v>
      </c>
      <c r="I302" s="360">
        <v>936.45</v>
      </c>
      <c r="J302" s="360">
        <v>950.89999999999986</v>
      </c>
      <c r="K302" s="359">
        <v>922</v>
      </c>
      <c r="L302" s="359">
        <v>889.2</v>
      </c>
      <c r="M302" s="359">
        <v>11.23033</v>
      </c>
      <c r="N302" s="1"/>
      <c r="O302" s="1"/>
    </row>
    <row r="303" spans="1:15" ht="12.75" customHeight="1">
      <c r="A303" s="30">
        <v>293</v>
      </c>
      <c r="B303" s="408" t="s">
        <v>444</v>
      </c>
      <c r="C303" s="359">
        <v>2787.25</v>
      </c>
      <c r="D303" s="360">
        <v>2822.4</v>
      </c>
      <c r="E303" s="360">
        <v>2720.8500000000004</v>
      </c>
      <c r="F303" s="360">
        <v>2654.4500000000003</v>
      </c>
      <c r="G303" s="360">
        <v>2552.9000000000005</v>
      </c>
      <c r="H303" s="360">
        <v>2888.8</v>
      </c>
      <c r="I303" s="360">
        <v>2990.3500000000004</v>
      </c>
      <c r="J303" s="360">
        <v>3056.75</v>
      </c>
      <c r="K303" s="359">
        <v>2923.95</v>
      </c>
      <c r="L303" s="359">
        <v>2756</v>
      </c>
      <c r="M303" s="359">
        <v>2.2636400000000001</v>
      </c>
      <c r="N303" s="1"/>
      <c r="O303" s="1"/>
    </row>
    <row r="304" spans="1:15" ht="12.75" customHeight="1">
      <c r="A304" s="30">
        <v>294</v>
      </c>
      <c r="B304" s="408" t="s">
        <v>847</v>
      </c>
      <c r="C304" s="359">
        <v>433.15</v>
      </c>
      <c r="D304" s="360">
        <v>438.05</v>
      </c>
      <c r="E304" s="360">
        <v>427.1</v>
      </c>
      <c r="F304" s="360">
        <v>421.05</v>
      </c>
      <c r="G304" s="360">
        <v>410.1</v>
      </c>
      <c r="H304" s="360">
        <v>444.1</v>
      </c>
      <c r="I304" s="360">
        <v>455.04999999999995</v>
      </c>
      <c r="J304" s="360">
        <v>461.1</v>
      </c>
      <c r="K304" s="359">
        <v>449</v>
      </c>
      <c r="L304" s="359">
        <v>432</v>
      </c>
      <c r="M304" s="359">
        <v>4.7333800000000004</v>
      </c>
      <c r="N304" s="1"/>
      <c r="O304" s="1"/>
    </row>
    <row r="305" spans="1:15" ht="12.75" customHeight="1">
      <c r="A305" s="30">
        <v>295</v>
      </c>
      <c r="B305" s="408" t="s">
        <v>150</v>
      </c>
      <c r="C305" s="359">
        <v>869.65</v>
      </c>
      <c r="D305" s="360">
        <v>875.35</v>
      </c>
      <c r="E305" s="360">
        <v>854.7</v>
      </c>
      <c r="F305" s="360">
        <v>839.75</v>
      </c>
      <c r="G305" s="360">
        <v>819.1</v>
      </c>
      <c r="H305" s="360">
        <v>890.30000000000007</v>
      </c>
      <c r="I305" s="360">
        <v>910.94999999999993</v>
      </c>
      <c r="J305" s="360">
        <v>925.90000000000009</v>
      </c>
      <c r="K305" s="359">
        <v>896</v>
      </c>
      <c r="L305" s="359">
        <v>860.4</v>
      </c>
      <c r="M305" s="359">
        <v>42.087020000000003</v>
      </c>
      <c r="N305" s="1"/>
      <c r="O305" s="1"/>
    </row>
    <row r="306" spans="1:15" ht="12.75" customHeight="1">
      <c r="A306" s="30">
        <v>296</v>
      </c>
      <c r="B306" s="408" t="s">
        <v>151</v>
      </c>
      <c r="C306" s="359">
        <v>161.80000000000001</v>
      </c>
      <c r="D306" s="360">
        <v>162.08333333333334</v>
      </c>
      <c r="E306" s="360">
        <v>157.2166666666667</v>
      </c>
      <c r="F306" s="360">
        <v>152.63333333333335</v>
      </c>
      <c r="G306" s="360">
        <v>147.76666666666671</v>
      </c>
      <c r="H306" s="360">
        <v>166.66666666666669</v>
      </c>
      <c r="I306" s="360">
        <v>171.5333333333333</v>
      </c>
      <c r="J306" s="360">
        <v>176.11666666666667</v>
      </c>
      <c r="K306" s="359">
        <v>166.95</v>
      </c>
      <c r="L306" s="359">
        <v>157.5</v>
      </c>
      <c r="M306" s="359">
        <v>71.649199999999993</v>
      </c>
      <c r="N306" s="1"/>
      <c r="O306" s="1"/>
    </row>
    <row r="307" spans="1:15" ht="12.75" customHeight="1">
      <c r="A307" s="30">
        <v>297</v>
      </c>
      <c r="B307" s="408" t="s">
        <v>317</v>
      </c>
      <c r="C307" s="359">
        <v>21</v>
      </c>
      <c r="D307" s="360">
        <v>21.1</v>
      </c>
      <c r="E307" s="360">
        <v>20.750000000000004</v>
      </c>
      <c r="F307" s="360">
        <v>20.500000000000004</v>
      </c>
      <c r="G307" s="360">
        <v>20.150000000000006</v>
      </c>
      <c r="H307" s="360">
        <v>21.35</v>
      </c>
      <c r="I307" s="360">
        <v>21.699999999999996</v>
      </c>
      <c r="J307" s="360">
        <v>21.95</v>
      </c>
      <c r="K307" s="359">
        <v>21.45</v>
      </c>
      <c r="L307" s="359">
        <v>20.85</v>
      </c>
      <c r="M307" s="359">
        <v>72.441900000000004</v>
      </c>
      <c r="N307" s="1"/>
      <c r="O307" s="1"/>
    </row>
    <row r="308" spans="1:15" ht="12.75" customHeight="1">
      <c r="A308" s="30">
        <v>298</v>
      </c>
      <c r="B308" s="408" t="s">
        <v>447</v>
      </c>
      <c r="C308" s="359">
        <v>211.45</v>
      </c>
      <c r="D308" s="360">
        <v>212.1</v>
      </c>
      <c r="E308" s="360">
        <v>209.39999999999998</v>
      </c>
      <c r="F308" s="360">
        <v>207.35</v>
      </c>
      <c r="G308" s="360">
        <v>204.64999999999998</v>
      </c>
      <c r="H308" s="360">
        <v>214.14999999999998</v>
      </c>
      <c r="I308" s="360">
        <v>216.84999999999997</v>
      </c>
      <c r="J308" s="360">
        <v>218.89999999999998</v>
      </c>
      <c r="K308" s="359">
        <v>214.8</v>
      </c>
      <c r="L308" s="359">
        <v>210.05</v>
      </c>
      <c r="M308" s="359">
        <v>0.79871999999999999</v>
      </c>
      <c r="N308" s="1"/>
      <c r="O308" s="1"/>
    </row>
    <row r="309" spans="1:15" ht="12.75" customHeight="1">
      <c r="A309" s="30">
        <v>299</v>
      </c>
      <c r="B309" s="408" t="s">
        <v>449</v>
      </c>
      <c r="C309" s="359">
        <v>587.4</v>
      </c>
      <c r="D309" s="360">
        <v>601.75</v>
      </c>
      <c r="E309" s="360">
        <v>568.5</v>
      </c>
      <c r="F309" s="360">
        <v>549.6</v>
      </c>
      <c r="G309" s="360">
        <v>516.35</v>
      </c>
      <c r="H309" s="360">
        <v>620.65</v>
      </c>
      <c r="I309" s="360">
        <v>653.9</v>
      </c>
      <c r="J309" s="360">
        <v>672.8</v>
      </c>
      <c r="K309" s="359">
        <v>635</v>
      </c>
      <c r="L309" s="359">
        <v>582.85</v>
      </c>
      <c r="M309" s="359">
        <v>6.5986399999999996</v>
      </c>
      <c r="N309" s="1"/>
      <c r="O309" s="1"/>
    </row>
    <row r="310" spans="1:15" ht="12.75" customHeight="1">
      <c r="A310" s="30">
        <v>300</v>
      </c>
      <c r="B310" s="408" t="s">
        <v>152</v>
      </c>
      <c r="C310" s="359">
        <v>157.1</v>
      </c>
      <c r="D310" s="360">
        <v>157.18333333333334</v>
      </c>
      <c r="E310" s="360">
        <v>153.86666666666667</v>
      </c>
      <c r="F310" s="360">
        <v>150.63333333333333</v>
      </c>
      <c r="G310" s="360">
        <v>147.31666666666666</v>
      </c>
      <c r="H310" s="360">
        <v>160.41666666666669</v>
      </c>
      <c r="I310" s="360">
        <v>163.73333333333335</v>
      </c>
      <c r="J310" s="360">
        <v>166.9666666666667</v>
      </c>
      <c r="K310" s="359">
        <v>160.5</v>
      </c>
      <c r="L310" s="359">
        <v>153.94999999999999</v>
      </c>
      <c r="M310" s="359">
        <v>46.672359999999998</v>
      </c>
      <c r="N310" s="1"/>
      <c r="O310" s="1"/>
    </row>
    <row r="311" spans="1:15" ht="12.75" customHeight="1">
      <c r="A311" s="30">
        <v>301</v>
      </c>
      <c r="B311" s="408" t="s">
        <v>153</v>
      </c>
      <c r="C311" s="359">
        <v>471.5</v>
      </c>
      <c r="D311" s="360">
        <v>469.7</v>
      </c>
      <c r="E311" s="360">
        <v>463.79999999999995</v>
      </c>
      <c r="F311" s="360">
        <v>456.09999999999997</v>
      </c>
      <c r="G311" s="360">
        <v>450.19999999999993</v>
      </c>
      <c r="H311" s="360">
        <v>477.4</v>
      </c>
      <c r="I311" s="360">
        <v>483.29999999999995</v>
      </c>
      <c r="J311" s="360">
        <v>491</v>
      </c>
      <c r="K311" s="359">
        <v>475.6</v>
      </c>
      <c r="L311" s="359">
        <v>462</v>
      </c>
      <c r="M311" s="359">
        <v>14.2174</v>
      </c>
      <c r="N311" s="1"/>
      <c r="O311" s="1"/>
    </row>
    <row r="312" spans="1:15" ht="12.75" customHeight="1">
      <c r="A312" s="30">
        <v>302</v>
      </c>
      <c r="B312" s="408" t="s">
        <v>154</v>
      </c>
      <c r="C312" s="359">
        <v>8550.9500000000007</v>
      </c>
      <c r="D312" s="360">
        <v>8667.7666666666682</v>
      </c>
      <c r="E312" s="360">
        <v>8405.5333333333365</v>
      </c>
      <c r="F312" s="360">
        <v>8260.1166666666686</v>
      </c>
      <c r="G312" s="360">
        <v>7997.8833333333369</v>
      </c>
      <c r="H312" s="360">
        <v>8813.1833333333361</v>
      </c>
      <c r="I312" s="360">
        <v>9075.4166666666697</v>
      </c>
      <c r="J312" s="360">
        <v>9220.8333333333358</v>
      </c>
      <c r="K312" s="359">
        <v>8930</v>
      </c>
      <c r="L312" s="359">
        <v>8522.35</v>
      </c>
      <c r="M312" s="359">
        <v>10.45088</v>
      </c>
      <c r="N312" s="1"/>
      <c r="O312" s="1"/>
    </row>
    <row r="313" spans="1:15" ht="12.75" customHeight="1">
      <c r="A313" s="30">
        <v>303</v>
      </c>
      <c r="B313" s="408" t="s">
        <v>848</v>
      </c>
      <c r="C313" s="359">
        <v>2677.45</v>
      </c>
      <c r="D313" s="360">
        <v>2668.5</v>
      </c>
      <c r="E313" s="360">
        <v>2611.9499999999998</v>
      </c>
      <c r="F313" s="360">
        <v>2546.4499999999998</v>
      </c>
      <c r="G313" s="360">
        <v>2489.8999999999996</v>
      </c>
      <c r="H313" s="360">
        <v>2734</v>
      </c>
      <c r="I313" s="360">
        <v>2790.55</v>
      </c>
      <c r="J313" s="360">
        <v>2856.05</v>
      </c>
      <c r="K313" s="359">
        <v>2725.05</v>
      </c>
      <c r="L313" s="359">
        <v>2603</v>
      </c>
      <c r="M313" s="359">
        <v>0.72552000000000005</v>
      </c>
      <c r="N313" s="1"/>
      <c r="O313" s="1"/>
    </row>
    <row r="314" spans="1:15" ht="12.75" customHeight="1">
      <c r="A314" s="30">
        <v>304</v>
      </c>
      <c r="B314" s="408" t="s">
        <v>451</v>
      </c>
      <c r="C314" s="359">
        <v>369.55</v>
      </c>
      <c r="D314" s="360">
        <v>372.25</v>
      </c>
      <c r="E314" s="360">
        <v>365.55</v>
      </c>
      <c r="F314" s="360">
        <v>361.55</v>
      </c>
      <c r="G314" s="360">
        <v>354.85</v>
      </c>
      <c r="H314" s="360">
        <v>376.25</v>
      </c>
      <c r="I314" s="360">
        <v>382.95000000000005</v>
      </c>
      <c r="J314" s="360">
        <v>386.95</v>
      </c>
      <c r="K314" s="359">
        <v>378.95</v>
      </c>
      <c r="L314" s="359">
        <v>368.25</v>
      </c>
      <c r="M314" s="359">
        <v>8.1825600000000005</v>
      </c>
      <c r="N314" s="1"/>
      <c r="O314" s="1"/>
    </row>
    <row r="315" spans="1:15" ht="12.75" customHeight="1">
      <c r="A315" s="30">
        <v>305</v>
      </c>
      <c r="B315" s="408" t="s">
        <v>452</v>
      </c>
      <c r="C315" s="359">
        <v>267</v>
      </c>
      <c r="D315" s="360">
        <v>267.7</v>
      </c>
      <c r="E315" s="360">
        <v>264.29999999999995</v>
      </c>
      <c r="F315" s="360">
        <v>261.59999999999997</v>
      </c>
      <c r="G315" s="360">
        <v>258.19999999999993</v>
      </c>
      <c r="H315" s="360">
        <v>270.39999999999998</v>
      </c>
      <c r="I315" s="360">
        <v>273.79999999999995</v>
      </c>
      <c r="J315" s="360">
        <v>276.5</v>
      </c>
      <c r="K315" s="359">
        <v>271.10000000000002</v>
      </c>
      <c r="L315" s="359">
        <v>265</v>
      </c>
      <c r="M315" s="359">
        <v>1.3848</v>
      </c>
      <c r="N315" s="1"/>
      <c r="O315" s="1"/>
    </row>
    <row r="316" spans="1:15" ht="12.75" customHeight="1">
      <c r="A316" s="30">
        <v>306</v>
      </c>
      <c r="B316" s="408" t="s">
        <v>155</v>
      </c>
      <c r="C316" s="359">
        <v>854.95</v>
      </c>
      <c r="D316" s="360">
        <v>858.69999999999993</v>
      </c>
      <c r="E316" s="360">
        <v>841.99999999999989</v>
      </c>
      <c r="F316" s="360">
        <v>829.05</v>
      </c>
      <c r="G316" s="360">
        <v>812.34999999999991</v>
      </c>
      <c r="H316" s="360">
        <v>871.64999999999986</v>
      </c>
      <c r="I316" s="360">
        <v>888.34999999999991</v>
      </c>
      <c r="J316" s="360">
        <v>901.29999999999984</v>
      </c>
      <c r="K316" s="359">
        <v>875.4</v>
      </c>
      <c r="L316" s="359">
        <v>845.75</v>
      </c>
      <c r="M316" s="359">
        <v>22.463419999999999</v>
      </c>
      <c r="N316" s="1"/>
      <c r="O316" s="1"/>
    </row>
    <row r="317" spans="1:15" ht="12.75" customHeight="1">
      <c r="A317" s="30">
        <v>307</v>
      </c>
      <c r="B317" s="408" t="s">
        <v>457</v>
      </c>
      <c r="C317" s="359">
        <v>1557.85</v>
      </c>
      <c r="D317" s="360">
        <v>1572.9166666666667</v>
      </c>
      <c r="E317" s="360">
        <v>1536.9333333333334</v>
      </c>
      <c r="F317" s="360">
        <v>1516.0166666666667</v>
      </c>
      <c r="G317" s="360">
        <v>1480.0333333333333</v>
      </c>
      <c r="H317" s="360">
        <v>1593.8333333333335</v>
      </c>
      <c r="I317" s="360">
        <v>1629.8166666666666</v>
      </c>
      <c r="J317" s="360">
        <v>1650.7333333333336</v>
      </c>
      <c r="K317" s="359">
        <v>1608.9</v>
      </c>
      <c r="L317" s="359">
        <v>1552</v>
      </c>
      <c r="M317" s="359">
        <v>5.0221600000000004</v>
      </c>
      <c r="N317" s="1"/>
      <c r="O317" s="1"/>
    </row>
    <row r="318" spans="1:15" ht="12.75" customHeight="1">
      <c r="A318" s="30">
        <v>308</v>
      </c>
      <c r="B318" s="408" t="s">
        <v>156</v>
      </c>
      <c r="C318" s="359">
        <v>2520</v>
      </c>
      <c r="D318" s="360">
        <v>2514.25</v>
      </c>
      <c r="E318" s="360">
        <v>2465.8000000000002</v>
      </c>
      <c r="F318" s="360">
        <v>2411.6000000000004</v>
      </c>
      <c r="G318" s="360">
        <v>2363.1500000000005</v>
      </c>
      <c r="H318" s="360">
        <v>2568.4499999999998</v>
      </c>
      <c r="I318" s="360">
        <v>2616.8999999999996</v>
      </c>
      <c r="J318" s="360">
        <v>2671.0999999999995</v>
      </c>
      <c r="K318" s="359">
        <v>2562.6999999999998</v>
      </c>
      <c r="L318" s="359">
        <v>2460.0500000000002</v>
      </c>
      <c r="M318" s="359">
        <v>1.7186300000000001</v>
      </c>
      <c r="N318" s="1"/>
      <c r="O318" s="1"/>
    </row>
    <row r="319" spans="1:15" ht="12.75" customHeight="1">
      <c r="A319" s="30">
        <v>309</v>
      </c>
      <c r="B319" s="408" t="s">
        <v>157</v>
      </c>
      <c r="C319" s="359">
        <v>913.4</v>
      </c>
      <c r="D319" s="360">
        <v>917.94999999999993</v>
      </c>
      <c r="E319" s="360">
        <v>890.44999999999982</v>
      </c>
      <c r="F319" s="360">
        <v>867.49999999999989</v>
      </c>
      <c r="G319" s="360">
        <v>839.99999999999977</v>
      </c>
      <c r="H319" s="360">
        <v>940.89999999999986</v>
      </c>
      <c r="I319" s="360">
        <v>968.40000000000009</v>
      </c>
      <c r="J319" s="360">
        <v>991.34999999999991</v>
      </c>
      <c r="K319" s="359">
        <v>945.45</v>
      </c>
      <c r="L319" s="359">
        <v>895</v>
      </c>
      <c r="M319" s="359">
        <v>6.3941100000000004</v>
      </c>
      <c r="N319" s="1"/>
      <c r="O319" s="1"/>
    </row>
    <row r="320" spans="1:15" ht="12.75" customHeight="1">
      <c r="A320" s="30">
        <v>310</v>
      </c>
      <c r="B320" s="408" t="s">
        <v>158</v>
      </c>
      <c r="C320" s="359">
        <v>814.6</v>
      </c>
      <c r="D320" s="360">
        <v>819.1</v>
      </c>
      <c r="E320" s="360">
        <v>807.5</v>
      </c>
      <c r="F320" s="360">
        <v>800.4</v>
      </c>
      <c r="G320" s="360">
        <v>788.8</v>
      </c>
      <c r="H320" s="360">
        <v>826.2</v>
      </c>
      <c r="I320" s="360">
        <v>837.80000000000018</v>
      </c>
      <c r="J320" s="360">
        <v>844.90000000000009</v>
      </c>
      <c r="K320" s="359">
        <v>830.7</v>
      </c>
      <c r="L320" s="359">
        <v>812</v>
      </c>
      <c r="M320" s="359">
        <v>4.78071</v>
      </c>
      <c r="N320" s="1"/>
      <c r="O320" s="1"/>
    </row>
    <row r="321" spans="1:15" ht="12.75" customHeight="1">
      <c r="A321" s="30">
        <v>311</v>
      </c>
      <c r="B321" s="408" t="s">
        <v>448</v>
      </c>
      <c r="C321" s="359">
        <v>206.7</v>
      </c>
      <c r="D321" s="360">
        <v>209.08333333333334</v>
      </c>
      <c r="E321" s="360">
        <v>203.36666666666667</v>
      </c>
      <c r="F321" s="360">
        <v>200.03333333333333</v>
      </c>
      <c r="G321" s="360">
        <v>194.31666666666666</v>
      </c>
      <c r="H321" s="360">
        <v>212.41666666666669</v>
      </c>
      <c r="I321" s="360">
        <v>218.13333333333333</v>
      </c>
      <c r="J321" s="360">
        <v>221.4666666666667</v>
      </c>
      <c r="K321" s="359">
        <v>214.8</v>
      </c>
      <c r="L321" s="359">
        <v>205.75</v>
      </c>
      <c r="M321" s="359">
        <v>2.8793700000000002</v>
      </c>
      <c r="N321" s="1"/>
      <c r="O321" s="1"/>
    </row>
    <row r="322" spans="1:15" ht="12.75" customHeight="1">
      <c r="A322" s="30">
        <v>312</v>
      </c>
      <c r="B322" s="408" t="s">
        <v>455</v>
      </c>
      <c r="C322" s="359">
        <v>183.35</v>
      </c>
      <c r="D322" s="360">
        <v>183.98333333333332</v>
      </c>
      <c r="E322" s="360">
        <v>181.76666666666665</v>
      </c>
      <c r="F322" s="360">
        <v>180.18333333333334</v>
      </c>
      <c r="G322" s="360">
        <v>177.96666666666667</v>
      </c>
      <c r="H322" s="360">
        <v>185.56666666666663</v>
      </c>
      <c r="I322" s="360">
        <v>187.78333333333327</v>
      </c>
      <c r="J322" s="360">
        <v>189.36666666666662</v>
      </c>
      <c r="K322" s="359">
        <v>186.2</v>
      </c>
      <c r="L322" s="359">
        <v>182.4</v>
      </c>
      <c r="M322" s="359">
        <v>1.28267</v>
      </c>
      <c r="N322" s="1"/>
      <c r="O322" s="1"/>
    </row>
    <row r="323" spans="1:15" ht="12.75" customHeight="1">
      <c r="A323" s="30">
        <v>313</v>
      </c>
      <c r="B323" s="408" t="s">
        <v>453</v>
      </c>
      <c r="C323" s="359">
        <v>201</v>
      </c>
      <c r="D323" s="360">
        <v>203.96666666666667</v>
      </c>
      <c r="E323" s="360">
        <v>197.03333333333333</v>
      </c>
      <c r="F323" s="360">
        <v>193.06666666666666</v>
      </c>
      <c r="G323" s="360">
        <v>186.13333333333333</v>
      </c>
      <c r="H323" s="360">
        <v>207.93333333333334</v>
      </c>
      <c r="I323" s="360">
        <v>214.86666666666667</v>
      </c>
      <c r="J323" s="360">
        <v>218.83333333333334</v>
      </c>
      <c r="K323" s="359">
        <v>210.9</v>
      </c>
      <c r="L323" s="359">
        <v>200</v>
      </c>
      <c r="M323" s="359">
        <v>9.7618100000000005</v>
      </c>
      <c r="N323" s="1"/>
      <c r="O323" s="1"/>
    </row>
    <row r="324" spans="1:15" ht="12.75" customHeight="1">
      <c r="A324" s="30">
        <v>314</v>
      </c>
      <c r="B324" s="408" t="s">
        <v>454</v>
      </c>
      <c r="C324" s="359">
        <v>1047.1500000000001</v>
      </c>
      <c r="D324" s="360">
        <v>1029.5666666666666</v>
      </c>
      <c r="E324" s="360">
        <v>991.08333333333326</v>
      </c>
      <c r="F324" s="360">
        <v>935.01666666666665</v>
      </c>
      <c r="G324" s="360">
        <v>896.5333333333333</v>
      </c>
      <c r="H324" s="360">
        <v>1085.6333333333332</v>
      </c>
      <c r="I324" s="360">
        <v>1124.1166666666668</v>
      </c>
      <c r="J324" s="360">
        <v>1180.1833333333332</v>
      </c>
      <c r="K324" s="359">
        <v>1068.05</v>
      </c>
      <c r="L324" s="359">
        <v>973.5</v>
      </c>
      <c r="M324" s="359">
        <v>9.5098199999999995</v>
      </c>
      <c r="N324" s="1"/>
      <c r="O324" s="1"/>
    </row>
    <row r="325" spans="1:15" ht="12.75" customHeight="1">
      <c r="A325" s="30">
        <v>315</v>
      </c>
      <c r="B325" s="408" t="s">
        <v>159</v>
      </c>
      <c r="C325" s="359">
        <v>3724.2</v>
      </c>
      <c r="D325" s="360">
        <v>3739.7333333333336</v>
      </c>
      <c r="E325" s="360">
        <v>3621.0166666666673</v>
      </c>
      <c r="F325" s="360">
        <v>3517.8333333333339</v>
      </c>
      <c r="G325" s="360">
        <v>3399.1166666666677</v>
      </c>
      <c r="H325" s="360">
        <v>3842.916666666667</v>
      </c>
      <c r="I325" s="360">
        <v>3961.6333333333332</v>
      </c>
      <c r="J325" s="360">
        <v>4064.8166666666666</v>
      </c>
      <c r="K325" s="359">
        <v>3858.45</v>
      </c>
      <c r="L325" s="359">
        <v>3636.55</v>
      </c>
      <c r="M325" s="359">
        <v>14.466710000000001</v>
      </c>
      <c r="N325" s="1"/>
      <c r="O325" s="1"/>
    </row>
    <row r="326" spans="1:15" ht="12.75" customHeight="1">
      <c r="A326" s="30">
        <v>316</v>
      </c>
      <c r="B326" s="408" t="s">
        <v>445</v>
      </c>
      <c r="C326" s="359">
        <v>55.6</v>
      </c>
      <c r="D326" s="360">
        <v>55.85</v>
      </c>
      <c r="E326" s="360">
        <v>54.45</v>
      </c>
      <c r="F326" s="360">
        <v>53.300000000000004</v>
      </c>
      <c r="G326" s="360">
        <v>51.900000000000006</v>
      </c>
      <c r="H326" s="360">
        <v>57</v>
      </c>
      <c r="I326" s="360">
        <v>58.399999999999991</v>
      </c>
      <c r="J326" s="360">
        <v>59.55</v>
      </c>
      <c r="K326" s="359">
        <v>57.25</v>
      </c>
      <c r="L326" s="359">
        <v>54.7</v>
      </c>
      <c r="M326" s="359">
        <v>365.95611000000002</v>
      </c>
      <c r="N326" s="1"/>
      <c r="O326" s="1"/>
    </row>
    <row r="327" spans="1:15" ht="12.75" customHeight="1">
      <c r="A327" s="30">
        <v>317</v>
      </c>
      <c r="B327" s="408" t="s">
        <v>446</v>
      </c>
      <c r="C327" s="359">
        <v>171.45</v>
      </c>
      <c r="D327" s="360">
        <v>171.9666666666667</v>
      </c>
      <c r="E327" s="360">
        <v>169.53333333333339</v>
      </c>
      <c r="F327" s="360">
        <v>167.6166666666667</v>
      </c>
      <c r="G327" s="360">
        <v>165.18333333333339</v>
      </c>
      <c r="H327" s="360">
        <v>173.88333333333338</v>
      </c>
      <c r="I327" s="360">
        <v>176.31666666666666</v>
      </c>
      <c r="J327" s="360">
        <v>178.23333333333338</v>
      </c>
      <c r="K327" s="359">
        <v>174.4</v>
      </c>
      <c r="L327" s="359">
        <v>170.05</v>
      </c>
      <c r="M327" s="359">
        <v>2.8059799999999999</v>
      </c>
      <c r="N327" s="1"/>
      <c r="O327" s="1"/>
    </row>
    <row r="328" spans="1:15" ht="12.75" customHeight="1">
      <c r="A328" s="30">
        <v>318</v>
      </c>
      <c r="B328" s="408" t="s">
        <v>456</v>
      </c>
      <c r="C328" s="359">
        <v>860.15</v>
      </c>
      <c r="D328" s="360">
        <v>853.36666666666667</v>
      </c>
      <c r="E328" s="360">
        <v>841.7833333333333</v>
      </c>
      <c r="F328" s="360">
        <v>823.41666666666663</v>
      </c>
      <c r="G328" s="360">
        <v>811.83333333333326</v>
      </c>
      <c r="H328" s="360">
        <v>871.73333333333335</v>
      </c>
      <c r="I328" s="360">
        <v>883.31666666666661</v>
      </c>
      <c r="J328" s="360">
        <v>901.68333333333339</v>
      </c>
      <c r="K328" s="359">
        <v>864.95</v>
      </c>
      <c r="L328" s="359">
        <v>835</v>
      </c>
      <c r="M328" s="359">
        <v>5.2533700000000003</v>
      </c>
      <c r="N328" s="1"/>
      <c r="O328" s="1"/>
    </row>
    <row r="329" spans="1:15" ht="12.75" customHeight="1">
      <c r="A329" s="30">
        <v>319</v>
      </c>
      <c r="B329" s="408" t="s">
        <v>161</v>
      </c>
      <c r="C329" s="359">
        <v>3039.3</v>
      </c>
      <c r="D329" s="360">
        <v>3041.2000000000003</v>
      </c>
      <c r="E329" s="360">
        <v>2972.4000000000005</v>
      </c>
      <c r="F329" s="360">
        <v>2905.5000000000005</v>
      </c>
      <c r="G329" s="360">
        <v>2836.7000000000007</v>
      </c>
      <c r="H329" s="360">
        <v>3108.1000000000004</v>
      </c>
      <c r="I329" s="360">
        <v>3176.9000000000005</v>
      </c>
      <c r="J329" s="360">
        <v>3243.8</v>
      </c>
      <c r="K329" s="359">
        <v>3110</v>
      </c>
      <c r="L329" s="359">
        <v>2974.3</v>
      </c>
      <c r="M329" s="359">
        <v>4.74404</v>
      </c>
      <c r="N329" s="1"/>
      <c r="O329" s="1"/>
    </row>
    <row r="330" spans="1:15" ht="12.75" customHeight="1">
      <c r="A330" s="30">
        <v>320</v>
      </c>
      <c r="B330" s="408" t="s">
        <v>162</v>
      </c>
      <c r="C330" s="359">
        <v>71327.7</v>
      </c>
      <c r="D330" s="360">
        <v>71749.233333333337</v>
      </c>
      <c r="E330" s="360">
        <v>70648.466666666674</v>
      </c>
      <c r="F330" s="360">
        <v>69969.233333333337</v>
      </c>
      <c r="G330" s="360">
        <v>68868.466666666674</v>
      </c>
      <c r="H330" s="360">
        <v>72428.466666666674</v>
      </c>
      <c r="I330" s="360">
        <v>73529.233333333337</v>
      </c>
      <c r="J330" s="360">
        <v>74208.466666666674</v>
      </c>
      <c r="K330" s="359">
        <v>72850</v>
      </c>
      <c r="L330" s="359">
        <v>71070</v>
      </c>
      <c r="M330" s="359">
        <v>9.1469999999999996E-2</v>
      </c>
      <c r="N330" s="1"/>
      <c r="O330" s="1"/>
    </row>
    <row r="331" spans="1:15" ht="12.75" customHeight="1">
      <c r="A331" s="30">
        <v>321</v>
      </c>
      <c r="B331" s="408" t="s">
        <v>450</v>
      </c>
      <c r="C331" s="359">
        <v>46.5</v>
      </c>
      <c r="D331" s="360">
        <v>45.783333333333339</v>
      </c>
      <c r="E331" s="360">
        <v>44.416666666666679</v>
      </c>
      <c r="F331" s="360">
        <v>42.333333333333343</v>
      </c>
      <c r="G331" s="360">
        <v>40.966666666666683</v>
      </c>
      <c r="H331" s="360">
        <v>47.866666666666674</v>
      </c>
      <c r="I331" s="360">
        <v>49.233333333333334</v>
      </c>
      <c r="J331" s="360">
        <v>51.31666666666667</v>
      </c>
      <c r="K331" s="359">
        <v>47.15</v>
      </c>
      <c r="L331" s="359">
        <v>43.7</v>
      </c>
      <c r="M331" s="359">
        <v>57.420029999999997</v>
      </c>
      <c r="N331" s="1"/>
      <c r="O331" s="1"/>
    </row>
    <row r="332" spans="1:15" ht="12.75" customHeight="1">
      <c r="A332" s="30">
        <v>322</v>
      </c>
      <c r="B332" s="408" t="s">
        <v>163</v>
      </c>
      <c r="C332" s="359">
        <v>1438.4</v>
      </c>
      <c r="D332" s="360">
        <v>1451.6499999999999</v>
      </c>
      <c r="E332" s="360">
        <v>1417.2999999999997</v>
      </c>
      <c r="F332" s="360">
        <v>1396.1999999999998</v>
      </c>
      <c r="G332" s="360">
        <v>1361.8499999999997</v>
      </c>
      <c r="H332" s="360">
        <v>1472.7499999999998</v>
      </c>
      <c r="I332" s="360">
        <v>1507.0999999999997</v>
      </c>
      <c r="J332" s="360">
        <v>1528.1999999999998</v>
      </c>
      <c r="K332" s="359">
        <v>1486</v>
      </c>
      <c r="L332" s="359">
        <v>1430.55</v>
      </c>
      <c r="M332" s="359">
        <v>6.92577</v>
      </c>
      <c r="N332" s="1"/>
      <c r="O332" s="1"/>
    </row>
    <row r="333" spans="1:15" ht="12.75" customHeight="1">
      <c r="A333" s="30">
        <v>323</v>
      </c>
      <c r="B333" s="408" t="s">
        <v>164</v>
      </c>
      <c r="C333" s="359">
        <v>336.25</v>
      </c>
      <c r="D333" s="360">
        <v>332.65</v>
      </c>
      <c r="E333" s="360">
        <v>325.74999999999994</v>
      </c>
      <c r="F333" s="360">
        <v>315.24999999999994</v>
      </c>
      <c r="G333" s="360">
        <v>308.34999999999991</v>
      </c>
      <c r="H333" s="360">
        <v>343.15</v>
      </c>
      <c r="I333" s="360">
        <v>350.05000000000007</v>
      </c>
      <c r="J333" s="360">
        <v>360.55</v>
      </c>
      <c r="K333" s="359">
        <v>339.55</v>
      </c>
      <c r="L333" s="359">
        <v>322.14999999999998</v>
      </c>
      <c r="M333" s="359">
        <v>10.81047</v>
      </c>
      <c r="N333" s="1"/>
      <c r="O333" s="1"/>
    </row>
    <row r="334" spans="1:15" ht="12.75" customHeight="1">
      <c r="A334" s="30">
        <v>324</v>
      </c>
      <c r="B334" s="408" t="s">
        <v>269</v>
      </c>
      <c r="C334" s="359">
        <v>896.35</v>
      </c>
      <c r="D334" s="360">
        <v>893.25</v>
      </c>
      <c r="E334" s="360">
        <v>880.5</v>
      </c>
      <c r="F334" s="360">
        <v>864.65</v>
      </c>
      <c r="G334" s="360">
        <v>851.9</v>
      </c>
      <c r="H334" s="360">
        <v>909.1</v>
      </c>
      <c r="I334" s="360">
        <v>921.85</v>
      </c>
      <c r="J334" s="360">
        <v>937.7</v>
      </c>
      <c r="K334" s="359">
        <v>906</v>
      </c>
      <c r="L334" s="359">
        <v>877.4</v>
      </c>
      <c r="M334" s="359">
        <v>1.34511</v>
      </c>
      <c r="N334" s="1"/>
      <c r="O334" s="1"/>
    </row>
    <row r="335" spans="1:15" ht="12.75" customHeight="1">
      <c r="A335" s="30">
        <v>325</v>
      </c>
      <c r="B335" s="408" t="s">
        <v>165</v>
      </c>
      <c r="C335" s="359">
        <v>108.8</v>
      </c>
      <c r="D335" s="360">
        <v>109.38333333333333</v>
      </c>
      <c r="E335" s="360">
        <v>106.56666666666665</v>
      </c>
      <c r="F335" s="360">
        <v>104.33333333333333</v>
      </c>
      <c r="G335" s="360">
        <v>101.51666666666665</v>
      </c>
      <c r="H335" s="360">
        <v>111.61666666666665</v>
      </c>
      <c r="I335" s="360">
        <v>114.43333333333331</v>
      </c>
      <c r="J335" s="360">
        <v>116.66666666666664</v>
      </c>
      <c r="K335" s="359">
        <v>112.2</v>
      </c>
      <c r="L335" s="359">
        <v>107.15</v>
      </c>
      <c r="M335" s="359">
        <v>237.70677000000001</v>
      </c>
      <c r="N335" s="1"/>
      <c r="O335" s="1"/>
    </row>
    <row r="336" spans="1:15" ht="12.75" customHeight="1">
      <c r="A336" s="30">
        <v>326</v>
      </c>
      <c r="B336" s="408" t="s">
        <v>166</v>
      </c>
      <c r="C336" s="359">
        <v>4406.1000000000004</v>
      </c>
      <c r="D336" s="360">
        <v>4455.9000000000005</v>
      </c>
      <c r="E336" s="360">
        <v>4330.2000000000007</v>
      </c>
      <c r="F336" s="360">
        <v>4254.3</v>
      </c>
      <c r="G336" s="360">
        <v>4128.6000000000004</v>
      </c>
      <c r="H336" s="360">
        <v>4531.8000000000011</v>
      </c>
      <c r="I336" s="360">
        <v>4657.5</v>
      </c>
      <c r="J336" s="360">
        <v>4733.4000000000015</v>
      </c>
      <c r="K336" s="359">
        <v>4581.6000000000004</v>
      </c>
      <c r="L336" s="359">
        <v>4380</v>
      </c>
      <c r="M336" s="359">
        <v>5.4278199999999996</v>
      </c>
      <c r="N336" s="1"/>
      <c r="O336" s="1"/>
    </row>
    <row r="337" spans="1:15" ht="12.75" customHeight="1">
      <c r="A337" s="30">
        <v>327</v>
      </c>
      <c r="B337" s="408" t="s">
        <v>167</v>
      </c>
      <c r="C337" s="359">
        <v>3862.05</v>
      </c>
      <c r="D337" s="360">
        <v>3882.1666666666665</v>
      </c>
      <c r="E337" s="360">
        <v>3724.8833333333332</v>
      </c>
      <c r="F337" s="360">
        <v>3587.7166666666667</v>
      </c>
      <c r="G337" s="360">
        <v>3430.4333333333334</v>
      </c>
      <c r="H337" s="360">
        <v>4019.333333333333</v>
      </c>
      <c r="I337" s="360">
        <v>4176.6166666666668</v>
      </c>
      <c r="J337" s="360">
        <v>4313.7833333333328</v>
      </c>
      <c r="K337" s="359">
        <v>4039.45</v>
      </c>
      <c r="L337" s="359">
        <v>3745</v>
      </c>
      <c r="M337" s="359">
        <v>1.5778399999999999</v>
      </c>
      <c r="N337" s="1"/>
      <c r="O337" s="1"/>
    </row>
    <row r="338" spans="1:15" ht="12.75" customHeight="1">
      <c r="A338" s="30">
        <v>328</v>
      </c>
      <c r="B338" s="408" t="s">
        <v>849</v>
      </c>
      <c r="C338" s="359">
        <v>2169.35</v>
      </c>
      <c r="D338" s="360">
        <v>2193.4500000000003</v>
      </c>
      <c r="E338" s="360">
        <v>2132.9000000000005</v>
      </c>
      <c r="F338" s="360">
        <v>2096.4500000000003</v>
      </c>
      <c r="G338" s="360">
        <v>2035.9000000000005</v>
      </c>
      <c r="H338" s="360">
        <v>2229.9000000000005</v>
      </c>
      <c r="I338" s="360">
        <v>2290.4500000000007</v>
      </c>
      <c r="J338" s="360">
        <v>2326.9000000000005</v>
      </c>
      <c r="K338" s="359">
        <v>2254</v>
      </c>
      <c r="L338" s="359">
        <v>2157</v>
      </c>
      <c r="M338" s="359">
        <v>0.84574000000000005</v>
      </c>
      <c r="N338" s="1"/>
      <c r="O338" s="1"/>
    </row>
    <row r="339" spans="1:15" ht="12.75" customHeight="1">
      <c r="A339" s="30">
        <v>329</v>
      </c>
      <c r="B339" s="408" t="s">
        <v>458</v>
      </c>
      <c r="C339" s="359">
        <v>46.5</v>
      </c>
      <c r="D339" s="360">
        <v>46.783333333333331</v>
      </c>
      <c r="E339" s="360">
        <v>46.016666666666666</v>
      </c>
      <c r="F339" s="360">
        <v>45.533333333333331</v>
      </c>
      <c r="G339" s="360">
        <v>44.766666666666666</v>
      </c>
      <c r="H339" s="360">
        <v>47.266666666666666</v>
      </c>
      <c r="I339" s="360">
        <v>48.033333333333331</v>
      </c>
      <c r="J339" s="360">
        <v>48.516666666666666</v>
      </c>
      <c r="K339" s="359">
        <v>47.55</v>
      </c>
      <c r="L339" s="359">
        <v>46.3</v>
      </c>
      <c r="M339" s="359">
        <v>55.463329999999999</v>
      </c>
      <c r="N339" s="1"/>
      <c r="O339" s="1"/>
    </row>
    <row r="340" spans="1:15" ht="12.75" customHeight="1">
      <c r="A340" s="30">
        <v>330</v>
      </c>
      <c r="B340" s="408" t="s">
        <v>459</v>
      </c>
      <c r="C340" s="359">
        <v>74.5</v>
      </c>
      <c r="D340" s="360">
        <v>74.233333333333334</v>
      </c>
      <c r="E340" s="360">
        <v>72.066666666666663</v>
      </c>
      <c r="F340" s="360">
        <v>69.633333333333326</v>
      </c>
      <c r="G340" s="360">
        <v>67.466666666666654</v>
      </c>
      <c r="H340" s="360">
        <v>76.666666666666671</v>
      </c>
      <c r="I340" s="360">
        <v>78.833333333333329</v>
      </c>
      <c r="J340" s="360">
        <v>81.26666666666668</v>
      </c>
      <c r="K340" s="359">
        <v>76.400000000000006</v>
      </c>
      <c r="L340" s="359">
        <v>71.8</v>
      </c>
      <c r="M340" s="359">
        <v>74.489949999999993</v>
      </c>
      <c r="N340" s="1"/>
      <c r="O340" s="1"/>
    </row>
    <row r="341" spans="1:15" ht="12.75" customHeight="1">
      <c r="A341" s="30">
        <v>331</v>
      </c>
      <c r="B341" s="408" t="s">
        <v>460</v>
      </c>
      <c r="C341" s="359">
        <v>572.6</v>
      </c>
      <c r="D341" s="360">
        <v>575</v>
      </c>
      <c r="E341" s="360">
        <v>565.4</v>
      </c>
      <c r="F341" s="360">
        <v>558.19999999999993</v>
      </c>
      <c r="G341" s="360">
        <v>548.59999999999991</v>
      </c>
      <c r="H341" s="360">
        <v>582.20000000000005</v>
      </c>
      <c r="I341" s="360">
        <v>591.79999999999995</v>
      </c>
      <c r="J341" s="360">
        <v>599.00000000000011</v>
      </c>
      <c r="K341" s="359">
        <v>584.6</v>
      </c>
      <c r="L341" s="359">
        <v>567.79999999999995</v>
      </c>
      <c r="M341" s="359">
        <v>0.31062000000000001</v>
      </c>
      <c r="N341" s="1"/>
      <c r="O341" s="1"/>
    </row>
    <row r="342" spans="1:15" ht="12.75" customHeight="1">
      <c r="A342" s="30">
        <v>332</v>
      </c>
      <c r="B342" s="408" t="s">
        <v>168</v>
      </c>
      <c r="C342" s="359">
        <v>18384.400000000001</v>
      </c>
      <c r="D342" s="360">
        <v>18453.883333333335</v>
      </c>
      <c r="E342" s="360">
        <v>18258.76666666667</v>
      </c>
      <c r="F342" s="360">
        <v>18133.133333333335</v>
      </c>
      <c r="G342" s="360">
        <v>17938.01666666667</v>
      </c>
      <c r="H342" s="360">
        <v>18579.51666666667</v>
      </c>
      <c r="I342" s="360">
        <v>18774.633333333331</v>
      </c>
      <c r="J342" s="360">
        <v>18900.26666666667</v>
      </c>
      <c r="K342" s="359">
        <v>18649</v>
      </c>
      <c r="L342" s="359">
        <v>18328.25</v>
      </c>
      <c r="M342" s="359">
        <v>0.37423000000000001</v>
      </c>
      <c r="N342" s="1"/>
      <c r="O342" s="1"/>
    </row>
    <row r="343" spans="1:15" ht="12.75" customHeight="1">
      <c r="A343" s="30">
        <v>333</v>
      </c>
      <c r="B343" s="408" t="s">
        <v>466</v>
      </c>
      <c r="C343" s="359">
        <v>84.25</v>
      </c>
      <c r="D343" s="360">
        <v>84.399999999999991</v>
      </c>
      <c r="E343" s="360">
        <v>82.84999999999998</v>
      </c>
      <c r="F343" s="360">
        <v>81.449999999999989</v>
      </c>
      <c r="G343" s="360">
        <v>79.899999999999977</v>
      </c>
      <c r="H343" s="360">
        <v>85.799999999999983</v>
      </c>
      <c r="I343" s="360">
        <v>87.35</v>
      </c>
      <c r="J343" s="360">
        <v>88.749999999999986</v>
      </c>
      <c r="K343" s="359">
        <v>85.95</v>
      </c>
      <c r="L343" s="359">
        <v>83</v>
      </c>
      <c r="M343" s="359">
        <v>26.650510000000001</v>
      </c>
      <c r="N343" s="1"/>
      <c r="O343" s="1"/>
    </row>
    <row r="344" spans="1:15" ht="12.75" customHeight="1">
      <c r="A344" s="30">
        <v>334</v>
      </c>
      <c r="B344" s="408" t="s">
        <v>465</v>
      </c>
      <c r="C344" s="359">
        <v>57.15</v>
      </c>
      <c r="D344" s="360">
        <v>57.383333333333326</v>
      </c>
      <c r="E344" s="360">
        <v>56.466666666666654</v>
      </c>
      <c r="F344" s="360">
        <v>55.783333333333331</v>
      </c>
      <c r="G344" s="360">
        <v>54.86666666666666</v>
      </c>
      <c r="H344" s="360">
        <v>58.066666666666649</v>
      </c>
      <c r="I344" s="360">
        <v>58.98333333333332</v>
      </c>
      <c r="J344" s="360">
        <v>59.666666666666643</v>
      </c>
      <c r="K344" s="359">
        <v>58.3</v>
      </c>
      <c r="L344" s="359">
        <v>56.7</v>
      </c>
      <c r="M344" s="359">
        <v>8.2317800000000005</v>
      </c>
      <c r="N344" s="1"/>
      <c r="O344" s="1"/>
    </row>
    <row r="345" spans="1:15" ht="12.75" customHeight="1">
      <c r="A345" s="30">
        <v>335</v>
      </c>
      <c r="B345" s="408" t="s">
        <v>464</v>
      </c>
      <c r="C345" s="359">
        <v>641.20000000000005</v>
      </c>
      <c r="D345" s="360">
        <v>643.7166666666667</v>
      </c>
      <c r="E345" s="360">
        <v>632.48333333333335</v>
      </c>
      <c r="F345" s="360">
        <v>623.76666666666665</v>
      </c>
      <c r="G345" s="360">
        <v>612.5333333333333</v>
      </c>
      <c r="H345" s="360">
        <v>652.43333333333339</v>
      </c>
      <c r="I345" s="360">
        <v>663.66666666666674</v>
      </c>
      <c r="J345" s="360">
        <v>672.38333333333344</v>
      </c>
      <c r="K345" s="359">
        <v>654.95000000000005</v>
      </c>
      <c r="L345" s="359">
        <v>635</v>
      </c>
      <c r="M345" s="359">
        <v>1.7497199999999999</v>
      </c>
      <c r="N345" s="1"/>
      <c r="O345" s="1"/>
    </row>
    <row r="346" spans="1:15" ht="12.75" customHeight="1">
      <c r="A346" s="30">
        <v>336</v>
      </c>
      <c r="B346" s="408" t="s">
        <v>461</v>
      </c>
      <c r="C346" s="359">
        <v>29.75</v>
      </c>
      <c r="D346" s="360">
        <v>29.933333333333334</v>
      </c>
      <c r="E346" s="360">
        <v>29.466666666666669</v>
      </c>
      <c r="F346" s="360">
        <v>29.183333333333334</v>
      </c>
      <c r="G346" s="360">
        <v>28.716666666666669</v>
      </c>
      <c r="H346" s="360">
        <v>30.216666666666669</v>
      </c>
      <c r="I346" s="360">
        <v>30.68333333333333</v>
      </c>
      <c r="J346" s="360">
        <v>30.966666666666669</v>
      </c>
      <c r="K346" s="359">
        <v>30.4</v>
      </c>
      <c r="L346" s="359">
        <v>29.65</v>
      </c>
      <c r="M346" s="359">
        <v>87.973839999999996</v>
      </c>
      <c r="N346" s="1"/>
      <c r="O346" s="1"/>
    </row>
    <row r="347" spans="1:15" ht="12.75" customHeight="1">
      <c r="A347" s="30">
        <v>337</v>
      </c>
      <c r="B347" s="408" t="s">
        <v>537</v>
      </c>
      <c r="C347" s="359">
        <v>138.44999999999999</v>
      </c>
      <c r="D347" s="360">
        <v>139.45000000000002</v>
      </c>
      <c r="E347" s="360">
        <v>136.10000000000002</v>
      </c>
      <c r="F347" s="360">
        <v>133.75</v>
      </c>
      <c r="G347" s="360">
        <v>130.4</v>
      </c>
      <c r="H347" s="360">
        <v>141.80000000000004</v>
      </c>
      <c r="I347" s="360">
        <v>145.15</v>
      </c>
      <c r="J347" s="360">
        <v>147.50000000000006</v>
      </c>
      <c r="K347" s="359">
        <v>142.80000000000001</v>
      </c>
      <c r="L347" s="359">
        <v>137.1</v>
      </c>
      <c r="M347" s="359">
        <v>3.3622100000000001</v>
      </c>
      <c r="N347" s="1"/>
      <c r="O347" s="1"/>
    </row>
    <row r="348" spans="1:15" ht="12.75" customHeight="1">
      <c r="A348" s="30">
        <v>338</v>
      </c>
      <c r="B348" s="408" t="s">
        <v>467</v>
      </c>
      <c r="C348" s="359">
        <v>2356.85</v>
      </c>
      <c r="D348" s="360">
        <v>2367.2833333333333</v>
      </c>
      <c r="E348" s="360">
        <v>2309.5666666666666</v>
      </c>
      <c r="F348" s="360">
        <v>2262.2833333333333</v>
      </c>
      <c r="G348" s="360">
        <v>2204.5666666666666</v>
      </c>
      <c r="H348" s="360">
        <v>2414.5666666666666</v>
      </c>
      <c r="I348" s="360">
        <v>2472.2833333333328</v>
      </c>
      <c r="J348" s="360">
        <v>2519.5666666666666</v>
      </c>
      <c r="K348" s="359">
        <v>2425</v>
      </c>
      <c r="L348" s="359">
        <v>2320</v>
      </c>
      <c r="M348" s="359">
        <v>6.1710000000000001E-2</v>
      </c>
      <c r="N348" s="1"/>
      <c r="O348" s="1"/>
    </row>
    <row r="349" spans="1:15" ht="12.75" customHeight="1">
      <c r="A349" s="30">
        <v>339</v>
      </c>
      <c r="B349" s="408" t="s">
        <v>462</v>
      </c>
      <c r="C349" s="359">
        <v>66.400000000000006</v>
      </c>
      <c r="D349" s="360">
        <v>67.016666666666666</v>
      </c>
      <c r="E349" s="360">
        <v>65.233333333333334</v>
      </c>
      <c r="F349" s="360">
        <v>64.066666666666663</v>
      </c>
      <c r="G349" s="360">
        <v>62.283333333333331</v>
      </c>
      <c r="H349" s="360">
        <v>68.183333333333337</v>
      </c>
      <c r="I349" s="360">
        <v>69.966666666666669</v>
      </c>
      <c r="J349" s="360">
        <v>71.13333333333334</v>
      </c>
      <c r="K349" s="359">
        <v>68.8</v>
      </c>
      <c r="L349" s="359">
        <v>65.849999999999994</v>
      </c>
      <c r="M349" s="359">
        <v>32.670430000000003</v>
      </c>
      <c r="N349" s="1"/>
      <c r="O349" s="1"/>
    </row>
    <row r="350" spans="1:15" ht="12.75" customHeight="1">
      <c r="A350" s="30">
        <v>340</v>
      </c>
      <c r="B350" s="408" t="s">
        <v>169</v>
      </c>
      <c r="C350" s="359">
        <v>138.1</v>
      </c>
      <c r="D350" s="360">
        <v>138.08333333333334</v>
      </c>
      <c r="E350" s="360">
        <v>135.01666666666668</v>
      </c>
      <c r="F350" s="360">
        <v>131.93333333333334</v>
      </c>
      <c r="G350" s="360">
        <v>128.86666666666667</v>
      </c>
      <c r="H350" s="360">
        <v>141.16666666666669</v>
      </c>
      <c r="I350" s="360">
        <v>144.23333333333335</v>
      </c>
      <c r="J350" s="360">
        <v>147.31666666666669</v>
      </c>
      <c r="K350" s="359">
        <v>141.15</v>
      </c>
      <c r="L350" s="359">
        <v>135</v>
      </c>
      <c r="M350" s="359">
        <v>98.527100000000004</v>
      </c>
      <c r="N350" s="1"/>
      <c r="O350" s="1"/>
    </row>
    <row r="351" spans="1:15" ht="12.75" customHeight="1">
      <c r="A351" s="30">
        <v>341</v>
      </c>
      <c r="B351" s="408" t="s">
        <v>463</v>
      </c>
      <c r="C351" s="359">
        <v>234.25</v>
      </c>
      <c r="D351" s="360">
        <v>234.79999999999998</v>
      </c>
      <c r="E351" s="360">
        <v>227.44999999999996</v>
      </c>
      <c r="F351" s="360">
        <v>220.64999999999998</v>
      </c>
      <c r="G351" s="360">
        <v>213.29999999999995</v>
      </c>
      <c r="H351" s="360">
        <v>241.59999999999997</v>
      </c>
      <c r="I351" s="360">
        <v>248.95</v>
      </c>
      <c r="J351" s="360">
        <v>255.74999999999997</v>
      </c>
      <c r="K351" s="359">
        <v>242.15</v>
      </c>
      <c r="L351" s="359">
        <v>228</v>
      </c>
      <c r="M351" s="359">
        <v>10.061920000000001</v>
      </c>
      <c r="N351" s="1"/>
      <c r="O351" s="1"/>
    </row>
    <row r="352" spans="1:15" ht="12.75" customHeight="1">
      <c r="A352" s="30">
        <v>342</v>
      </c>
      <c r="B352" s="408" t="s">
        <v>171</v>
      </c>
      <c r="C352" s="359">
        <v>140.15</v>
      </c>
      <c r="D352" s="360">
        <v>140.71666666666667</v>
      </c>
      <c r="E352" s="360">
        <v>137.43333333333334</v>
      </c>
      <c r="F352" s="360">
        <v>134.71666666666667</v>
      </c>
      <c r="G352" s="360">
        <v>131.43333333333334</v>
      </c>
      <c r="H352" s="360">
        <v>143.43333333333334</v>
      </c>
      <c r="I352" s="360">
        <v>146.7166666666667</v>
      </c>
      <c r="J352" s="360">
        <v>149.43333333333334</v>
      </c>
      <c r="K352" s="359">
        <v>144</v>
      </c>
      <c r="L352" s="359">
        <v>138</v>
      </c>
      <c r="M352" s="359">
        <v>340.09553</v>
      </c>
      <c r="N352" s="1"/>
      <c r="O352" s="1"/>
    </row>
    <row r="353" spans="1:15" ht="12.75" customHeight="1">
      <c r="A353" s="30">
        <v>343</v>
      </c>
      <c r="B353" s="408" t="s">
        <v>270</v>
      </c>
      <c r="C353" s="359">
        <v>893.7</v>
      </c>
      <c r="D353" s="360">
        <v>903.06666666666661</v>
      </c>
      <c r="E353" s="360">
        <v>880.13333333333321</v>
      </c>
      <c r="F353" s="360">
        <v>866.56666666666661</v>
      </c>
      <c r="G353" s="360">
        <v>843.63333333333321</v>
      </c>
      <c r="H353" s="360">
        <v>916.63333333333321</v>
      </c>
      <c r="I353" s="360">
        <v>939.56666666666661</v>
      </c>
      <c r="J353" s="360">
        <v>953.13333333333321</v>
      </c>
      <c r="K353" s="359">
        <v>926</v>
      </c>
      <c r="L353" s="359">
        <v>889.5</v>
      </c>
      <c r="M353" s="359">
        <v>9.7361900000000006</v>
      </c>
      <c r="N353" s="1"/>
      <c r="O353" s="1"/>
    </row>
    <row r="354" spans="1:15" ht="12.75" customHeight="1">
      <c r="A354" s="30">
        <v>344</v>
      </c>
      <c r="B354" s="408" t="s">
        <v>468</v>
      </c>
      <c r="C354" s="359">
        <v>3414.2</v>
      </c>
      <c r="D354" s="360">
        <v>3437.4333333333329</v>
      </c>
      <c r="E354" s="360">
        <v>3366.8666666666659</v>
      </c>
      <c r="F354" s="360">
        <v>3319.5333333333328</v>
      </c>
      <c r="G354" s="360">
        <v>3248.9666666666658</v>
      </c>
      <c r="H354" s="360">
        <v>3484.766666666666</v>
      </c>
      <c r="I354" s="360">
        <v>3555.3333333333326</v>
      </c>
      <c r="J354" s="360">
        <v>3602.6666666666661</v>
      </c>
      <c r="K354" s="359">
        <v>3508</v>
      </c>
      <c r="L354" s="359">
        <v>3390.1</v>
      </c>
      <c r="M354" s="359">
        <v>3.2658299999999998</v>
      </c>
      <c r="N354" s="1"/>
      <c r="O354" s="1"/>
    </row>
    <row r="355" spans="1:15" ht="12.75" customHeight="1">
      <c r="A355" s="30">
        <v>345</v>
      </c>
      <c r="B355" s="408" t="s">
        <v>271</v>
      </c>
      <c r="C355" s="359">
        <v>230.55</v>
      </c>
      <c r="D355" s="360">
        <v>232.65</v>
      </c>
      <c r="E355" s="360">
        <v>227.8</v>
      </c>
      <c r="F355" s="360">
        <v>225.05</v>
      </c>
      <c r="G355" s="360">
        <v>220.20000000000002</v>
      </c>
      <c r="H355" s="360">
        <v>235.4</v>
      </c>
      <c r="I355" s="360">
        <v>240.24999999999997</v>
      </c>
      <c r="J355" s="360">
        <v>243</v>
      </c>
      <c r="K355" s="359">
        <v>237.5</v>
      </c>
      <c r="L355" s="359">
        <v>229.9</v>
      </c>
      <c r="M355" s="359">
        <v>9.0555199999999996</v>
      </c>
      <c r="N355" s="1"/>
      <c r="O355" s="1"/>
    </row>
    <row r="356" spans="1:15" ht="12.75" customHeight="1">
      <c r="A356" s="30">
        <v>346</v>
      </c>
      <c r="B356" s="408" t="s">
        <v>172</v>
      </c>
      <c r="C356" s="359">
        <v>168.8</v>
      </c>
      <c r="D356" s="360">
        <v>169.91666666666666</v>
      </c>
      <c r="E356" s="360">
        <v>165.13333333333333</v>
      </c>
      <c r="F356" s="360">
        <v>161.46666666666667</v>
      </c>
      <c r="G356" s="360">
        <v>156.68333333333334</v>
      </c>
      <c r="H356" s="360">
        <v>173.58333333333331</v>
      </c>
      <c r="I356" s="360">
        <v>178.36666666666667</v>
      </c>
      <c r="J356" s="360">
        <v>182.0333333333333</v>
      </c>
      <c r="K356" s="359">
        <v>174.7</v>
      </c>
      <c r="L356" s="359">
        <v>166.25</v>
      </c>
      <c r="M356" s="359">
        <v>327.90064999999998</v>
      </c>
      <c r="N356" s="1"/>
      <c r="O356" s="1"/>
    </row>
    <row r="357" spans="1:15" ht="12.75" customHeight="1">
      <c r="A357" s="30">
        <v>347</v>
      </c>
      <c r="B357" s="408" t="s">
        <v>469</v>
      </c>
      <c r="C357" s="359">
        <v>342.05</v>
      </c>
      <c r="D357" s="360">
        <v>342.84999999999997</v>
      </c>
      <c r="E357" s="360">
        <v>336.24999999999994</v>
      </c>
      <c r="F357" s="360">
        <v>330.45</v>
      </c>
      <c r="G357" s="360">
        <v>323.84999999999997</v>
      </c>
      <c r="H357" s="360">
        <v>348.64999999999992</v>
      </c>
      <c r="I357" s="360">
        <v>355.24999999999994</v>
      </c>
      <c r="J357" s="360">
        <v>361.0499999999999</v>
      </c>
      <c r="K357" s="359">
        <v>349.45</v>
      </c>
      <c r="L357" s="359">
        <v>337.05</v>
      </c>
      <c r="M357" s="359">
        <v>1.64198</v>
      </c>
      <c r="N357" s="1"/>
      <c r="O357" s="1"/>
    </row>
    <row r="358" spans="1:15" ht="12.75" customHeight="1">
      <c r="A358" s="30">
        <v>348</v>
      </c>
      <c r="B358" s="408" t="s">
        <v>173</v>
      </c>
      <c r="C358" s="359">
        <v>41841.25</v>
      </c>
      <c r="D358" s="360">
        <v>42080.516666666663</v>
      </c>
      <c r="E358" s="360">
        <v>41010.583333333328</v>
      </c>
      <c r="F358" s="360">
        <v>40179.916666666664</v>
      </c>
      <c r="G358" s="360">
        <v>39109.98333333333</v>
      </c>
      <c r="H358" s="360">
        <v>42911.183333333327</v>
      </c>
      <c r="I358" s="360">
        <v>43981.116666666661</v>
      </c>
      <c r="J358" s="360">
        <v>44811.783333333326</v>
      </c>
      <c r="K358" s="359">
        <v>43150.45</v>
      </c>
      <c r="L358" s="359">
        <v>41249.85</v>
      </c>
      <c r="M358" s="359">
        <v>0.23372000000000001</v>
      </c>
      <c r="N358" s="1"/>
      <c r="O358" s="1"/>
    </row>
    <row r="359" spans="1:15" ht="12.75" customHeight="1">
      <c r="A359" s="30">
        <v>349</v>
      </c>
      <c r="B359" s="408" t="s">
        <v>174</v>
      </c>
      <c r="C359" s="359">
        <v>2367.35</v>
      </c>
      <c r="D359" s="360">
        <v>2367.4333333333329</v>
      </c>
      <c r="E359" s="360">
        <v>2314.9166666666661</v>
      </c>
      <c r="F359" s="360">
        <v>2262.4833333333331</v>
      </c>
      <c r="G359" s="360">
        <v>2209.9666666666662</v>
      </c>
      <c r="H359" s="360">
        <v>2419.8666666666659</v>
      </c>
      <c r="I359" s="360">
        <v>2472.3833333333332</v>
      </c>
      <c r="J359" s="360">
        <v>2524.8166666666657</v>
      </c>
      <c r="K359" s="359">
        <v>2419.9499999999998</v>
      </c>
      <c r="L359" s="359">
        <v>2315</v>
      </c>
      <c r="M359" s="359">
        <v>5.0874600000000001</v>
      </c>
      <c r="N359" s="1"/>
      <c r="O359" s="1"/>
    </row>
    <row r="360" spans="1:15" ht="12.75" customHeight="1">
      <c r="A360" s="30">
        <v>350</v>
      </c>
      <c r="B360" s="408" t="s">
        <v>473</v>
      </c>
      <c r="C360" s="359">
        <v>4287</v>
      </c>
      <c r="D360" s="360">
        <v>4241.6833333333334</v>
      </c>
      <c r="E360" s="360">
        <v>4123.1166666666668</v>
      </c>
      <c r="F360" s="360">
        <v>3959.2333333333336</v>
      </c>
      <c r="G360" s="360">
        <v>3840.666666666667</v>
      </c>
      <c r="H360" s="360">
        <v>4405.5666666666666</v>
      </c>
      <c r="I360" s="360">
        <v>4524.1333333333341</v>
      </c>
      <c r="J360" s="360">
        <v>4688.0166666666664</v>
      </c>
      <c r="K360" s="359">
        <v>4360.25</v>
      </c>
      <c r="L360" s="359">
        <v>4077.8</v>
      </c>
      <c r="M360" s="359">
        <v>4.5919999999999996</v>
      </c>
      <c r="N360" s="1"/>
      <c r="O360" s="1"/>
    </row>
    <row r="361" spans="1:15" ht="12.75" customHeight="1">
      <c r="A361" s="30">
        <v>351</v>
      </c>
      <c r="B361" s="408" t="s">
        <v>175</v>
      </c>
      <c r="C361" s="359">
        <v>214.55</v>
      </c>
      <c r="D361" s="360">
        <v>215.08333333333334</v>
      </c>
      <c r="E361" s="360">
        <v>211.9666666666667</v>
      </c>
      <c r="F361" s="360">
        <v>209.38333333333335</v>
      </c>
      <c r="G361" s="360">
        <v>206.26666666666671</v>
      </c>
      <c r="H361" s="360">
        <v>217.66666666666669</v>
      </c>
      <c r="I361" s="360">
        <v>220.7833333333333</v>
      </c>
      <c r="J361" s="360">
        <v>223.36666666666667</v>
      </c>
      <c r="K361" s="359">
        <v>218.2</v>
      </c>
      <c r="L361" s="359">
        <v>212.5</v>
      </c>
      <c r="M361" s="359">
        <v>25.856809999999999</v>
      </c>
      <c r="N361" s="1"/>
      <c r="O361" s="1"/>
    </row>
    <row r="362" spans="1:15" ht="12.75" customHeight="1">
      <c r="A362" s="30">
        <v>352</v>
      </c>
      <c r="B362" s="408" t="s">
        <v>176</v>
      </c>
      <c r="C362" s="359">
        <v>119.15</v>
      </c>
      <c r="D362" s="360">
        <v>120.18333333333334</v>
      </c>
      <c r="E362" s="360">
        <v>117.71666666666667</v>
      </c>
      <c r="F362" s="360">
        <v>116.28333333333333</v>
      </c>
      <c r="G362" s="360">
        <v>113.81666666666666</v>
      </c>
      <c r="H362" s="360">
        <v>121.61666666666667</v>
      </c>
      <c r="I362" s="360">
        <v>124.08333333333334</v>
      </c>
      <c r="J362" s="360">
        <v>125.51666666666668</v>
      </c>
      <c r="K362" s="359">
        <v>122.65</v>
      </c>
      <c r="L362" s="359">
        <v>118.75</v>
      </c>
      <c r="M362" s="359">
        <v>74.743589999999998</v>
      </c>
      <c r="N362" s="1"/>
      <c r="O362" s="1"/>
    </row>
    <row r="363" spans="1:15" ht="12.75" customHeight="1">
      <c r="A363" s="30">
        <v>353</v>
      </c>
      <c r="B363" s="408" t="s">
        <v>177</v>
      </c>
      <c r="C363" s="359">
        <v>4481.45</v>
      </c>
      <c r="D363" s="360">
        <v>4480.8166666666666</v>
      </c>
      <c r="E363" s="360">
        <v>4421.6333333333332</v>
      </c>
      <c r="F363" s="360">
        <v>4361.8166666666666</v>
      </c>
      <c r="G363" s="360">
        <v>4302.6333333333332</v>
      </c>
      <c r="H363" s="360">
        <v>4540.6333333333332</v>
      </c>
      <c r="I363" s="360">
        <v>4599.8166666666657</v>
      </c>
      <c r="J363" s="360">
        <v>4659.6333333333332</v>
      </c>
      <c r="K363" s="359">
        <v>4540</v>
      </c>
      <c r="L363" s="359">
        <v>4421</v>
      </c>
      <c r="M363" s="359">
        <v>0.2001</v>
      </c>
      <c r="N363" s="1"/>
      <c r="O363" s="1"/>
    </row>
    <row r="364" spans="1:15" ht="12.75" customHeight="1">
      <c r="A364" s="30">
        <v>354</v>
      </c>
      <c r="B364" s="408" t="s">
        <v>274</v>
      </c>
      <c r="C364" s="359">
        <v>14515.85</v>
      </c>
      <c r="D364" s="360">
        <v>14615.299999999997</v>
      </c>
      <c r="E364" s="360">
        <v>14280.599999999995</v>
      </c>
      <c r="F364" s="360">
        <v>14045.349999999997</v>
      </c>
      <c r="G364" s="360">
        <v>13710.649999999994</v>
      </c>
      <c r="H364" s="360">
        <v>14850.549999999996</v>
      </c>
      <c r="I364" s="360">
        <v>15185.249999999996</v>
      </c>
      <c r="J364" s="360">
        <v>15420.499999999996</v>
      </c>
      <c r="K364" s="359">
        <v>14950</v>
      </c>
      <c r="L364" s="359">
        <v>14380.05</v>
      </c>
      <c r="M364" s="359">
        <v>0.25963000000000003</v>
      </c>
      <c r="N364" s="1"/>
      <c r="O364" s="1"/>
    </row>
    <row r="365" spans="1:15" ht="12.75" customHeight="1">
      <c r="A365" s="30">
        <v>355</v>
      </c>
      <c r="B365" s="408" t="s">
        <v>480</v>
      </c>
      <c r="C365" s="359">
        <v>5092.2</v>
      </c>
      <c r="D365" s="360">
        <v>5098.55</v>
      </c>
      <c r="E365" s="360">
        <v>5021.1000000000004</v>
      </c>
      <c r="F365" s="360">
        <v>4950</v>
      </c>
      <c r="G365" s="360">
        <v>4872.55</v>
      </c>
      <c r="H365" s="360">
        <v>5169.6500000000005</v>
      </c>
      <c r="I365" s="360">
        <v>5247.0999999999995</v>
      </c>
      <c r="J365" s="360">
        <v>5318.2000000000007</v>
      </c>
      <c r="K365" s="359">
        <v>5176</v>
      </c>
      <c r="L365" s="359">
        <v>5027.45</v>
      </c>
      <c r="M365" s="359">
        <v>5.321E-2</v>
      </c>
      <c r="N365" s="1"/>
      <c r="O365" s="1"/>
    </row>
    <row r="366" spans="1:15" ht="12.75" customHeight="1">
      <c r="A366" s="30">
        <v>356</v>
      </c>
      <c r="B366" s="408" t="s">
        <v>474</v>
      </c>
      <c r="C366" s="359" t="e">
        <v>#N/A</v>
      </c>
      <c r="D366" s="360" t="e">
        <v>#N/A</v>
      </c>
      <c r="E366" s="360" t="e">
        <v>#N/A</v>
      </c>
      <c r="F366" s="360" t="e">
        <v>#N/A</v>
      </c>
      <c r="G366" s="360" t="e">
        <v>#N/A</v>
      </c>
      <c r="H366" s="360" t="e">
        <v>#N/A</v>
      </c>
      <c r="I366" s="360" t="e">
        <v>#N/A</v>
      </c>
      <c r="J366" s="360" t="e">
        <v>#N/A</v>
      </c>
      <c r="K366" s="359" t="e">
        <v>#N/A</v>
      </c>
      <c r="L366" s="359" t="e">
        <v>#N/A</v>
      </c>
      <c r="M366" s="359" t="e">
        <v>#N/A</v>
      </c>
      <c r="N366" s="1"/>
      <c r="O366" s="1"/>
    </row>
    <row r="367" spans="1:15" ht="12.75" customHeight="1">
      <c r="A367" s="30">
        <v>357</v>
      </c>
      <c r="B367" s="408" t="s">
        <v>475</v>
      </c>
      <c r="C367" s="359">
        <v>953.5</v>
      </c>
      <c r="D367" s="360">
        <v>954.61666666666667</v>
      </c>
      <c r="E367" s="360">
        <v>940.93333333333339</v>
      </c>
      <c r="F367" s="360">
        <v>928.36666666666667</v>
      </c>
      <c r="G367" s="360">
        <v>914.68333333333339</v>
      </c>
      <c r="H367" s="360">
        <v>967.18333333333339</v>
      </c>
      <c r="I367" s="360">
        <v>980.86666666666656</v>
      </c>
      <c r="J367" s="360">
        <v>993.43333333333339</v>
      </c>
      <c r="K367" s="359">
        <v>968.3</v>
      </c>
      <c r="L367" s="359">
        <v>942.05</v>
      </c>
      <c r="M367" s="359">
        <v>0.89426000000000005</v>
      </c>
      <c r="N367" s="1"/>
      <c r="O367" s="1"/>
    </row>
    <row r="368" spans="1:15" ht="12.75" customHeight="1">
      <c r="A368" s="30">
        <v>358</v>
      </c>
      <c r="B368" s="408" t="s">
        <v>178</v>
      </c>
      <c r="C368" s="359">
        <v>2475.8000000000002</v>
      </c>
      <c r="D368" s="360">
        <v>2484.6</v>
      </c>
      <c r="E368" s="360">
        <v>2452.1999999999998</v>
      </c>
      <c r="F368" s="360">
        <v>2428.6</v>
      </c>
      <c r="G368" s="360">
        <v>2396.1999999999998</v>
      </c>
      <c r="H368" s="360">
        <v>2508.1999999999998</v>
      </c>
      <c r="I368" s="360">
        <v>2540.6000000000004</v>
      </c>
      <c r="J368" s="360">
        <v>2564.1999999999998</v>
      </c>
      <c r="K368" s="359">
        <v>2517</v>
      </c>
      <c r="L368" s="359">
        <v>2461</v>
      </c>
      <c r="M368" s="359">
        <v>4.4080700000000004</v>
      </c>
      <c r="N368" s="1"/>
      <c r="O368" s="1"/>
    </row>
    <row r="369" spans="1:15" ht="12.75" customHeight="1">
      <c r="A369" s="30">
        <v>359</v>
      </c>
      <c r="B369" s="408" t="s">
        <v>179</v>
      </c>
      <c r="C369" s="359">
        <v>2367.35</v>
      </c>
      <c r="D369" s="360">
        <v>2378.35</v>
      </c>
      <c r="E369" s="360">
        <v>2349</v>
      </c>
      <c r="F369" s="360">
        <v>2330.65</v>
      </c>
      <c r="G369" s="360">
        <v>2301.3000000000002</v>
      </c>
      <c r="H369" s="360">
        <v>2396.6999999999998</v>
      </c>
      <c r="I369" s="360">
        <v>2426.0499999999993</v>
      </c>
      <c r="J369" s="360">
        <v>2444.3999999999996</v>
      </c>
      <c r="K369" s="359">
        <v>2407.6999999999998</v>
      </c>
      <c r="L369" s="359">
        <v>2360</v>
      </c>
      <c r="M369" s="359">
        <v>5.3192599999999999</v>
      </c>
      <c r="N369" s="1"/>
      <c r="O369" s="1"/>
    </row>
    <row r="370" spans="1:15" ht="12.75" customHeight="1">
      <c r="A370" s="30">
        <v>360</v>
      </c>
      <c r="B370" s="408" t="s">
        <v>180</v>
      </c>
      <c r="C370" s="359">
        <v>40.85</v>
      </c>
      <c r="D370" s="360">
        <v>41.31666666666667</v>
      </c>
      <c r="E370" s="360">
        <v>40.233333333333341</v>
      </c>
      <c r="F370" s="360">
        <v>39.616666666666674</v>
      </c>
      <c r="G370" s="360">
        <v>38.533333333333346</v>
      </c>
      <c r="H370" s="360">
        <v>41.933333333333337</v>
      </c>
      <c r="I370" s="360">
        <v>43.016666666666666</v>
      </c>
      <c r="J370" s="360">
        <v>43.633333333333333</v>
      </c>
      <c r="K370" s="359">
        <v>42.4</v>
      </c>
      <c r="L370" s="359">
        <v>40.700000000000003</v>
      </c>
      <c r="M370" s="359">
        <v>1162.6576</v>
      </c>
      <c r="N370" s="1"/>
      <c r="O370" s="1"/>
    </row>
    <row r="371" spans="1:15" ht="12.75" customHeight="1">
      <c r="A371" s="30">
        <v>361</v>
      </c>
      <c r="B371" s="408" t="s">
        <v>471</v>
      </c>
      <c r="C371" s="359">
        <v>429.25</v>
      </c>
      <c r="D371" s="360">
        <v>432.98333333333335</v>
      </c>
      <c r="E371" s="360">
        <v>423.11666666666667</v>
      </c>
      <c r="F371" s="360">
        <v>416.98333333333335</v>
      </c>
      <c r="G371" s="360">
        <v>407.11666666666667</v>
      </c>
      <c r="H371" s="360">
        <v>439.11666666666667</v>
      </c>
      <c r="I371" s="360">
        <v>448.98333333333335</v>
      </c>
      <c r="J371" s="360">
        <v>455.11666666666667</v>
      </c>
      <c r="K371" s="359">
        <v>442.85</v>
      </c>
      <c r="L371" s="359">
        <v>426.85</v>
      </c>
      <c r="M371" s="359">
        <v>3.1081500000000002</v>
      </c>
      <c r="N371" s="1"/>
      <c r="O371" s="1"/>
    </row>
    <row r="372" spans="1:15" ht="12.75" customHeight="1">
      <c r="A372" s="30">
        <v>362</v>
      </c>
      <c r="B372" s="408" t="s">
        <v>472</v>
      </c>
      <c r="C372" s="359">
        <v>289</v>
      </c>
      <c r="D372" s="360">
        <v>290.55</v>
      </c>
      <c r="E372" s="360">
        <v>285.10000000000002</v>
      </c>
      <c r="F372" s="360">
        <v>281.2</v>
      </c>
      <c r="G372" s="360">
        <v>275.75</v>
      </c>
      <c r="H372" s="360">
        <v>294.45000000000005</v>
      </c>
      <c r="I372" s="360">
        <v>299.89999999999998</v>
      </c>
      <c r="J372" s="360">
        <v>303.80000000000007</v>
      </c>
      <c r="K372" s="359">
        <v>296</v>
      </c>
      <c r="L372" s="359">
        <v>286.64999999999998</v>
      </c>
      <c r="M372" s="359">
        <v>2.4685600000000001</v>
      </c>
      <c r="N372" s="1"/>
      <c r="O372" s="1"/>
    </row>
    <row r="373" spans="1:15" ht="12.75" customHeight="1">
      <c r="A373" s="30">
        <v>363</v>
      </c>
      <c r="B373" s="408" t="s">
        <v>272</v>
      </c>
      <c r="C373" s="359">
        <v>2514.0500000000002</v>
      </c>
      <c r="D373" s="360">
        <v>2528.9666666666667</v>
      </c>
      <c r="E373" s="360">
        <v>2477.4333333333334</v>
      </c>
      <c r="F373" s="360">
        <v>2440.8166666666666</v>
      </c>
      <c r="G373" s="360">
        <v>2389.2833333333333</v>
      </c>
      <c r="H373" s="360">
        <v>2565.5833333333335</v>
      </c>
      <c r="I373" s="360">
        <v>2617.1166666666672</v>
      </c>
      <c r="J373" s="360">
        <v>2653.7333333333336</v>
      </c>
      <c r="K373" s="359">
        <v>2580.5</v>
      </c>
      <c r="L373" s="359">
        <v>2492.35</v>
      </c>
      <c r="M373" s="359">
        <v>3.3953099999999998</v>
      </c>
      <c r="N373" s="1"/>
      <c r="O373" s="1"/>
    </row>
    <row r="374" spans="1:15" ht="12.75" customHeight="1">
      <c r="A374" s="30">
        <v>364</v>
      </c>
      <c r="B374" s="408" t="s">
        <v>476</v>
      </c>
      <c r="C374" s="359">
        <v>909.5</v>
      </c>
      <c r="D374" s="360">
        <v>905.05000000000007</v>
      </c>
      <c r="E374" s="360">
        <v>891.65000000000009</v>
      </c>
      <c r="F374" s="360">
        <v>873.80000000000007</v>
      </c>
      <c r="G374" s="360">
        <v>860.40000000000009</v>
      </c>
      <c r="H374" s="360">
        <v>922.90000000000009</v>
      </c>
      <c r="I374" s="360">
        <v>936.3</v>
      </c>
      <c r="J374" s="360">
        <v>954.15000000000009</v>
      </c>
      <c r="K374" s="359">
        <v>918.45</v>
      </c>
      <c r="L374" s="359">
        <v>887.2</v>
      </c>
      <c r="M374" s="359">
        <v>0.39278999999999997</v>
      </c>
      <c r="N374" s="1"/>
      <c r="O374" s="1"/>
    </row>
    <row r="375" spans="1:15" ht="12.75" customHeight="1">
      <c r="A375" s="30">
        <v>365</v>
      </c>
      <c r="B375" s="408" t="s">
        <v>477</v>
      </c>
      <c r="C375" s="359">
        <v>1815.55</v>
      </c>
      <c r="D375" s="360">
        <v>1807.3999999999999</v>
      </c>
      <c r="E375" s="360">
        <v>1769.8999999999996</v>
      </c>
      <c r="F375" s="360">
        <v>1724.2499999999998</v>
      </c>
      <c r="G375" s="360">
        <v>1686.7499999999995</v>
      </c>
      <c r="H375" s="360">
        <v>1853.0499999999997</v>
      </c>
      <c r="I375" s="360">
        <v>1890.5500000000002</v>
      </c>
      <c r="J375" s="360">
        <v>1936.1999999999998</v>
      </c>
      <c r="K375" s="359">
        <v>1844.9</v>
      </c>
      <c r="L375" s="359">
        <v>1761.75</v>
      </c>
      <c r="M375" s="359">
        <v>1.83371</v>
      </c>
      <c r="N375" s="1"/>
      <c r="O375" s="1"/>
    </row>
    <row r="376" spans="1:15" ht="12.75" customHeight="1">
      <c r="A376" s="30">
        <v>366</v>
      </c>
      <c r="B376" s="408" t="s">
        <v>850</v>
      </c>
      <c r="C376" s="359">
        <v>276.25</v>
      </c>
      <c r="D376" s="360">
        <v>279.11666666666662</v>
      </c>
      <c r="E376" s="360">
        <v>271.33333333333326</v>
      </c>
      <c r="F376" s="360">
        <v>266.41666666666663</v>
      </c>
      <c r="G376" s="360">
        <v>258.63333333333327</v>
      </c>
      <c r="H376" s="360">
        <v>284.03333333333325</v>
      </c>
      <c r="I376" s="360">
        <v>291.81666666666666</v>
      </c>
      <c r="J376" s="360">
        <v>296.73333333333323</v>
      </c>
      <c r="K376" s="359">
        <v>286.89999999999998</v>
      </c>
      <c r="L376" s="359">
        <v>274.2</v>
      </c>
      <c r="M376" s="359">
        <v>38.190910000000002</v>
      </c>
      <c r="N376" s="1"/>
      <c r="O376" s="1"/>
    </row>
    <row r="377" spans="1:15" ht="12.75" customHeight="1">
      <c r="A377" s="30">
        <v>367</v>
      </c>
      <c r="B377" s="408" t="s">
        <v>181</v>
      </c>
      <c r="C377" s="359">
        <v>210.2</v>
      </c>
      <c r="D377" s="360">
        <v>212.31666666666669</v>
      </c>
      <c r="E377" s="360">
        <v>207.13333333333338</v>
      </c>
      <c r="F377" s="360">
        <v>204.06666666666669</v>
      </c>
      <c r="G377" s="360">
        <v>198.88333333333338</v>
      </c>
      <c r="H377" s="360">
        <v>215.38333333333338</v>
      </c>
      <c r="I377" s="360">
        <v>220.56666666666672</v>
      </c>
      <c r="J377" s="360">
        <v>223.63333333333338</v>
      </c>
      <c r="K377" s="359">
        <v>217.5</v>
      </c>
      <c r="L377" s="359">
        <v>209.25</v>
      </c>
      <c r="M377" s="359">
        <v>141.99037000000001</v>
      </c>
      <c r="N377" s="1"/>
      <c r="O377" s="1"/>
    </row>
    <row r="378" spans="1:15" ht="12.75" customHeight="1">
      <c r="A378" s="30">
        <v>368</v>
      </c>
      <c r="B378" s="408" t="s">
        <v>291</v>
      </c>
      <c r="C378" s="359">
        <v>3221.9</v>
      </c>
      <c r="D378" s="360">
        <v>3206.4833333333336</v>
      </c>
      <c r="E378" s="360">
        <v>3143.9666666666672</v>
      </c>
      <c r="F378" s="360">
        <v>3066.0333333333338</v>
      </c>
      <c r="G378" s="360">
        <v>3003.5166666666673</v>
      </c>
      <c r="H378" s="360">
        <v>3284.416666666667</v>
      </c>
      <c r="I378" s="360">
        <v>3346.9333333333334</v>
      </c>
      <c r="J378" s="360">
        <v>3424.8666666666668</v>
      </c>
      <c r="K378" s="359">
        <v>3269</v>
      </c>
      <c r="L378" s="359">
        <v>3128.55</v>
      </c>
      <c r="M378" s="359">
        <v>1.0303199999999999</v>
      </c>
      <c r="N378" s="1"/>
      <c r="O378" s="1"/>
    </row>
    <row r="379" spans="1:15" ht="12.75" customHeight="1">
      <c r="A379" s="30">
        <v>369</v>
      </c>
      <c r="B379" s="408" t="s">
        <v>851</v>
      </c>
      <c r="C379" s="359">
        <v>416.65</v>
      </c>
      <c r="D379" s="360">
        <v>419.55</v>
      </c>
      <c r="E379" s="360">
        <v>408.20000000000005</v>
      </c>
      <c r="F379" s="360">
        <v>399.75000000000006</v>
      </c>
      <c r="G379" s="360">
        <v>388.40000000000009</v>
      </c>
      <c r="H379" s="360">
        <v>428</v>
      </c>
      <c r="I379" s="360">
        <v>439.35</v>
      </c>
      <c r="J379" s="360">
        <v>447.79999999999995</v>
      </c>
      <c r="K379" s="359">
        <v>430.9</v>
      </c>
      <c r="L379" s="359">
        <v>411.1</v>
      </c>
      <c r="M379" s="359">
        <v>9.0063899999999997</v>
      </c>
      <c r="N379" s="1"/>
      <c r="O379" s="1"/>
    </row>
    <row r="380" spans="1:15" ht="12.75" customHeight="1">
      <c r="A380" s="30">
        <v>370</v>
      </c>
      <c r="B380" s="408" t="s">
        <v>273</v>
      </c>
      <c r="C380" s="359">
        <v>478.7</v>
      </c>
      <c r="D380" s="360">
        <v>483.38333333333338</v>
      </c>
      <c r="E380" s="360">
        <v>467.31666666666678</v>
      </c>
      <c r="F380" s="360">
        <v>455.93333333333339</v>
      </c>
      <c r="G380" s="360">
        <v>439.86666666666679</v>
      </c>
      <c r="H380" s="360">
        <v>494.76666666666677</v>
      </c>
      <c r="I380" s="360">
        <v>510.83333333333337</v>
      </c>
      <c r="J380" s="360">
        <v>522.2166666666667</v>
      </c>
      <c r="K380" s="359">
        <v>499.45</v>
      </c>
      <c r="L380" s="359">
        <v>472</v>
      </c>
      <c r="M380" s="359">
        <v>6.4313599999999997</v>
      </c>
      <c r="N380" s="1"/>
      <c r="O380" s="1"/>
    </row>
    <row r="381" spans="1:15" ht="12.75" customHeight="1">
      <c r="A381" s="30">
        <v>371</v>
      </c>
      <c r="B381" s="408" t="s">
        <v>478</v>
      </c>
      <c r="C381" s="359">
        <v>685.4</v>
      </c>
      <c r="D381" s="360">
        <v>685.61666666666667</v>
      </c>
      <c r="E381" s="360">
        <v>676.33333333333337</v>
      </c>
      <c r="F381" s="360">
        <v>667.26666666666665</v>
      </c>
      <c r="G381" s="360">
        <v>657.98333333333335</v>
      </c>
      <c r="H381" s="360">
        <v>694.68333333333339</v>
      </c>
      <c r="I381" s="360">
        <v>703.9666666666667</v>
      </c>
      <c r="J381" s="360">
        <v>713.03333333333342</v>
      </c>
      <c r="K381" s="359">
        <v>694.9</v>
      </c>
      <c r="L381" s="359">
        <v>676.55</v>
      </c>
      <c r="M381" s="359">
        <v>2.2685200000000001</v>
      </c>
      <c r="N381" s="1"/>
      <c r="O381" s="1"/>
    </row>
    <row r="382" spans="1:15" ht="12.75" customHeight="1">
      <c r="A382" s="30">
        <v>372</v>
      </c>
      <c r="B382" s="408" t="s">
        <v>479</v>
      </c>
      <c r="C382" s="359">
        <v>139.4</v>
      </c>
      <c r="D382" s="360">
        <v>139.38333333333333</v>
      </c>
      <c r="E382" s="360">
        <v>135.76666666666665</v>
      </c>
      <c r="F382" s="360">
        <v>132.13333333333333</v>
      </c>
      <c r="G382" s="360">
        <v>128.51666666666665</v>
      </c>
      <c r="H382" s="360">
        <v>143.01666666666665</v>
      </c>
      <c r="I382" s="360">
        <v>146.63333333333333</v>
      </c>
      <c r="J382" s="360">
        <v>150.26666666666665</v>
      </c>
      <c r="K382" s="359">
        <v>143</v>
      </c>
      <c r="L382" s="359">
        <v>135.75</v>
      </c>
      <c r="M382" s="359">
        <v>6.4310799999999997</v>
      </c>
      <c r="N382" s="1"/>
      <c r="O382" s="1"/>
    </row>
    <row r="383" spans="1:15" ht="12.75" customHeight="1">
      <c r="A383" s="30">
        <v>373</v>
      </c>
      <c r="B383" s="408" t="s">
        <v>183</v>
      </c>
      <c r="C383" s="359">
        <v>1553.7</v>
      </c>
      <c r="D383" s="360">
        <v>1578.1166666666668</v>
      </c>
      <c r="E383" s="360">
        <v>1517.8833333333337</v>
      </c>
      <c r="F383" s="360">
        <v>1482.0666666666668</v>
      </c>
      <c r="G383" s="360">
        <v>1421.8333333333337</v>
      </c>
      <c r="H383" s="360">
        <v>1613.9333333333336</v>
      </c>
      <c r="I383" s="360">
        <v>1674.1666666666667</v>
      </c>
      <c r="J383" s="360">
        <v>1709.9833333333336</v>
      </c>
      <c r="K383" s="359">
        <v>1638.35</v>
      </c>
      <c r="L383" s="359">
        <v>1542.3</v>
      </c>
      <c r="M383" s="359">
        <v>15.92107</v>
      </c>
      <c r="N383" s="1"/>
      <c r="O383" s="1"/>
    </row>
    <row r="384" spans="1:15" ht="12.75" customHeight="1">
      <c r="A384" s="30">
        <v>374</v>
      </c>
      <c r="B384" s="408" t="s">
        <v>481</v>
      </c>
      <c r="C384" s="359">
        <v>718.85</v>
      </c>
      <c r="D384" s="360">
        <v>725.2166666666667</v>
      </c>
      <c r="E384" s="360">
        <v>705.48333333333335</v>
      </c>
      <c r="F384" s="360">
        <v>692.11666666666667</v>
      </c>
      <c r="G384" s="360">
        <v>672.38333333333333</v>
      </c>
      <c r="H384" s="360">
        <v>738.58333333333337</v>
      </c>
      <c r="I384" s="360">
        <v>758.31666666666672</v>
      </c>
      <c r="J384" s="360">
        <v>771.68333333333339</v>
      </c>
      <c r="K384" s="359">
        <v>744.95</v>
      </c>
      <c r="L384" s="359">
        <v>711.85</v>
      </c>
      <c r="M384" s="359">
        <v>3.9963500000000001</v>
      </c>
      <c r="N384" s="1"/>
      <c r="O384" s="1"/>
    </row>
    <row r="385" spans="1:15" ht="12.75" customHeight="1">
      <c r="A385" s="30">
        <v>375</v>
      </c>
      <c r="B385" s="408" t="s">
        <v>483</v>
      </c>
      <c r="C385" s="359">
        <v>1066.55</v>
      </c>
      <c r="D385" s="360">
        <v>1074.1833333333334</v>
      </c>
      <c r="E385" s="360">
        <v>1033.3666666666668</v>
      </c>
      <c r="F385" s="360">
        <v>1000.1833333333334</v>
      </c>
      <c r="G385" s="360">
        <v>959.36666666666679</v>
      </c>
      <c r="H385" s="360">
        <v>1107.3666666666668</v>
      </c>
      <c r="I385" s="360">
        <v>1148.1833333333334</v>
      </c>
      <c r="J385" s="360">
        <v>1181.3666666666668</v>
      </c>
      <c r="K385" s="359">
        <v>1115</v>
      </c>
      <c r="L385" s="359">
        <v>1041</v>
      </c>
      <c r="M385" s="359">
        <v>4.7854799999999997</v>
      </c>
      <c r="N385" s="1"/>
      <c r="O385" s="1"/>
    </row>
    <row r="386" spans="1:15" ht="12.75" customHeight="1">
      <c r="A386" s="30">
        <v>376</v>
      </c>
      <c r="B386" s="408" t="s">
        <v>852</v>
      </c>
      <c r="C386" s="359">
        <v>114.8</v>
      </c>
      <c r="D386" s="360">
        <v>114.89999999999999</v>
      </c>
      <c r="E386" s="360">
        <v>113.99999999999999</v>
      </c>
      <c r="F386" s="360">
        <v>113.19999999999999</v>
      </c>
      <c r="G386" s="360">
        <v>112.29999999999998</v>
      </c>
      <c r="H386" s="360">
        <v>115.69999999999999</v>
      </c>
      <c r="I386" s="360">
        <v>116.6</v>
      </c>
      <c r="J386" s="360">
        <v>117.39999999999999</v>
      </c>
      <c r="K386" s="359">
        <v>115.8</v>
      </c>
      <c r="L386" s="359">
        <v>114.1</v>
      </c>
      <c r="M386" s="359">
        <v>4.91744</v>
      </c>
      <c r="N386" s="1"/>
      <c r="O386" s="1"/>
    </row>
    <row r="387" spans="1:15" ht="12.75" customHeight="1">
      <c r="A387" s="30">
        <v>377</v>
      </c>
      <c r="B387" s="408" t="s">
        <v>485</v>
      </c>
      <c r="C387" s="359">
        <v>217.4</v>
      </c>
      <c r="D387" s="360">
        <v>219.04999999999998</v>
      </c>
      <c r="E387" s="360">
        <v>215.34999999999997</v>
      </c>
      <c r="F387" s="360">
        <v>213.29999999999998</v>
      </c>
      <c r="G387" s="360">
        <v>209.59999999999997</v>
      </c>
      <c r="H387" s="360">
        <v>221.09999999999997</v>
      </c>
      <c r="I387" s="360">
        <v>224.79999999999995</v>
      </c>
      <c r="J387" s="360">
        <v>226.84999999999997</v>
      </c>
      <c r="K387" s="359">
        <v>222.75</v>
      </c>
      <c r="L387" s="359">
        <v>217</v>
      </c>
      <c r="M387" s="359">
        <v>14.56207</v>
      </c>
      <c r="N387" s="1"/>
      <c r="O387" s="1"/>
    </row>
    <row r="388" spans="1:15" ht="12.75" customHeight="1">
      <c r="A388" s="30">
        <v>378</v>
      </c>
      <c r="B388" s="408" t="s">
        <v>486</v>
      </c>
      <c r="C388" s="359">
        <v>799.55</v>
      </c>
      <c r="D388" s="360">
        <v>812.51666666666677</v>
      </c>
      <c r="E388" s="360">
        <v>769.53333333333353</v>
      </c>
      <c r="F388" s="360">
        <v>739.51666666666677</v>
      </c>
      <c r="G388" s="360">
        <v>696.53333333333353</v>
      </c>
      <c r="H388" s="360">
        <v>842.53333333333353</v>
      </c>
      <c r="I388" s="360">
        <v>885.51666666666688</v>
      </c>
      <c r="J388" s="360">
        <v>915.53333333333353</v>
      </c>
      <c r="K388" s="359">
        <v>855.5</v>
      </c>
      <c r="L388" s="359">
        <v>782.5</v>
      </c>
      <c r="M388" s="359">
        <v>2.8032900000000001</v>
      </c>
      <c r="N388" s="1"/>
      <c r="O388" s="1"/>
    </row>
    <row r="389" spans="1:15" ht="12.75" customHeight="1">
      <c r="A389" s="30">
        <v>379</v>
      </c>
      <c r="B389" s="408" t="s">
        <v>487</v>
      </c>
      <c r="C389" s="359">
        <v>256.60000000000002</v>
      </c>
      <c r="D389" s="360">
        <v>257.93333333333334</v>
      </c>
      <c r="E389" s="360">
        <v>254.31666666666666</v>
      </c>
      <c r="F389" s="360">
        <v>252.03333333333333</v>
      </c>
      <c r="G389" s="360">
        <v>248.41666666666666</v>
      </c>
      <c r="H389" s="360">
        <v>260.2166666666667</v>
      </c>
      <c r="I389" s="360">
        <v>263.83333333333337</v>
      </c>
      <c r="J389" s="360">
        <v>266.11666666666667</v>
      </c>
      <c r="K389" s="359">
        <v>261.55</v>
      </c>
      <c r="L389" s="359">
        <v>255.65</v>
      </c>
      <c r="M389" s="359">
        <v>2.8626</v>
      </c>
      <c r="N389" s="1"/>
      <c r="O389" s="1"/>
    </row>
    <row r="390" spans="1:15" ht="12.75" customHeight="1">
      <c r="A390" s="30">
        <v>380</v>
      </c>
      <c r="B390" s="408" t="s">
        <v>184</v>
      </c>
      <c r="C390" s="359">
        <v>851.05</v>
      </c>
      <c r="D390" s="360">
        <v>856.38333333333333</v>
      </c>
      <c r="E390" s="360">
        <v>841.76666666666665</v>
      </c>
      <c r="F390" s="360">
        <v>832.48333333333335</v>
      </c>
      <c r="G390" s="360">
        <v>817.86666666666667</v>
      </c>
      <c r="H390" s="360">
        <v>865.66666666666663</v>
      </c>
      <c r="I390" s="360">
        <v>880.28333333333319</v>
      </c>
      <c r="J390" s="360">
        <v>889.56666666666661</v>
      </c>
      <c r="K390" s="359">
        <v>871</v>
      </c>
      <c r="L390" s="359">
        <v>847.1</v>
      </c>
      <c r="M390" s="359">
        <v>1.88079</v>
      </c>
      <c r="N390" s="1"/>
      <c r="O390" s="1"/>
    </row>
    <row r="391" spans="1:15" ht="12.75" customHeight="1">
      <c r="A391" s="30">
        <v>381</v>
      </c>
      <c r="B391" s="408" t="s">
        <v>489</v>
      </c>
      <c r="C391" s="359">
        <v>1920</v>
      </c>
      <c r="D391" s="360">
        <v>1920.0333333333335</v>
      </c>
      <c r="E391" s="360">
        <v>1890.0666666666671</v>
      </c>
      <c r="F391" s="360">
        <v>1860.1333333333334</v>
      </c>
      <c r="G391" s="360">
        <v>1830.166666666667</v>
      </c>
      <c r="H391" s="360">
        <v>1949.9666666666672</v>
      </c>
      <c r="I391" s="360">
        <v>1979.9333333333338</v>
      </c>
      <c r="J391" s="360">
        <v>2009.8666666666672</v>
      </c>
      <c r="K391" s="359">
        <v>1950</v>
      </c>
      <c r="L391" s="359">
        <v>1890.1</v>
      </c>
      <c r="M391" s="359">
        <v>9.8409999999999997E-2</v>
      </c>
      <c r="N391" s="1"/>
      <c r="O391" s="1"/>
    </row>
    <row r="392" spans="1:15" ht="12.75" customHeight="1">
      <c r="A392" s="30">
        <v>382</v>
      </c>
      <c r="B392" s="408" t="s">
        <v>185</v>
      </c>
      <c r="C392" s="359">
        <v>147.55000000000001</v>
      </c>
      <c r="D392" s="360">
        <v>150.41666666666669</v>
      </c>
      <c r="E392" s="360">
        <v>143.43333333333337</v>
      </c>
      <c r="F392" s="360">
        <v>139.31666666666669</v>
      </c>
      <c r="G392" s="360">
        <v>132.33333333333337</v>
      </c>
      <c r="H392" s="360">
        <v>154.53333333333336</v>
      </c>
      <c r="I392" s="360">
        <v>161.51666666666671</v>
      </c>
      <c r="J392" s="360">
        <v>165.63333333333335</v>
      </c>
      <c r="K392" s="359">
        <v>157.4</v>
      </c>
      <c r="L392" s="359">
        <v>146.30000000000001</v>
      </c>
      <c r="M392" s="359">
        <v>347.57591000000002</v>
      </c>
      <c r="N392" s="1"/>
      <c r="O392" s="1"/>
    </row>
    <row r="393" spans="1:15" ht="12.75" customHeight="1">
      <c r="A393" s="30">
        <v>383</v>
      </c>
      <c r="B393" s="408" t="s">
        <v>488</v>
      </c>
      <c r="C393" s="359">
        <v>78.55</v>
      </c>
      <c r="D393" s="360">
        <v>79.083333333333329</v>
      </c>
      <c r="E393" s="360">
        <v>77.716666666666654</v>
      </c>
      <c r="F393" s="360">
        <v>76.883333333333326</v>
      </c>
      <c r="G393" s="360">
        <v>75.516666666666652</v>
      </c>
      <c r="H393" s="360">
        <v>79.916666666666657</v>
      </c>
      <c r="I393" s="360">
        <v>81.283333333333331</v>
      </c>
      <c r="J393" s="360">
        <v>82.11666666666666</v>
      </c>
      <c r="K393" s="359">
        <v>80.45</v>
      </c>
      <c r="L393" s="359">
        <v>78.25</v>
      </c>
      <c r="M393" s="359">
        <v>21.869140000000002</v>
      </c>
      <c r="N393" s="1"/>
      <c r="O393" s="1"/>
    </row>
    <row r="394" spans="1:15" ht="12.75" customHeight="1">
      <c r="A394" s="30">
        <v>384</v>
      </c>
      <c r="B394" s="408" t="s">
        <v>186</v>
      </c>
      <c r="C394" s="359">
        <v>135.19999999999999</v>
      </c>
      <c r="D394" s="360">
        <v>135.98333333333332</v>
      </c>
      <c r="E394" s="360">
        <v>134.01666666666665</v>
      </c>
      <c r="F394" s="360">
        <v>132.83333333333334</v>
      </c>
      <c r="G394" s="360">
        <v>130.86666666666667</v>
      </c>
      <c r="H394" s="360">
        <v>137.16666666666663</v>
      </c>
      <c r="I394" s="360">
        <v>139.13333333333327</v>
      </c>
      <c r="J394" s="360">
        <v>140.31666666666661</v>
      </c>
      <c r="K394" s="359">
        <v>137.94999999999999</v>
      </c>
      <c r="L394" s="359">
        <v>134.80000000000001</v>
      </c>
      <c r="M394" s="359">
        <v>36.197360000000003</v>
      </c>
      <c r="N394" s="1"/>
      <c r="O394" s="1"/>
    </row>
    <row r="395" spans="1:15" ht="12.75" customHeight="1">
      <c r="A395" s="30">
        <v>385</v>
      </c>
      <c r="B395" s="408" t="s">
        <v>490</v>
      </c>
      <c r="C395" s="359">
        <v>157.75</v>
      </c>
      <c r="D395" s="360">
        <v>160.38333333333333</v>
      </c>
      <c r="E395" s="360">
        <v>154.56666666666666</v>
      </c>
      <c r="F395" s="360">
        <v>151.38333333333333</v>
      </c>
      <c r="G395" s="360">
        <v>145.56666666666666</v>
      </c>
      <c r="H395" s="360">
        <v>163.56666666666666</v>
      </c>
      <c r="I395" s="360">
        <v>169.38333333333333</v>
      </c>
      <c r="J395" s="360">
        <v>172.56666666666666</v>
      </c>
      <c r="K395" s="359">
        <v>166.2</v>
      </c>
      <c r="L395" s="359">
        <v>157.19999999999999</v>
      </c>
      <c r="M395" s="359">
        <v>31.610420000000001</v>
      </c>
      <c r="N395" s="1"/>
      <c r="O395" s="1"/>
    </row>
    <row r="396" spans="1:15" ht="12.75" customHeight="1">
      <c r="A396" s="30">
        <v>386</v>
      </c>
      <c r="B396" s="408" t="s">
        <v>491</v>
      </c>
      <c r="C396" s="359">
        <v>1271.3499999999999</v>
      </c>
      <c r="D396" s="360">
        <v>1278.7833333333333</v>
      </c>
      <c r="E396" s="360">
        <v>1258.5666666666666</v>
      </c>
      <c r="F396" s="360">
        <v>1245.7833333333333</v>
      </c>
      <c r="G396" s="360">
        <v>1225.5666666666666</v>
      </c>
      <c r="H396" s="360">
        <v>1291.5666666666666</v>
      </c>
      <c r="I396" s="360">
        <v>1311.7833333333333</v>
      </c>
      <c r="J396" s="360">
        <v>1324.5666666666666</v>
      </c>
      <c r="K396" s="359">
        <v>1299</v>
      </c>
      <c r="L396" s="359">
        <v>1266</v>
      </c>
      <c r="M396" s="359">
        <v>0.94264000000000003</v>
      </c>
      <c r="N396" s="1"/>
      <c r="O396" s="1"/>
    </row>
    <row r="397" spans="1:15" ht="12.75" customHeight="1">
      <c r="A397" s="30">
        <v>387</v>
      </c>
      <c r="B397" s="408" t="s">
        <v>187</v>
      </c>
      <c r="C397" s="359">
        <v>2335.85</v>
      </c>
      <c r="D397" s="360">
        <v>2346.7166666666667</v>
      </c>
      <c r="E397" s="360">
        <v>2317.5333333333333</v>
      </c>
      <c r="F397" s="360">
        <v>2299.2166666666667</v>
      </c>
      <c r="G397" s="360">
        <v>2270.0333333333333</v>
      </c>
      <c r="H397" s="360">
        <v>2365.0333333333333</v>
      </c>
      <c r="I397" s="360">
        <v>2394.2166666666667</v>
      </c>
      <c r="J397" s="360">
        <v>2412.5333333333333</v>
      </c>
      <c r="K397" s="359">
        <v>2375.9</v>
      </c>
      <c r="L397" s="359">
        <v>2328.4</v>
      </c>
      <c r="M397" s="359">
        <v>67.691540000000003</v>
      </c>
      <c r="N397" s="1"/>
      <c r="O397" s="1"/>
    </row>
    <row r="398" spans="1:15" ht="12.75" customHeight="1">
      <c r="A398" s="30">
        <v>388</v>
      </c>
      <c r="B398" s="408" t="s">
        <v>853</v>
      </c>
      <c r="C398" s="359">
        <v>442.95</v>
      </c>
      <c r="D398" s="360">
        <v>447.84999999999997</v>
      </c>
      <c r="E398" s="360">
        <v>431.09999999999991</v>
      </c>
      <c r="F398" s="360">
        <v>419.24999999999994</v>
      </c>
      <c r="G398" s="360">
        <v>402.49999999999989</v>
      </c>
      <c r="H398" s="360">
        <v>459.69999999999993</v>
      </c>
      <c r="I398" s="360">
        <v>476.45000000000005</v>
      </c>
      <c r="J398" s="360">
        <v>488.29999999999995</v>
      </c>
      <c r="K398" s="359">
        <v>464.6</v>
      </c>
      <c r="L398" s="359">
        <v>436</v>
      </c>
      <c r="M398" s="359">
        <v>4.5929399999999996</v>
      </c>
      <c r="N398" s="1"/>
      <c r="O398" s="1"/>
    </row>
    <row r="399" spans="1:15" ht="12.75" customHeight="1">
      <c r="A399" s="30">
        <v>389</v>
      </c>
      <c r="B399" s="408" t="s">
        <v>482</v>
      </c>
      <c r="C399" s="359">
        <v>267.95</v>
      </c>
      <c r="D399" s="360">
        <v>269.63333333333333</v>
      </c>
      <c r="E399" s="360">
        <v>265.41666666666663</v>
      </c>
      <c r="F399" s="360">
        <v>262.88333333333333</v>
      </c>
      <c r="G399" s="360">
        <v>258.66666666666663</v>
      </c>
      <c r="H399" s="360">
        <v>272.16666666666663</v>
      </c>
      <c r="I399" s="360">
        <v>276.38333333333333</v>
      </c>
      <c r="J399" s="360">
        <v>278.91666666666663</v>
      </c>
      <c r="K399" s="359">
        <v>273.85000000000002</v>
      </c>
      <c r="L399" s="359">
        <v>267.10000000000002</v>
      </c>
      <c r="M399" s="359">
        <v>1.00109</v>
      </c>
      <c r="N399" s="1"/>
      <c r="O399" s="1"/>
    </row>
    <row r="400" spans="1:15" ht="12.75" customHeight="1">
      <c r="A400" s="30">
        <v>390</v>
      </c>
      <c r="B400" s="408" t="s">
        <v>492</v>
      </c>
      <c r="C400" s="359">
        <v>1189.3</v>
      </c>
      <c r="D400" s="360">
        <v>1191.0833333333333</v>
      </c>
      <c r="E400" s="360">
        <v>1170.2166666666665</v>
      </c>
      <c r="F400" s="360">
        <v>1151.1333333333332</v>
      </c>
      <c r="G400" s="360">
        <v>1130.2666666666664</v>
      </c>
      <c r="H400" s="360">
        <v>1210.1666666666665</v>
      </c>
      <c r="I400" s="360">
        <v>1231.0333333333333</v>
      </c>
      <c r="J400" s="360">
        <v>1250.1166666666666</v>
      </c>
      <c r="K400" s="359">
        <v>1211.95</v>
      </c>
      <c r="L400" s="359">
        <v>1172</v>
      </c>
      <c r="M400" s="359">
        <v>0.52878999999999998</v>
      </c>
      <c r="N400" s="1"/>
      <c r="O400" s="1"/>
    </row>
    <row r="401" spans="1:15" ht="12.75" customHeight="1">
      <c r="A401" s="30">
        <v>391</v>
      </c>
      <c r="B401" s="408" t="s">
        <v>493</v>
      </c>
      <c r="C401" s="359">
        <v>1609.2</v>
      </c>
      <c r="D401" s="360">
        <v>1623.1333333333332</v>
      </c>
      <c r="E401" s="360">
        <v>1549.5666666666664</v>
      </c>
      <c r="F401" s="360">
        <v>1489.9333333333332</v>
      </c>
      <c r="G401" s="360">
        <v>1416.3666666666663</v>
      </c>
      <c r="H401" s="360">
        <v>1682.7666666666664</v>
      </c>
      <c r="I401" s="360">
        <v>1756.333333333333</v>
      </c>
      <c r="J401" s="360">
        <v>1815.9666666666665</v>
      </c>
      <c r="K401" s="359">
        <v>1696.7</v>
      </c>
      <c r="L401" s="359">
        <v>1563.5</v>
      </c>
      <c r="M401" s="359">
        <v>20.212019999999999</v>
      </c>
      <c r="N401" s="1"/>
      <c r="O401" s="1"/>
    </row>
    <row r="402" spans="1:15" ht="12.75" customHeight="1">
      <c r="A402" s="30">
        <v>392</v>
      </c>
      <c r="B402" s="408" t="s">
        <v>484</v>
      </c>
      <c r="C402" s="359">
        <v>35.700000000000003</v>
      </c>
      <c r="D402" s="360">
        <v>36</v>
      </c>
      <c r="E402" s="360">
        <v>35.25</v>
      </c>
      <c r="F402" s="360">
        <v>34.799999999999997</v>
      </c>
      <c r="G402" s="360">
        <v>34.049999999999997</v>
      </c>
      <c r="H402" s="360">
        <v>36.450000000000003</v>
      </c>
      <c r="I402" s="360">
        <v>37.200000000000003</v>
      </c>
      <c r="J402" s="360">
        <v>37.650000000000006</v>
      </c>
      <c r="K402" s="359">
        <v>36.75</v>
      </c>
      <c r="L402" s="359">
        <v>35.549999999999997</v>
      </c>
      <c r="M402" s="359">
        <v>61.53387</v>
      </c>
      <c r="N402" s="1"/>
      <c r="O402" s="1"/>
    </row>
    <row r="403" spans="1:15" ht="12.75" customHeight="1">
      <c r="A403" s="30">
        <v>393</v>
      </c>
      <c r="B403" s="408" t="s">
        <v>188</v>
      </c>
      <c r="C403" s="359">
        <v>97.45</v>
      </c>
      <c r="D403" s="360">
        <v>98.333333333333329</v>
      </c>
      <c r="E403" s="360">
        <v>96.266666666666652</v>
      </c>
      <c r="F403" s="360">
        <v>95.083333333333329</v>
      </c>
      <c r="G403" s="360">
        <v>93.016666666666652</v>
      </c>
      <c r="H403" s="360">
        <v>99.516666666666652</v>
      </c>
      <c r="I403" s="360">
        <v>101.58333333333334</v>
      </c>
      <c r="J403" s="360">
        <v>102.76666666666665</v>
      </c>
      <c r="K403" s="359">
        <v>100.4</v>
      </c>
      <c r="L403" s="359">
        <v>97.15</v>
      </c>
      <c r="M403" s="359">
        <v>369.99822999999998</v>
      </c>
      <c r="N403" s="1"/>
      <c r="O403" s="1"/>
    </row>
    <row r="404" spans="1:15" ht="12.75" customHeight="1">
      <c r="A404" s="30">
        <v>394</v>
      </c>
      <c r="B404" s="408" t="s">
        <v>276</v>
      </c>
      <c r="C404" s="359">
        <v>7248</v>
      </c>
      <c r="D404" s="360">
        <v>7182.8499999999995</v>
      </c>
      <c r="E404" s="360">
        <v>7025.6999999999989</v>
      </c>
      <c r="F404" s="360">
        <v>6803.4</v>
      </c>
      <c r="G404" s="360">
        <v>6646.2499999999991</v>
      </c>
      <c r="H404" s="360">
        <v>7405.1499999999987</v>
      </c>
      <c r="I404" s="360">
        <v>7562.2999999999984</v>
      </c>
      <c r="J404" s="360">
        <v>7784.5999999999985</v>
      </c>
      <c r="K404" s="359">
        <v>7340</v>
      </c>
      <c r="L404" s="359">
        <v>6960.55</v>
      </c>
      <c r="M404" s="359">
        <v>8.4150000000000003E-2</v>
      </c>
      <c r="N404" s="1"/>
      <c r="O404" s="1"/>
    </row>
    <row r="405" spans="1:15" ht="12.75" customHeight="1">
      <c r="A405" s="30">
        <v>395</v>
      </c>
      <c r="B405" s="408" t="s">
        <v>275</v>
      </c>
      <c r="C405" s="359">
        <v>868.25</v>
      </c>
      <c r="D405" s="360">
        <v>861.73333333333323</v>
      </c>
      <c r="E405" s="360">
        <v>847.91666666666652</v>
      </c>
      <c r="F405" s="360">
        <v>827.58333333333326</v>
      </c>
      <c r="G405" s="360">
        <v>813.76666666666654</v>
      </c>
      <c r="H405" s="360">
        <v>882.06666666666649</v>
      </c>
      <c r="I405" s="360">
        <v>895.88333333333333</v>
      </c>
      <c r="J405" s="360">
        <v>916.21666666666647</v>
      </c>
      <c r="K405" s="359">
        <v>875.55</v>
      </c>
      <c r="L405" s="359">
        <v>841.4</v>
      </c>
      <c r="M405" s="359">
        <v>12.677680000000001</v>
      </c>
      <c r="N405" s="1"/>
      <c r="O405" s="1"/>
    </row>
    <row r="406" spans="1:15" ht="12.75" customHeight="1">
      <c r="A406" s="30">
        <v>396</v>
      </c>
      <c r="B406" s="408" t="s">
        <v>189</v>
      </c>
      <c r="C406" s="359">
        <v>1205.55</v>
      </c>
      <c r="D406" s="360">
        <v>1214.7666666666667</v>
      </c>
      <c r="E406" s="360">
        <v>1191.7833333333333</v>
      </c>
      <c r="F406" s="360">
        <v>1178.0166666666667</v>
      </c>
      <c r="G406" s="360">
        <v>1155.0333333333333</v>
      </c>
      <c r="H406" s="360">
        <v>1228.5333333333333</v>
      </c>
      <c r="I406" s="360">
        <v>1251.5166666666664</v>
      </c>
      <c r="J406" s="360">
        <v>1265.2833333333333</v>
      </c>
      <c r="K406" s="359">
        <v>1237.75</v>
      </c>
      <c r="L406" s="359">
        <v>1201</v>
      </c>
      <c r="M406" s="359">
        <v>6.3509599999999997</v>
      </c>
      <c r="N406" s="1"/>
      <c r="O406" s="1"/>
    </row>
    <row r="407" spans="1:15" ht="12.75" customHeight="1">
      <c r="A407" s="30">
        <v>397</v>
      </c>
      <c r="B407" s="408" t="s">
        <v>190</v>
      </c>
      <c r="C407" s="359">
        <v>523.45000000000005</v>
      </c>
      <c r="D407" s="360">
        <v>527.08333333333337</v>
      </c>
      <c r="E407" s="360">
        <v>517.76666666666677</v>
      </c>
      <c r="F407" s="360">
        <v>512.08333333333337</v>
      </c>
      <c r="G407" s="360">
        <v>502.76666666666677</v>
      </c>
      <c r="H407" s="360">
        <v>532.76666666666677</v>
      </c>
      <c r="I407" s="360">
        <v>542.08333333333337</v>
      </c>
      <c r="J407" s="360">
        <v>547.76666666666677</v>
      </c>
      <c r="K407" s="359">
        <v>536.4</v>
      </c>
      <c r="L407" s="359">
        <v>521.4</v>
      </c>
      <c r="M407" s="359">
        <v>247.1525</v>
      </c>
      <c r="N407" s="1"/>
      <c r="O407" s="1"/>
    </row>
    <row r="408" spans="1:15" ht="12.75" customHeight="1">
      <c r="A408" s="30">
        <v>398</v>
      </c>
      <c r="B408" s="408" t="s">
        <v>497</v>
      </c>
      <c r="C408" s="359">
        <v>8768.4</v>
      </c>
      <c r="D408" s="360">
        <v>8786.1333333333332</v>
      </c>
      <c r="E408" s="360">
        <v>8482.2666666666664</v>
      </c>
      <c r="F408" s="360">
        <v>8196.1333333333332</v>
      </c>
      <c r="G408" s="360">
        <v>7892.2666666666664</v>
      </c>
      <c r="H408" s="360">
        <v>9072.2666666666664</v>
      </c>
      <c r="I408" s="360">
        <v>9376.1333333333314</v>
      </c>
      <c r="J408" s="360">
        <v>9662.2666666666664</v>
      </c>
      <c r="K408" s="359">
        <v>9090</v>
      </c>
      <c r="L408" s="359">
        <v>8500</v>
      </c>
      <c r="M408" s="359">
        <v>0.26173000000000002</v>
      </c>
      <c r="N408" s="1"/>
      <c r="O408" s="1"/>
    </row>
    <row r="409" spans="1:15" ht="12.75" customHeight="1">
      <c r="A409" s="30">
        <v>399</v>
      </c>
      <c r="B409" s="408" t="s">
        <v>498</v>
      </c>
      <c r="C409" s="359">
        <v>103.9</v>
      </c>
      <c r="D409" s="360">
        <v>104.73333333333333</v>
      </c>
      <c r="E409" s="360">
        <v>102.66666666666667</v>
      </c>
      <c r="F409" s="360">
        <v>101.43333333333334</v>
      </c>
      <c r="G409" s="360">
        <v>99.366666666666674</v>
      </c>
      <c r="H409" s="360">
        <v>105.96666666666667</v>
      </c>
      <c r="I409" s="360">
        <v>108.03333333333333</v>
      </c>
      <c r="J409" s="360">
        <v>109.26666666666667</v>
      </c>
      <c r="K409" s="359">
        <v>106.8</v>
      </c>
      <c r="L409" s="359">
        <v>103.5</v>
      </c>
      <c r="M409" s="359">
        <v>3.53199</v>
      </c>
      <c r="N409" s="1"/>
      <c r="O409" s="1"/>
    </row>
    <row r="410" spans="1:15" ht="12.75" customHeight="1">
      <c r="A410" s="30">
        <v>400</v>
      </c>
      <c r="B410" s="408" t="s">
        <v>503</v>
      </c>
      <c r="C410" s="359">
        <v>123.2</v>
      </c>
      <c r="D410" s="360">
        <v>124.78333333333335</v>
      </c>
      <c r="E410" s="360">
        <v>121.06666666666669</v>
      </c>
      <c r="F410" s="360">
        <v>118.93333333333335</v>
      </c>
      <c r="G410" s="360">
        <v>115.2166666666667</v>
      </c>
      <c r="H410" s="360">
        <v>126.91666666666669</v>
      </c>
      <c r="I410" s="360">
        <v>130.63333333333335</v>
      </c>
      <c r="J410" s="360">
        <v>132.76666666666668</v>
      </c>
      <c r="K410" s="359">
        <v>128.5</v>
      </c>
      <c r="L410" s="359">
        <v>122.65</v>
      </c>
      <c r="M410" s="359">
        <v>13.21449</v>
      </c>
      <c r="N410" s="1"/>
      <c r="O410" s="1"/>
    </row>
    <row r="411" spans="1:15" ht="12.75" customHeight="1">
      <c r="A411" s="30">
        <v>401</v>
      </c>
      <c r="B411" s="408" t="s">
        <v>499</v>
      </c>
      <c r="C411" s="359">
        <v>165.1</v>
      </c>
      <c r="D411" s="360">
        <v>166.74999999999997</v>
      </c>
      <c r="E411" s="360">
        <v>162.79999999999995</v>
      </c>
      <c r="F411" s="360">
        <v>160.49999999999997</v>
      </c>
      <c r="G411" s="360">
        <v>156.54999999999995</v>
      </c>
      <c r="H411" s="360">
        <v>169.04999999999995</v>
      </c>
      <c r="I411" s="360">
        <v>172.99999999999994</v>
      </c>
      <c r="J411" s="360">
        <v>175.29999999999995</v>
      </c>
      <c r="K411" s="359">
        <v>170.7</v>
      </c>
      <c r="L411" s="359">
        <v>164.45</v>
      </c>
      <c r="M411" s="359">
        <v>9.4527000000000001</v>
      </c>
      <c r="N411" s="1"/>
      <c r="O411" s="1"/>
    </row>
    <row r="412" spans="1:15" ht="12.75" customHeight="1">
      <c r="A412" s="30">
        <v>402</v>
      </c>
      <c r="B412" s="408" t="s">
        <v>501</v>
      </c>
      <c r="C412" s="359">
        <v>3217.3</v>
      </c>
      <c r="D412" s="360">
        <v>3245.1</v>
      </c>
      <c r="E412" s="360">
        <v>3134.2</v>
      </c>
      <c r="F412" s="360">
        <v>3051.1</v>
      </c>
      <c r="G412" s="360">
        <v>2940.2</v>
      </c>
      <c r="H412" s="360">
        <v>3328.2</v>
      </c>
      <c r="I412" s="360">
        <v>3439.1000000000004</v>
      </c>
      <c r="J412" s="360">
        <v>3522.2</v>
      </c>
      <c r="K412" s="359">
        <v>3356</v>
      </c>
      <c r="L412" s="359">
        <v>3162</v>
      </c>
      <c r="M412" s="359">
        <v>9.461E-2</v>
      </c>
      <c r="N412" s="1"/>
      <c r="O412" s="1"/>
    </row>
    <row r="413" spans="1:15" ht="12.75" customHeight="1">
      <c r="A413" s="30">
        <v>403</v>
      </c>
      <c r="B413" s="408" t="s">
        <v>500</v>
      </c>
      <c r="C413" s="359">
        <v>601.70000000000005</v>
      </c>
      <c r="D413" s="360">
        <v>585.9</v>
      </c>
      <c r="E413" s="360">
        <v>551.79999999999995</v>
      </c>
      <c r="F413" s="360">
        <v>501.9</v>
      </c>
      <c r="G413" s="360">
        <v>467.79999999999995</v>
      </c>
      <c r="H413" s="360">
        <v>635.79999999999995</v>
      </c>
      <c r="I413" s="360">
        <v>669.90000000000009</v>
      </c>
      <c r="J413" s="360">
        <v>719.8</v>
      </c>
      <c r="K413" s="359">
        <v>620</v>
      </c>
      <c r="L413" s="359">
        <v>536</v>
      </c>
      <c r="M413" s="359">
        <v>34.601660000000003</v>
      </c>
      <c r="N413" s="1"/>
      <c r="O413" s="1"/>
    </row>
    <row r="414" spans="1:15" ht="12.75" customHeight="1">
      <c r="A414" s="30">
        <v>404</v>
      </c>
      <c r="B414" s="408" t="s">
        <v>502</v>
      </c>
      <c r="C414" s="359">
        <v>513</v>
      </c>
      <c r="D414" s="360">
        <v>518.35</v>
      </c>
      <c r="E414" s="360">
        <v>505.75</v>
      </c>
      <c r="F414" s="360">
        <v>498.5</v>
      </c>
      <c r="G414" s="360">
        <v>485.9</v>
      </c>
      <c r="H414" s="360">
        <v>525.6</v>
      </c>
      <c r="I414" s="360">
        <v>538.20000000000016</v>
      </c>
      <c r="J414" s="360">
        <v>545.45000000000005</v>
      </c>
      <c r="K414" s="359">
        <v>530.95000000000005</v>
      </c>
      <c r="L414" s="359">
        <v>511.1</v>
      </c>
      <c r="M414" s="359">
        <v>0.84492999999999996</v>
      </c>
      <c r="N414" s="1"/>
      <c r="O414" s="1"/>
    </row>
    <row r="415" spans="1:15" ht="12.75" customHeight="1">
      <c r="A415" s="30">
        <v>405</v>
      </c>
      <c r="B415" s="408" t="s">
        <v>191</v>
      </c>
      <c r="C415" s="359">
        <v>24124.7</v>
      </c>
      <c r="D415" s="360">
        <v>24222.133333333331</v>
      </c>
      <c r="E415" s="360">
        <v>23846.466666666664</v>
      </c>
      <c r="F415" s="360">
        <v>23568.233333333334</v>
      </c>
      <c r="G415" s="360">
        <v>23192.566666666666</v>
      </c>
      <c r="H415" s="360">
        <v>24500.366666666661</v>
      </c>
      <c r="I415" s="360">
        <v>24876.033333333333</v>
      </c>
      <c r="J415" s="360">
        <v>25154.266666666659</v>
      </c>
      <c r="K415" s="359">
        <v>24597.8</v>
      </c>
      <c r="L415" s="359">
        <v>23943.9</v>
      </c>
      <c r="M415" s="359">
        <v>0.24109</v>
      </c>
      <c r="N415" s="1"/>
      <c r="O415" s="1"/>
    </row>
    <row r="416" spans="1:15" ht="12.75" customHeight="1">
      <c r="A416" s="30">
        <v>406</v>
      </c>
      <c r="B416" s="408" t="s">
        <v>504</v>
      </c>
      <c r="C416" s="359">
        <v>1787.9</v>
      </c>
      <c r="D416" s="360">
        <v>1805.9666666666665</v>
      </c>
      <c r="E416" s="360">
        <v>1731.9333333333329</v>
      </c>
      <c r="F416" s="360">
        <v>1675.9666666666665</v>
      </c>
      <c r="G416" s="360">
        <v>1601.9333333333329</v>
      </c>
      <c r="H416" s="360">
        <v>1861.9333333333329</v>
      </c>
      <c r="I416" s="360">
        <v>1935.9666666666662</v>
      </c>
      <c r="J416" s="360">
        <v>1991.9333333333329</v>
      </c>
      <c r="K416" s="359">
        <v>1880</v>
      </c>
      <c r="L416" s="359">
        <v>1750</v>
      </c>
      <c r="M416" s="359">
        <v>0.66113999999999995</v>
      </c>
      <c r="N416" s="1"/>
      <c r="O416" s="1"/>
    </row>
    <row r="417" spans="1:15" ht="12.75" customHeight="1">
      <c r="A417" s="30">
        <v>407</v>
      </c>
      <c r="B417" s="408" t="s">
        <v>192</v>
      </c>
      <c r="C417" s="359">
        <v>2278.9499999999998</v>
      </c>
      <c r="D417" s="360">
        <v>2293.6499999999996</v>
      </c>
      <c r="E417" s="360">
        <v>2254.1999999999994</v>
      </c>
      <c r="F417" s="360">
        <v>2229.4499999999998</v>
      </c>
      <c r="G417" s="360">
        <v>2189.9999999999995</v>
      </c>
      <c r="H417" s="360">
        <v>2318.3999999999992</v>
      </c>
      <c r="I417" s="360">
        <v>2357.85</v>
      </c>
      <c r="J417" s="360">
        <v>2382.599999999999</v>
      </c>
      <c r="K417" s="359">
        <v>2333.1</v>
      </c>
      <c r="L417" s="359">
        <v>2268.9</v>
      </c>
      <c r="M417" s="359">
        <v>1.5000599999999999</v>
      </c>
      <c r="N417" s="1"/>
      <c r="O417" s="1"/>
    </row>
    <row r="418" spans="1:15" ht="12.75" customHeight="1">
      <c r="A418" s="30">
        <v>408</v>
      </c>
      <c r="B418" s="408" t="s">
        <v>494</v>
      </c>
      <c r="C418" s="359">
        <v>517.4</v>
      </c>
      <c r="D418" s="360">
        <v>524.18333333333339</v>
      </c>
      <c r="E418" s="360">
        <v>503.36666666666679</v>
      </c>
      <c r="F418" s="360">
        <v>489.33333333333337</v>
      </c>
      <c r="G418" s="360">
        <v>468.51666666666677</v>
      </c>
      <c r="H418" s="360">
        <v>538.21666666666681</v>
      </c>
      <c r="I418" s="360">
        <v>559.03333333333342</v>
      </c>
      <c r="J418" s="360">
        <v>573.06666666666683</v>
      </c>
      <c r="K418" s="359">
        <v>545</v>
      </c>
      <c r="L418" s="359">
        <v>510.15</v>
      </c>
      <c r="M418" s="359">
        <v>4.6085399999999996</v>
      </c>
      <c r="N418" s="1"/>
      <c r="O418" s="1"/>
    </row>
    <row r="419" spans="1:15" ht="12.75" customHeight="1">
      <c r="A419" s="30">
        <v>409</v>
      </c>
      <c r="B419" s="408" t="s">
        <v>495</v>
      </c>
      <c r="C419" s="359">
        <v>30.05</v>
      </c>
      <c r="D419" s="360">
        <v>30.2</v>
      </c>
      <c r="E419" s="360">
        <v>29.849999999999998</v>
      </c>
      <c r="F419" s="360">
        <v>29.65</v>
      </c>
      <c r="G419" s="360">
        <v>29.299999999999997</v>
      </c>
      <c r="H419" s="360">
        <v>30.4</v>
      </c>
      <c r="I419" s="360">
        <v>30.75</v>
      </c>
      <c r="J419" s="360">
        <v>30.95</v>
      </c>
      <c r="K419" s="359">
        <v>30.55</v>
      </c>
      <c r="L419" s="359">
        <v>30</v>
      </c>
      <c r="M419" s="359">
        <v>20.384250000000002</v>
      </c>
      <c r="N419" s="1"/>
      <c r="O419" s="1"/>
    </row>
    <row r="420" spans="1:15" ht="12.75" customHeight="1">
      <c r="A420" s="30">
        <v>410</v>
      </c>
      <c r="B420" s="408" t="s">
        <v>496</v>
      </c>
      <c r="C420" s="359">
        <v>3685.3</v>
      </c>
      <c r="D420" s="360">
        <v>3726.8666666666668</v>
      </c>
      <c r="E420" s="360">
        <v>3621.7333333333336</v>
      </c>
      <c r="F420" s="360">
        <v>3558.166666666667</v>
      </c>
      <c r="G420" s="360">
        <v>3453.0333333333338</v>
      </c>
      <c r="H420" s="360">
        <v>3790.4333333333334</v>
      </c>
      <c r="I420" s="360">
        <v>3895.5666666666666</v>
      </c>
      <c r="J420" s="360">
        <v>3959.1333333333332</v>
      </c>
      <c r="K420" s="359">
        <v>3832</v>
      </c>
      <c r="L420" s="359">
        <v>3663.3</v>
      </c>
      <c r="M420" s="359">
        <v>0.33071</v>
      </c>
      <c r="N420" s="1"/>
      <c r="O420" s="1"/>
    </row>
    <row r="421" spans="1:15" ht="12.75" customHeight="1">
      <c r="A421" s="30">
        <v>411</v>
      </c>
      <c r="B421" s="408" t="s">
        <v>505</v>
      </c>
      <c r="C421" s="359">
        <v>845.5</v>
      </c>
      <c r="D421" s="360">
        <v>852.48333333333323</v>
      </c>
      <c r="E421" s="360">
        <v>823.01666666666642</v>
      </c>
      <c r="F421" s="360">
        <v>800.53333333333319</v>
      </c>
      <c r="G421" s="360">
        <v>771.06666666666638</v>
      </c>
      <c r="H421" s="360">
        <v>874.96666666666647</v>
      </c>
      <c r="I421" s="360">
        <v>904.43333333333339</v>
      </c>
      <c r="J421" s="360">
        <v>926.91666666666652</v>
      </c>
      <c r="K421" s="359">
        <v>881.95</v>
      </c>
      <c r="L421" s="359">
        <v>830</v>
      </c>
      <c r="M421" s="359">
        <v>6.5037799999999999</v>
      </c>
      <c r="N421" s="1"/>
      <c r="O421" s="1"/>
    </row>
    <row r="422" spans="1:15" ht="12.75" customHeight="1">
      <c r="A422" s="30">
        <v>412</v>
      </c>
      <c r="B422" s="408" t="s">
        <v>507</v>
      </c>
      <c r="C422" s="359">
        <v>972.65</v>
      </c>
      <c r="D422" s="360">
        <v>973.4</v>
      </c>
      <c r="E422" s="360">
        <v>958.44999999999993</v>
      </c>
      <c r="F422" s="360">
        <v>944.25</v>
      </c>
      <c r="G422" s="360">
        <v>929.3</v>
      </c>
      <c r="H422" s="360">
        <v>987.59999999999991</v>
      </c>
      <c r="I422" s="360">
        <v>1002.55</v>
      </c>
      <c r="J422" s="360">
        <v>1016.7499999999999</v>
      </c>
      <c r="K422" s="359">
        <v>988.35</v>
      </c>
      <c r="L422" s="359">
        <v>959.2</v>
      </c>
      <c r="M422" s="359">
        <v>0.48113</v>
      </c>
      <c r="N422" s="1"/>
      <c r="O422" s="1"/>
    </row>
    <row r="423" spans="1:15" ht="12.75" customHeight="1">
      <c r="A423" s="30">
        <v>413</v>
      </c>
      <c r="B423" s="408" t="s">
        <v>506</v>
      </c>
      <c r="C423" s="359">
        <v>2426.4499999999998</v>
      </c>
      <c r="D423" s="360">
        <v>2424.75</v>
      </c>
      <c r="E423" s="360">
        <v>2401.5500000000002</v>
      </c>
      <c r="F423" s="360">
        <v>2376.65</v>
      </c>
      <c r="G423" s="360">
        <v>2353.4500000000003</v>
      </c>
      <c r="H423" s="360">
        <v>2449.65</v>
      </c>
      <c r="I423" s="360">
        <v>2472.85</v>
      </c>
      <c r="J423" s="360">
        <v>2497.75</v>
      </c>
      <c r="K423" s="359">
        <v>2447.9499999999998</v>
      </c>
      <c r="L423" s="359">
        <v>2399.85</v>
      </c>
      <c r="M423" s="359">
        <v>0.43296000000000001</v>
      </c>
      <c r="N423" s="1"/>
      <c r="O423" s="1"/>
    </row>
    <row r="424" spans="1:15" ht="12.75" customHeight="1">
      <c r="A424" s="30">
        <v>414</v>
      </c>
      <c r="B424" s="408" t="s">
        <v>508</v>
      </c>
      <c r="C424" s="359">
        <v>819.8</v>
      </c>
      <c r="D424" s="360">
        <v>818</v>
      </c>
      <c r="E424" s="360">
        <v>802.9</v>
      </c>
      <c r="F424" s="360">
        <v>786</v>
      </c>
      <c r="G424" s="360">
        <v>770.9</v>
      </c>
      <c r="H424" s="360">
        <v>834.9</v>
      </c>
      <c r="I424" s="360">
        <v>849.99999999999989</v>
      </c>
      <c r="J424" s="360">
        <v>866.9</v>
      </c>
      <c r="K424" s="359">
        <v>833.1</v>
      </c>
      <c r="L424" s="359">
        <v>801.1</v>
      </c>
      <c r="M424" s="359">
        <v>1.1043499999999999</v>
      </c>
      <c r="N424" s="1"/>
      <c r="O424" s="1"/>
    </row>
    <row r="425" spans="1:15" ht="12.75" customHeight="1">
      <c r="A425" s="30">
        <v>415</v>
      </c>
      <c r="B425" s="408" t="s">
        <v>509</v>
      </c>
      <c r="C425" s="359">
        <v>338.5</v>
      </c>
      <c r="D425" s="360">
        <v>339.43333333333334</v>
      </c>
      <c r="E425" s="360">
        <v>334.41666666666669</v>
      </c>
      <c r="F425" s="360">
        <v>330.33333333333337</v>
      </c>
      <c r="G425" s="360">
        <v>325.31666666666672</v>
      </c>
      <c r="H425" s="360">
        <v>343.51666666666665</v>
      </c>
      <c r="I425" s="360">
        <v>348.5333333333333</v>
      </c>
      <c r="J425" s="360">
        <v>352.61666666666662</v>
      </c>
      <c r="K425" s="359">
        <v>344.45</v>
      </c>
      <c r="L425" s="359">
        <v>335.35</v>
      </c>
      <c r="M425" s="359">
        <v>1.1402000000000001</v>
      </c>
      <c r="N425" s="1"/>
      <c r="O425" s="1"/>
    </row>
    <row r="426" spans="1:15" ht="12.75" customHeight="1">
      <c r="A426" s="30">
        <v>416</v>
      </c>
      <c r="B426" s="408" t="s">
        <v>517</v>
      </c>
      <c r="C426" s="359">
        <v>313.89999999999998</v>
      </c>
      <c r="D426" s="360">
        <v>315.83333333333331</v>
      </c>
      <c r="E426" s="360">
        <v>308.76666666666665</v>
      </c>
      <c r="F426" s="360">
        <v>303.63333333333333</v>
      </c>
      <c r="G426" s="360">
        <v>296.56666666666666</v>
      </c>
      <c r="H426" s="360">
        <v>320.96666666666664</v>
      </c>
      <c r="I426" s="360">
        <v>328.03333333333336</v>
      </c>
      <c r="J426" s="360">
        <v>333.16666666666663</v>
      </c>
      <c r="K426" s="359">
        <v>322.89999999999998</v>
      </c>
      <c r="L426" s="359">
        <v>310.7</v>
      </c>
      <c r="M426" s="359">
        <v>5.63314</v>
      </c>
      <c r="N426" s="1"/>
      <c r="O426" s="1"/>
    </row>
    <row r="427" spans="1:15" ht="12.75" customHeight="1">
      <c r="A427" s="30">
        <v>417</v>
      </c>
      <c r="B427" s="408" t="s">
        <v>510</v>
      </c>
      <c r="C427" s="359">
        <v>64.849999999999994</v>
      </c>
      <c r="D427" s="360">
        <v>64.25</v>
      </c>
      <c r="E427" s="360">
        <v>62.099999999999994</v>
      </c>
      <c r="F427" s="360">
        <v>59.349999999999994</v>
      </c>
      <c r="G427" s="360">
        <v>57.199999999999989</v>
      </c>
      <c r="H427" s="360">
        <v>67</v>
      </c>
      <c r="I427" s="360">
        <v>69.150000000000006</v>
      </c>
      <c r="J427" s="360">
        <v>71.900000000000006</v>
      </c>
      <c r="K427" s="359">
        <v>66.400000000000006</v>
      </c>
      <c r="L427" s="359">
        <v>61.5</v>
      </c>
      <c r="M427" s="359">
        <v>155.14348000000001</v>
      </c>
      <c r="N427" s="1"/>
      <c r="O427" s="1"/>
    </row>
    <row r="428" spans="1:15" ht="12.75" customHeight="1">
      <c r="A428" s="30">
        <v>418</v>
      </c>
      <c r="B428" s="408" t="s">
        <v>193</v>
      </c>
      <c r="C428" s="359">
        <v>2401.35</v>
      </c>
      <c r="D428" s="360">
        <v>2424.2666666666669</v>
      </c>
      <c r="E428" s="360">
        <v>2364.3833333333337</v>
      </c>
      <c r="F428" s="360">
        <v>2327.416666666667</v>
      </c>
      <c r="G428" s="360">
        <v>2267.5333333333338</v>
      </c>
      <c r="H428" s="360">
        <v>2461.2333333333336</v>
      </c>
      <c r="I428" s="360">
        <v>2521.1166666666668</v>
      </c>
      <c r="J428" s="360">
        <v>2558.0833333333335</v>
      </c>
      <c r="K428" s="359">
        <v>2484.15</v>
      </c>
      <c r="L428" s="359">
        <v>2387.3000000000002</v>
      </c>
      <c r="M428" s="359">
        <v>11.120609999999999</v>
      </c>
      <c r="N428" s="1"/>
      <c r="O428" s="1"/>
    </row>
    <row r="429" spans="1:15" ht="12.75" customHeight="1">
      <c r="A429" s="30">
        <v>419</v>
      </c>
      <c r="B429" s="408" t="s">
        <v>194</v>
      </c>
      <c r="C429" s="359">
        <v>1242.8499999999999</v>
      </c>
      <c r="D429" s="360">
        <v>1259.5833333333333</v>
      </c>
      <c r="E429" s="360">
        <v>1219.3166666666666</v>
      </c>
      <c r="F429" s="360">
        <v>1195.7833333333333</v>
      </c>
      <c r="G429" s="360">
        <v>1155.5166666666667</v>
      </c>
      <c r="H429" s="360">
        <v>1283.1166666666666</v>
      </c>
      <c r="I429" s="360">
        <v>1323.3833333333334</v>
      </c>
      <c r="J429" s="360">
        <v>1346.9166666666665</v>
      </c>
      <c r="K429" s="359">
        <v>1299.8499999999999</v>
      </c>
      <c r="L429" s="359">
        <v>1236.05</v>
      </c>
      <c r="M429" s="359">
        <v>18.580929999999999</v>
      </c>
      <c r="N429" s="1"/>
      <c r="O429" s="1"/>
    </row>
    <row r="430" spans="1:15" ht="12.75" customHeight="1">
      <c r="A430" s="30">
        <v>420</v>
      </c>
      <c r="B430" s="408" t="s">
        <v>514</v>
      </c>
      <c r="C430" s="359">
        <v>393.45</v>
      </c>
      <c r="D430" s="360">
        <v>389.7833333333333</v>
      </c>
      <c r="E430" s="360">
        <v>378.66666666666663</v>
      </c>
      <c r="F430" s="360">
        <v>363.88333333333333</v>
      </c>
      <c r="G430" s="360">
        <v>352.76666666666665</v>
      </c>
      <c r="H430" s="360">
        <v>404.56666666666661</v>
      </c>
      <c r="I430" s="360">
        <v>415.68333333333328</v>
      </c>
      <c r="J430" s="360">
        <v>430.46666666666658</v>
      </c>
      <c r="K430" s="359">
        <v>400.9</v>
      </c>
      <c r="L430" s="359">
        <v>375</v>
      </c>
      <c r="M430" s="359">
        <v>15.89026</v>
      </c>
      <c r="N430" s="1"/>
      <c r="O430" s="1"/>
    </row>
    <row r="431" spans="1:15" ht="12.75" customHeight="1">
      <c r="A431" s="30">
        <v>421</v>
      </c>
      <c r="B431" s="408" t="s">
        <v>511</v>
      </c>
      <c r="C431" s="359">
        <v>94.3</v>
      </c>
      <c r="D431" s="360">
        <v>94.716666666666654</v>
      </c>
      <c r="E431" s="360">
        <v>93.733333333333306</v>
      </c>
      <c r="F431" s="360">
        <v>93.166666666666657</v>
      </c>
      <c r="G431" s="360">
        <v>92.183333333333309</v>
      </c>
      <c r="H431" s="360">
        <v>95.283333333333303</v>
      </c>
      <c r="I431" s="360">
        <v>96.266666666666652</v>
      </c>
      <c r="J431" s="360">
        <v>96.8333333333333</v>
      </c>
      <c r="K431" s="359">
        <v>95.7</v>
      </c>
      <c r="L431" s="359">
        <v>94.15</v>
      </c>
      <c r="M431" s="359">
        <v>1.6181300000000001</v>
      </c>
      <c r="N431" s="1"/>
      <c r="O431" s="1"/>
    </row>
    <row r="432" spans="1:15" ht="12.75" customHeight="1">
      <c r="A432" s="30">
        <v>422</v>
      </c>
      <c r="B432" s="408" t="s">
        <v>513</v>
      </c>
      <c r="C432" s="359">
        <v>205.15</v>
      </c>
      <c r="D432" s="360">
        <v>207.58333333333334</v>
      </c>
      <c r="E432" s="360">
        <v>201.2166666666667</v>
      </c>
      <c r="F432" s="360">
        <v>197.28333333333336</v>
      </c>
      <c r="G432" s="360">
        <v>190.91666666666671</v>
      </c>
      <c r="H432" s="360">
        <v>211.51666666666668</v>
      </c>
      <c r="I432" s="360">
        <v>217.8833333333333</v>
      </c>
      <c r="J432" s="360">
        <v>221.81666666666666</v>
      </c>
      <c r="K432" s="359">
        <v>213.95</v>
      </c>
      <c r="L432" s="359">
        <v>203.65</v>
      </c>
      <c r="M432" s="359">
        <v>13.66423</v>
      </c>
      <c r="N432" s="1"/>
      <c r="O432" s="1"/>
    </row>
    <row r="433" spans="1:15" ht="12.75" customHeight="1">
      <c r="A433" s="30">
        <v>423</v>
      </c>
      <c r="B433" s="408" t="s">
        <v>515</v>
      </c>
      <c r="C433" s="359">
        <v>576.25</v>
      </c>
      <c r="D433" s="360">
        <v>581.0333333333333</v>
      </c>
      <c r="E433" s="360">
        <v>569.21666666666658</v>
      </c>
      <c r="F433" s="360">
        <v>562.18333333333328</v>
      </c>
      <c r="G433" s="360">
        <v>550.36666666666656</v>
      </c>
      <c r="H433" s="360">
        <v>588.06666666666661</v>
      </c>
      <c r="I433" s="360">
        <v>599.88333333333321</v>
      </c>
      <c r="J433" s="360">
        <v>606.91666666666663</v>
      </c>
      <c r="K433" s="359">
        <v>592.85</v>
      </c>
      <c r="L433" s="359">
        <v>574</v>
      </c>
      <c r="M433" s="359">
        <v>0.97096000000000005</v>
      </c>
      <c r="N433" s="1"/>
      <c r="O433" s="1"/>
    </row>
    <row r="434" spans="1:15" ht="12.75" customHeight="1">
      <c r="A434" s="30">
        <v>424</v>
      </c>
      <c r="B434" s="408" t="s">
        <v>516</v>
      </c>
      <c r="C434" s="359">
        <v>380</v>
      </c>
      <c r="D434" s="360">
        <v>380.85000000000008</v>
      </c>
      <c r="E434" s="360">
        <v>376.75000000000017</v>
      </c>
      <c r="F434" s="360">
        <v>373.50000000000011</v>
      </c>
      <c r="G434" s="360">
        <v>369.4000000000002</v>
      </c>
      <c r="H434" s="360">
        <v>384.10000000000014</v>
      </c>
      <c r="I434" s="360">
        <v>388.20000000000005</v>
      </c>
      <c r="J434" s="360">
        <v>391.4500000000001</v>
      </c>
      <c r="K434" s="359">
        <v>384.95</v>
      </c>
      <c r="L434" s="359">
        <v>377.6</v>
      </c>
      <c r="M434" s="359">
        <v>1.61833</v>
      </c>
      <c r="N434" s="1"/>
      <c r="O434" s="1"/>
    </row>
    <row r="435" spans="1:15" ht="12.75" customHeight="1">
      <c r="A435" s="30">
        <v>425</v>
      </c>
      <c r="B435" s="408" t="s">
        <v>518</v>
      </c>
      <c r="C435" s="359">
        <v>2220.4499999999998</v>
      </c>
      <c r="D435" s="360">
        <v>2235.4</v>
      </c>
      <c r="E435" s="360">
        <v>2191.0500000000002</v>
      </c>
      <c r="F435" s="360">
        <v>2161.65</v>
      </c>
      <c r="G435" s="360">
        <v>2117.3000000000002</v>
      </c>
      <c r="H435" s="360">
        <v>2264.8000000000002</v>
      </c>
      <c r="I435" s="360">
        <v>2309.1499999999996</v>
      </c>
      <c r="J435" s="360">
        <v>2338.5500000000002</v>
      </c>
      <c r="K435" s="359">
        <v>2279.75</v>
      </c>
      <c r="L435" s="359">
        <v>2206</v>
      </c>
      <c r="M435" s="359">
        <v>0.14102999999999999</v>
      </c>
      <c r="N435" s="1"/>
      <c r="O435" s="1"/>
    </row>
    <row r="436" spans="1:15" ht="12.75" customHeight="1">
      <c r="A436" s="30">
        <v>426</v>
      </c>
      <c r="B436" s="408" t="s">
        <v>519</v>
      </c>
      <c r="C436" s="359">
        <v>834.3</v>
      </c>
      <c r="D436" s="360">
        <v>841.58333333333337</v>
      </c>
      <c r="E436" s="360">
        <v>818.2166666666667</v>
      </c>
      <c r="F436" s="360">
        <v>802.13333333333333</v>
      </c>
      <c r="G436" s="360">
        <v>778.76666666666665</v>
      </c>
      <c r="H436" s="360">
        <v>857.66666666666674</v>
      </c>
      <c r="I436" s="360">
        <v>881.0333333333333</v>
      </c>
      <c r="J436" s="360">
        <v>897.11666666666679</v>
      </c>
      <c r="K436" s="359">
        <v>864.95</v>
      </c>
      <c r="L436" s="359">
        <v>825.5</v>
      </c>
      <c r="M436" s="359">
        <v>0.25542999999999999</v>
      </c>
      <c r="N436" s="1"/>
      <c r="O436" s="1"/>
    </row>
    <row r="437" spans="1:15" ht="12.75" customHeight="1">
      <c r="A437" s="30">
        <v>427</v>
      </c>
      <c r="B437" s="408" t="s">
        <v>195</v>
      </c>
      <c r="C437" s="359">
        <v>827.35</v>
      </c>
      <c r="D437" s="360">
        <v>827.44999999999993</v>
      </c>
      <c r="E437" s="360">
        <v>811.99999999999989</v>
      </c>
      <c r="F437" s="360">
        <v>796.65</v>
      </c>
      <c r="G437" s="360">
        <v>781.19999999999993</v>
      </c>
      <c r="H437" s="360">
        <v>842.79999999999984</v>
      </c>
      <c r="I437" s="360">
        <v>858.24999999999989</v>
      </c>
      <c r="J437" s="360">
        <v>873.5999999999998</v>
      </c>
      <c r="K437" s="359">
        <v>842.9</v>
      </c>
      <c r="L437" s="359">
        <v>812.1</v>
      </c>
      <c r="M437" s="359">
        <v>50.737009999999998</v>
      </c>
      <c r="N437" s="1"/>
      <c r="O437" s="1"/>
    </row>
    <row r="438" spans="1:15" ht="12.75" customHeight="1">
      <c r="A438" s="30">
        <v>428</v>
      </c>
      <c r="B438" s="408" t="s">
        <v>520</v>
      </c>
      <c r="C438" s="359">
        <v>506</v>
      </c>
      <c r="D438" s="360">
        <v>509.7166666666667</v>
      </c>
      <c r="E438" s="360">
        <v>496.43333333333339</v>
      </c>
      <c r="F438" s="360">
        <v>486.86666666666667</v>
      </c>
      <c r="G438" s="360">
        <v>473.58333333333337</v>
      </c>
      <c r="H438" s="360">
        <v>519.28333333333342</v>
      </c>
      <c r="I438" s="360">
        <v>532.56666666666672</v>
      </c>
      <c r="J438" s="360">
        <v>542.13333333333344</v>
      </c>
      <c r="K438" s="359">
        <v>523</v>
      </c>
      <c r="L438" s="359">
        <v>500.15</v>
      </c>
      <c r="M438" s="359">
        <v>6.2844499999999996</v>
      </c>
      <c r="N438" s="1"/>
      <c r="O438" s="1"/>
    </row>
    <row r="439" spans="1:15" ht="12.75" customHeight="1">
      <c r="A439" s="30">
        <v>429</v>
      </c>
      <c r="B439" s="408" t="s">
        <v>196</v>
      </c>
      <c r="C439" s="359">
        <v>492.95</v>
      </c>
      <c r="D439" s="360">
        <v>490.34999999999997</v>
      </c>
      <c r="E439" s="360">
        <v>479.09999999999991</v>
      </c>
      <c r="F439" s="360">
        <v>465.24999999999994</v>
      </c>
      <c r="G439" s="360">
        <v>453.99999999999989</v>
      </c>
      <c r="H439" s="360">
        <v>504.19999999999993</v>
      </c>
      <c r="I439" s="360">
        <v>515.45000000000005</v>
      </c>
      <c r="J439" s="360">
        <v>529.29999999999995</v>
      </c>
      <c r="K439" s="359">
        <v>501.6</v>
      </c>
      <c r="L439" s="359">
        <v>476.5</v>
      </c>
      <c r="M439" s="359">
        <v>12.13951</v>
      </c>
      <c r="N439" s="1"/>
      <c r="O439" s="1"/>
    </row>
    <row r="440" spans="1:15" ht="12.75" customHeight="1">
      <c r="A440" s="30">
        <v>430</v>
      </c>
      <c r="B440" s="408" t="s">
        <v>523</v>
      </c>
      <c r="C440" s="359">
        <v>709.15</v>
      </c>
      <c r="D440" s="360">
        <v>715.48333333333323</v>
      </c>
      <c r="E440" s="360">
        <v>698.91666666666652</v>
      </c>
      <c r="F440" s="360">
        <v>688.68333333333328</v>
      </c>
      <c r="G440" s="360">
        <v>672.11666666666656</v>
      </c>
      <c r="H440" s="360">
        <v>725.71666666666647</v>
      </c>
      <c r="I440" s="360">
        <v>742.2833333333333</v>
      </c>
      <c r="J440" s="360">
        <v>752.51666666666642</v>
      </c>
      <c r="K440" s="359">
        <v>732.05</v>
      </c>
      <c r="L440" s="359">
        <v>705.25</v>
      </c>
      <c r="M440" s="359">
        <v>0.47932999999999998</v>
      </c>
      <c r="N440" s="1"/>
      <c r="O440" s="1"/>
    </row>
    <row r="441" spans="1:15" ht="12.75" customHeight="1">
      <c r="A441" s="30">
        <v>431</v>
      </c>
      <c r="B441" s="408" t="s">
        <v>521</v>
      </c>
      <c r="C441" s="359">
        <v>396.65</v>
      </c>
      <c r="D441" s="360">
        <v>401.2166666666667</v>
      </c>
      <c r="E441" s="360">
        <v>389.43333333333339</v>
      </c>
      <c r="F441" s="360">
        <v>382.2166666666667</v>
      </c>
      <c r="G441" s="360">
        <v>370.43333333333339</v>
      </c>
      <c r="H441" s="360">
        <v>408.43333333333339</v>
      </c>
      <c r="I441" s="360">
        <v>420.2166666666667</v>
      </c>
      <c r="J441" s="360">
        <v>427.43333333333339</v>
      </c>
      <c r="K441" s="359">
        <v>413</v>
      </c>
      <c r="L441" s="359">
        <v>394</v>
      </c>
      <c r="M441" s="359">
        <v>1.57439</v>
      </c>
      <c r="N441" s="1"/>
      <c r="O441" s="1"/>
    </row>
    <row r="442" spans="1:15" ht="12.75" customHeight="1">
      <c r="A442" s="30">
        <v>432</v>
      </c>
      <c r="B442" s="408" t="s">
        <v>522</v>
      </c>
      <c r="C442" s="359">
        <v>2089.65</v>
      </c>
      <c r="D442" s="360">
        <v>2097.1833333333334</v>
      </c>
      <c r="E442" s="360">
        <v>2057.4666666666667</v>
      </c>
      <c r="F442" s="360">
        <v>2025.2833333333333</v>
      </c>
      <c r="G442" s="360">
        <v>1985.5666666666666</v>
      </c>
      <c r="H442" s="360">
        <v>2129.3666666666668</v>
      </c>
      <c r="I442" s="360">
        <v>2169.0833333333339</v>
      </c>
      <c r="J442" s="360">
        <v>2201.2666666666669</v>
      </c>
      <c r="K442" s="359">
        <v>2136.9</v>
      </c>
      <c r="L442" s="359">
        <v>2065</v>
      </c>
      <c r="M442" s="359">
        <v>0.77405999999999997</v>
      </c>
      <c r="N442" s="1"/>
      <c r="O442" s="1"/>
    </row>
    <row r="443" spans="1:15" ht="12.75" customHeight="1">
      <c r="A443" s="30">
        <v>433</v>
      </c>
      <c r="B443" s="408" t="s">
        <v>524</v>
      </c>
      <c r="C443" s="359">
        <v>511.8</v>
      </c>
      <c r="D443" s="360">
        <v>511.45</v>
      </c>
      <c r="E443" s="360">
        <v>505.44999999999993</v>
      </c>
      <c r="F443" s="360">
        <v>499.09999999999997</v>
      </c>
      <c r="G443" s="360">
        <v>493.09999999999991</v>
      </c>
      <c r="H443" s="360">
        <v>517.79999999999995</v>
      </c>
      <c r="I443" s="360">
        <v>523.80000000000007</v>
      </c>
      <c r="J443" s="360">
        <v>530.15</v>
      </c>
      <c r="K443" s="359">
        <v>517.45000000000005</v>
      </c>
      <c r="L443" s="359">
        <v>505.1</v>
      </c>
      <c r="M443" s="359">
        <v>1.49227</v>
      </c>
      <c r="N443" s="1"/>
      <c r="O443" s="1"/>
    </row>
    <row r="444" spans="1:15" ht="12.75" customHeight="1">
      <c r="A444" s="30">
        <v>434</v>
      </c>
      <c r="B444" s="408" t="s">
        <v>525</v>
      </c>
      <c r="C444" s="359">
        <v>11.4</v>
      </c>
      <c r="D444" s="360">
        <v>11.600000000000001</v>
      </c>
      <c r="E444" s="360">
        <v>11.150000000000002</v>
      </c>
      <c r="F444" s="360">
        <v>10.9</v>
      </c>
      <c r="G444" s="360">
        <v>10.450000000000001</v>
      </c>
      <c r="H444" s="360">
        <v>11.850000000000003</v>
      </c>
      <c r="I444" s="360">
        <v>12.300000000000002</v>
      </c>
      <c r="J444" s="360">
        <v>12.550000000000004</v>
      </c>
      <c r="K444" s="359">
        <v>12.05</v>
      </c>
      <c r="L444" s="359">
        <v>11.35</v>
      </c>
      <c r="M444" s="359">
        <v>861.49828000000002</v>
      </c>
      <c r="N444" s="1"/>
      <c r="O444" s="1"/>
    </row>
    <row r="445" spans="1:15" ht="12.75" customHeight="1">
      <c r="A445" s="30">
        <v>435</v>
      </c>
      <c r="B445" s="408" t="s">
        <v>512</v>
      </c>
      <c r="C445" s="359">
        <v>385.35</v>
      </c>
      <c r="D445" s="360">
        <v>388.75</v>
      </c>
      <c r="E445" s="360">
        <v>379.7</v>
      </c>
      <c r="F445" s="360">
        <v>374.05</v>
      </c>
      <c r="G445" s="360">
        <v>365</v>
      </c>
      <c r="H445" s="360">
        <v>394.4</v>
      </c>
      <c r="I445" s="360">
        <v>403.44999999999993</v>
      </c>
      <c r="J445" s="360">
        <v>409.09999999999997</v>
      </c>
      <c r="K445" s="359">
        <v>397.8</v>
      </c>
      <c r="L445" s="359">
        <v>383.1</v>
      </c>
      <c r="M445" s="359">
        <v>3.54948</v>
      </c>
      <c r="N445" s="1"/>
      <c r="O445" s="1"/>
    </row>
    <row r="446" spans="1:15" ht="12.75" customHeight="1">
      <c r="A446" s="30">
        <v>436</v>
      </c>
      <c r="B446" s="408" t="s">
        <v>526</v>
      </c>
      <c r="C446" s="359">
        <v>992.6</v>
      </c>
      <c r="D446" s="360">
        <v>997.48333333333323</v>
      </c>
      <c r="E446" s="360">
        <v>985.11666666666645</v>
      </c>
      <c r="F446" s="360">
        <v>977.63333333333321</v>
      </c>
      <c r="G446" s="360">
        <v>965.26666666666642</v>
      </c>
      <c r="H446" s="360">
        <v>1004.9666666666665</v>
      </c>
      <c r="I446" s="360">
        <v>1017.3333333333333</v>
      </c>
      <c r="J446" s="360">
        <v>1024.8166666666666</v>
      </c>
      <c r="K446" s="359">
        <v>1009.85</v>
      </c>
      <c r="L446" s="359">
        <v>990</v>
      </c>
      <c r="M446" s="359">
        <v>0.29810999999999999</v>
      </c>
      <c r="N446" s="1"/>
      <c r="O446" s="1"/>
    </row>
    <row r="447" spans="1:15" ht="12.75" customHeight="1">
      <c r="A447" s="30">
        <v>437</v>
      </c>
      <c r="B447" s="408" t="s">
        <v>277</v>
      </c>
      <c r="C447" s="359">
        <v>567.65</v>
      </c>
      <c r="D447" s="360">
        <v>565.6</v>
      </c>
      <c r="E447" s="360">
        <v>558.35</v>
      </c>
      <c r="F447" s="360">
        <v>549.04999999999995</v>
      </c>
      <c r="G447" s="360">
        <v>541.79999999999995</v>
      </c>
      <c r="H447" s="360">
        <v>574.90000000000009</v>
      </c>
      <c r="I447" s="360">
        <v>582.15000000000009</v>
      </c>
      <c r="J447" s="360">
        <v>591.45000000000016</v>
      </c>
      <c r="K447" s="359">
        <v>572.85</v>
      </c>
      <c r="L447" s="359">
        <v>556.29999999999995</v>
      </c>
      <c r="M447" s="359">
        <v>5.1217699999999997</v>
      </c>
      <c r="N447" s="1"/>
      <c r="O447" s="1"/>
    </row>
    <row r="448" spans="1:15" ht="12.75" customHeight="1">
      <c r="A448" s="30">
        <v>438</v>
      </c>
      <c r="B448" s="408" t="s">
        <v>531</v>
      </c>
      <c r="C448" s="359">
        <v>1696.2</v>
      </c>
      <c r="D448" s="360">
        <v>1684.5166666666667</v>
      </c>
      <c r="E448" s="360">
        <v>1632.8833333333332</v>
      </c>
      <c r="F448" s="360">
        <v>1569.5666666666666</v>
      </c>
      <c r="G448" s="360">
        <v>1517.9333333333332</v>
      </c>
      <c r="H448" s="360">
        <v>1747.8333333333333</v>
      </c>
      <c r="I448" s="360">
        <v>1799.4666666666669</v>
      </c>
      <c r="J448" s="360">
        <v>1862.7833333333333</v>
      </c>
      <c r="K448" s="359">
        <v>1736.15</v>
      </c>
      <c r="L448" s="359">
        <v>1621.2</v>
      </c>
      <c r="M448" s="359">
        <v>4.88035</v>
      </c>
      <c r="N448" s="1"/>
      <c r="O448" s="1"/>
    </row>
    <row r="449" spans="1:15" ht="12.75" customHeight="1">
      <c r="A449" s="30">
        <v>439</v>
      </c>
      <c r="B449" s="408" t="s">
        <v>532</v>
      </c>
      <c r="C449" s="359">
        <v>12875.5</v>
      </c>
      <c r="D449" s="360">
        <v>12913.5</v>
      </c>
      <c r="E449" s="360">
        <v>12627</v>
      </c>
      <c r="F449" s="360">
        <v>12378.5</v>
      </c>
      <c r="G449" s="360">
        <v>12092</v>
      </c>
      <c r="H449" s="360">
        <v>13162</v>
      </c>
      <c r="I449" s="360">
        <v>13448.5</v>
      </c>
      <c r="J449" s="360">
        <v>13697</v>
      </c>
      <c r="K449" s="359">
        <v>13200</v>
      </c>
      <c r="L449" s="359">
        <v>12665</v>
      </c>
      <c r="M449" s="359">
        <v>7.7799999999999996E-3</v>
      </c>
      <c r="N449" s="1"/>
      <c r="O449" s="1"/>
    </row>
    <row r="450" spans="1:15" ht="12.75" customHeight="1">
      <c r="A450" s="30">
        <v>440</v>
      </c>
      <c r="B450" s="408" t="s">
        <v>197</v>
      </c>
      <c r="C450" s="359">
        <v>944.05</v>
      </c>
      <c r="D450" s="360">
        <v>939.88333333333333</v>
      </c>
      <c r="E450" s="360">
        <v>923.16666666666663</v>
      </c>
      <c r="F450" s="360">
        <v>902.2833333333333</v>
      </c>
      <c r="G450" s="360">
        <v>885.56666666666661</v>
      </c>
      <c r="H450" s="360">
        <v>960.76666666666665</v>
      </c>
      <c r="I450" s="360">
        <v>977.48333333333335</v>
      </c>
      <c r="J450" s="360">
        <v>998.36666666666667</v>
      </c>
      <c r="K450" s="359">
        <v>956.6</v>
      </c>
      <c r="L450" s="359">
        <v>919</v>
      </c>
      <c r="M450" s="359">
        <v>22.351050000000001</v>
      </c>
      <c r="N450" s="1"/>
      <c r="O450" s="1"/>
    </row>
    <row r="451" spans="1:15" ht="12.75" customHeight="1">
      <c r="A451" s="30">
        <v>441</v>
      </c>
      <c r="B451" s="408" t="s">
        <v>533</v>
      </c>
      <c r="C451" s="359">
        <v>212.4</v>
      </c>
      <c r="D451" s="360">
        <v>216.03333333333333</v>
      </c>
      <c r="E451" s="360">
        <v>206.36666666666667</v>
      </c>
      <c r="F451" s="360">
        <v>200.33333333333334</v>
      </c>
      <c r="G451" s="360">
        <v>190.66666666666669</v>
      </c>
      <c r="H451" s="360">
        <v>222.06666666666666</v>
      </c>
      <c r="I451" s="360">
        <v>231.73333333333335</v>
      </c>
      <c r="J451" s="360">
        <v>237.76666666666665</v>
      </c>
      <c r="K451" s="359">
        <v>225.7</v>
      </c>
      <c r="L451" s="359">
        <v>210</v>
      </c>
      <c r="M451" s="359">
        <v>41.316099999999999</v>
      </c>
      <c r="N451" s="1"/>
      <c r="O451" s="1"/>
    </row>
    <row r="452" spans="1:15" ht="12.75" customHeight="1">
      <c r="A452" s="30">
        <v>442</v>
      </c>
      <c r="B452" s="408" t="s">
        <v>534</v>
      </c>
      <c r="C452" s="359">
        <v>1267.3499999999999</v>
      </c>
      <c r="D452" s="360">
        <v>1285.4333333333334</v>
      </c>
      <c r="E452" s="360">
        <v>1241.9166666666667</v>
      </c>
      <c r="F452" s="360">
        <v>1216.4833333333333</v>
      </c>
      <c r="G452" s="360">
        <v>1172.9666666666667</v>
      </c>
      <c r="H452" s="360">
        <v>1310.8666666666668</v>
      </c>
      <c r="I452" s="360">
        <v>1354.3833333333332</v>
      </c>
      <c r="J452" s="360">
        <v>1379.8166666666668</v>
      </c>
      <c r="K452" s="359">
        <v>1328.95</v>
      </c>
      <c r="L452" s="359">
        <v>1260</v>
      </c>
      <c r="M452" s="359">
        <v>8.4811899999999998</v>
      </c>
      <c r="N452" s="1"/>
      <c r="O452" s="1"/>
    </row>
    <row r="453" spans="1:15" ht="12.75" customHeight="1">
      <c r="A453" s="30">
        <v>443</v>
      </c>
      <c r="B453" s="408" t="s">
        <v>198</v>
      </c>
      <c r="C453" s="359">
        <v>717.9</v>
      </c>
      <c r="D453" s="360">
        <v>718.1</v>
      </c>
      <c r="E453" s="360">
        <v>706.30000000000007</v>
      </c>
      <c r="F453" s="360">
        <v>694.7</v>
      </c>
      <c r="G453" s="360">
        <v>682.90000000000009</v>
      </c>
      <c r="H453" s="360">
        <v>729.7</v>
      </c>
      <c r="I453" s="360">
        <v>741.5</v>
      </c>
      <c r="J453" s="360">
        <v>753.1</v>
      </c>
      <c r="K453" s="359">
        <v>729.9</v>
      </c>
      <c r="L453" s="359">
        <v>706.5</v>
      </c>
      <c r="M453" s="359">
        <v>20.741520000000001</v>
      </c>
      <c r="N453" s="1"/>
      <c r="O453" s="1"/>
    </row>
    <row r="454" spans="1:15" ht="12.75" customHeight="1">
      <c r="A454" s="30">
        <v>444</v>
      </c>
      <c r="B454" s="408" t="s">
        <v>278</v>
      </c>
      <c r="C454" s="359">
        <v>7183.15</v>
      </c>
      <c r="D454" s="360">
        <v>7197.0666666666666</v>
      </c>
      <c r="E454" s="360">
        <v>6994.1333333333332</v>
      </c>
      <c r="F454" s="360">
        <v>6805.1166666666668</v>
      </c>
      <c r="G454" s="360">
        <v>6602.1833333333334</v>
      </c>
      <c r="H454" s="360">
        <v>7386.083333333333</v>
      </c>
      <c r="I454" s="360">
        <v>7589.0166666666655</v>
      </c>
      <c r="J454" s="360">
        <v>7778.0333333333328</v>
      </c>
      <c r="K454" s="359">
        <v>7400</v>
      </c>
      <c r="L454" s="359">
        <v>7008.05</v>
      </c>
      <c r="M454" s="359">
        <v>6.0344899999999999</v>
      </c>
      <c r="N454" s="1"/>
      <c r="O454" s="1"/>
    </row>
    <row r="455" spans="1:15" ht="12.75" customHeight="1">
      <c r="A455" s="30">
        <v>445</v>
      </c>
      <c r="B455" s="408" t="s">
        <v>199</v>
      </c>
      <c r="C455" s="359">
        <v>497.3</v>
      </c>
      <c r="D455" s="360">
        <v>500.65000000000003</v>
      </c>
      <c r="E455" s="360">
        <v>491.95000000000005</v>
      </c>
      <c r="F455" s="360">
        <v>486.6</v>
      </c>
      <c r="G455" s="360">
        <v>477.90000000000003</v>
      </c>
      <c r="H455" s="360">
        <v>506.00000000000006</v>
      </c>
      <c r="I455" s="360">
        <v>514.70000000000005</v>
      </c>
      <c r="J455" s="360">
        <v>520.05000000000007</v>
      </c>
      <c r="K455" s="359">
        <v>509.35</v>
      </c>
      <c r="L455" s="359">
        <v>495.3</v>
      </c>
      <c r="M455" s="359">
        <v>217.84639999999999</v>
      </c>
      <c r="N455" s="1"/>
      <c r="O455" s="1"/>
    </row>
    <row r="456" spans="1:15" ht="12.75" customHeight="1">
      <c r="A456" s="30">
        <v>446</v>
      </c>
      <c r="B456" s="408" t="s">
        <v>535</v>
      </c>
      <c r="C456" s="359">
        <v>250.85</v>
      </c>
      <c r="D456" s="360">
        <v>252.76666666666665</v>
      </c>
      <c r="E456" s="360">
        <v>248.13333333333333</v>
      </c>
      <c r="F456" s="360">
        <v>245.41666666666669</v>
      </c>
      <c r="G456" s="360">
        <v>240.78333333333336</v>
      </c>
      <c r="H456" s="360">
        <v>255.48333333333329</v>
      </c>
      <c r="I456" s="360">
        <v>260.11666666666662</v>
      </c>
      <c r="J456" s="360">
        <v>262.83333333333326</v>
      </c>
      <c r="K456" s="359">
        <v>257.39999999999998</v>
      </c>
      <c r="L456" s="359">
        <v>250.05</v>
      </c>
      <c r="M456" s="359">
        <v>19.0398</v>
      </c>
      <c r="N456" s="1"/>
      <c r="O456" s="1"/>
    </row>
    <row r="457" spans="1:15" ht="12.75" customHeight="1">
      <c r="A457" s="30">
        <v>447</v>
      </c>
      <c r="B457" s="408" t="s">
        <v>200</v>
      </c>
      <c r="C457" s="359">
        <v>244.05</v>
      </c>
      <c r="D457" s="360">
        <v>245.63333333333333</v>
      </c>
      <c r="E457" s="360">
        <v>241.26666666666665</v>
      </c>
      <c r="F457" s="360">
        <v>238.48333333333332</v>
      </c>
      <c r="G457" s="360">
        <v>234.11666666666665</v>
      </c>
      <c r="H457" s="360">
        <v>248.41666666666666</v>
      </c>
      <c r="I457" s="360">
        <v>252.78333333333333</v>
      </c>
      <c r="J457" s="360">
        <v>255.56666666666666</v>
      </c>
      <c r="K457" s="359">
        <v>250</v>
      </c>
      <c r="L457" s="359">
        <v>242.85</v>
      </c>
      <c r="M457" s="359">
        <v>345.23854999999998</v>
      </c>
      <c r="N457" s="1"/>
      <c r="O457" s="1"/>
    </row>
    <row r="458" spans="1:15" ht="12.75" customHeight="1">
      <c r="A458" s="30">
        <v>448</v>
      </c>
      <c r="B458" s="408" t="s">
        <v>201</v>
      </c>
      <c r="C458" s="359">
        <v>1084.6500000000001</v>
      </c>
      <c r="D458" s="360">
        <v>1097.1166666666668</v>
      </c>
      <c r="E458" s="360">
        <v>1068.4833333333336</v>
      </c>
      <c r="F458" s="360">
        <v>1052.3166666666668</v>
      </c>
      <c r="G458" s="360">
        <v>1023.6833333333336</v>
      </c>
      <c r="H458" s="360">
        <v>1113.2833333333335</v>
      </c>
      <c r="I458" s="360">
        <v>1141.9166666666667</v>
      </c>
      <c r="J458" s="360">
        <v>1158.0833333333335</v>
      </c>
      <c r="K458" s="359">
        <v>1125.75</v>
      </c>
      <c r="L458" s="359">
        <v>1080.95</v>
      </c>
      <c r="M458" s="359">
        <v>78.648929999999993</v>
      </c>
      <c r="N458" s="1"/>
      <c r="O458" s="1"/>
    </row>
    <row r="459" spans="1:15" ht="12.75" customHeight="1">
      <c r="A459" s="30">
        <v>449</v>
      </c>
      <c r="B459" s="408" t="s">
        <v>854</v>
      </c>
      <c r="C459" s="359">
        <v>724.3</v>
      </c>
      <c r="D459" s="360">
        <v>732.38333333333333</v>
      </c>
      <c r="E459" s="360">
        <v>706.76666666666665</v>
      </c>
      <c r="F459" s="360">
        <v>689.23333333333335</v>
      </c>
      <c r="G459" s="360">
        <v>663.61666666666667</v>
      </c>
      <c r="H459" s="360">
        <v>749.91666666666663</v>
      </c>
      <c r="I459" s="360">
        <v>775.53333333333319</v>
      </c>
      <c r="J459" s="360">
        <v>793.06666666666661</v>
      </c>
      <c r="K459" s="359">
        <v>758</v>
      </c>
      <c r="L459" s="359">
        <v>714.85</v>
      </c>
      <c r="M459" s="359">
        <v>0.87346000000000001</v>
      </c>
      <c r="N459" s="1"/>
      <c r="O459" s="1"/>
    </row>
    <row r="460" spans="1:15" ht="12.75" customHeight="1">
      <c r="A460" s="30">
        <v>450</v>
      </c>
      <c r="B460" s="408" t="s">
        <v>527</v>
      </c>
      <c r="C460" s="359">
        <v>1890.85</v>
      </c>
      <c r="D460" s="360">
        <v>1915.2833333333335</v>
      </c>
      <c r="E460" s="360">
        <v>1810.5666666666671</v>
      </c>
      <c r="F460" s="360">
        <v>1730.2833333333335</v>
      </c>
      <c r="G460" s="360">
        <v>1625.5666666666671</v>
      </c>
      <c r="H460" s="360">
        <v>1995.5666666666671</v>
      </c>
      <c r="I460" s="360">
        <v>2100.2833333333338</v>
      </c>
      <c r="J460" s="360">
        <v>2180.5666666666671</v>
      </c>
      <c r="K460" s="359">
        <v>2020</v>
      </c>
      <c r="L460" s="359">
        <v>1835</v>
      </c>
      <c r="M460" s="359">
        <v>0.63685000000000003</v>
      </c>
      <c r="N460" s="1"/>
      <c r="O460" s="1"/>
    </row>
    <row r="461" spans="1:15" ht="12.75" customHeight="1">
      <c r="A461" s="30">
        <v>451</v>
      </c>
      <c r="B461" s="408" t="s">
        <v>528</v>
      </c>
      <c r="C461" s="359">
        <v>725.6</v>
      </c>
      <c r="D461" s="360">
        <v>730.86666666666667</v>
      </c>
      <c r="E461" s="360">
        <v>716.73333333333335</v>
      </c>
      <c r="F461" s="360">
        <v>707.86666666666667</v>
      </c>
      <c r="G461" s="360">
        <v>693.73333333333335</v>
      </c>
      <c r="H461" s="360">
        <v>739.73333333333335</v>
      </c>
      <c r="I461" s="360">
        <v>753.86666666666679</v>
      </c>
      <c r="J461" s="360">
        <v>762.73333333333335</v>
      </c>
      <c r="K461" s="359">
        <v>745</v>
      </c>
      <c r="L461" s="359">
        <v>722</v>
      </c>
      <c r="M461" s="359">
        <v>0.1653</v>
      </c>
      <c r="N461" s="1"/>
      <c r="O461" s="1"/>
    </row>
    <row r="462" spans="1:15" ht="12.75" customHeight="1">
      <c r="A462" s="30">
        <v>452</v>
      </c>
      <c r="B462" s="408" t="s">
        <v>202</v>
      </c>
      <c r="C462" s="359">
        <v>3690.05</v>
      </c>
      <c r="D462" s="360">
        <v>3688.6166666666668</v>
      </c>
      <c r="E462" s="360">
        <v>3647.4333333333334</v>
      </c>
      <c r="F462" s="360">
        <v>3604.8166666666666</v>
      </c>
      <c r="G462" s="360">
        <v>3563.6333333333332</v>
      </c>
      <c r="H462" s="360">
        <v>3731.2333333333336</v>
      </c>
      <c r="I462" s="360">
        <v>3772.416666666667</v>
      </c>
      <c r="J462" s="360">
        <v>3815.0333333333338</v>
      </c>
      <c r="K462" s="359">
        <v>3729.8</v>
      </c>
      <c r="L462" s="359">
        <v>3646</v>
      </c>
      <c r="M462" s="359">
        <v>31.43862</v>
      </c>
      <c r="N462" s="1"/>
      <c r="O462" s="1"/>
    </row>
    <row r="463" spans="1:15" ht="12.75" customHeight="1">
      <c r="A463" s="30">
        <v>453</v>
      </c>
      <c r="B463" s="408" t="s">
        <v>536</v>
      </c>
      <c r="C463" s="359">
        <v>4202.7</v>
      </c>
      <c r="D463" s="360">
        <v>4215.083333333333</v>
      </c>
      <c r="E463" s="360">
        <v>4050.6166666666659</v>
      </c>
      <c r="F463" s="360">
        <v>3898.5333333333328</v>
      </c>
      <c r="G463" s="360">
        <v>3734.0666666666657</v>
      </c>
      <c r="H463" s="360">
        <v>4367.1666666666661</v>
      </c>
      <c r="I463" s="360">
        <v>4531.6333333333332</v>
      </c>
      <c r="J463" s="360">
        <v>4683.7166666666662</v>
      </c>
      <c r="K463" s="359">
        <v>4379.55</v>
      </c>
      <c r="L463" s="359">
        <v>4063</v>
      </c>
      <c r="M463" s="359">
        <v>0.43162</v>
      </c>
      <c r="N463" s="1"/>
      <c r="O463" s="1"/>
    </row>
    <row r="464" spans="1:15" ht="12.75" customHeight="1">
      <c r="A464" s="30">
        <v>454</v>
      </c>
      <c r="B464" s="408" t="s">
        <v>203</v>
      </c>
      <c r="C464" s="359">
        <v>1410.65</v>
      </c>
      <c r="D464" s="360">
        <v>1433.2666666666667</v>
      </c>
      <c r="E464" s="360">
        <v>1383.6333333333332</v>
      </c>
      <c r="F464" s="360">
        <v>1356.6166666666666</v>
      </c>
      <c r="G464" s="360">
        <v>1306.9833333333331</v>
      </c>
      <c r="H464" s="360">
        <v>1460.2833333333333</v>
      </c>
      <c r="I464" s="360">
        <v>1509.916666666667</v>
      </c>
      <c r="J464" s="360">
        <v>1536.9333333333334</v>
      </c>
      <c r="K464" s="359">
        <v>1482.9</v>
      </c>
      <c r="L464" s="359">
        <v>1406.25</v>
      </c>
      <c r="M464" s="359">
        <v>70.806830000000005</v>
      </c>
      <c r="N464" s="1"/>
      <c r="O464" s="1"/>
    </row>
    <row r="465" spans="1:15" ht="12.75" customHeight="1">
      <c r="A465" s="30">
        <v>455</v>
      </c>
      <c r="B465" s="408" t="s">
        <v>538</v>
      </c>
      <c r="C465" s="359">
        <v>1959.35</v>
      </c>
      <c r="D465" s="360">
        <v>1971.45</v>
      </c>
      <c r="E465" s="360">
        <v>1942.9</v>
      </c>
      <c r="F465" s="360">
        <v>1926.45</v>
      </c>
      <c r="G465" s="360">
        <v>1897.9</v>
      </c>
      <c r="H465" s="360">
        <v>1987.9</v>
      </c>
      <c r="I465" s="360">
        <v>2016.4499999999998</v>
      </c>
      <c r="J465" s="360">
        <v>2032.9</v>
      </c>
      <c r="K465" s="359">
        <v>2000</v>
      </c>
      <c r="L465" s="359">
        <v>1955</v>
      </c>
      <c r="M465" s="359">
        <v>0.48991000000000001</v>
      </c>
      <c r="N465" s="1"/>
      <c r="O465" s="1"/>
    </row>
    <row r="466" spans="1:15" ht="12.75" customHeight="1">
      <c r="A466" s="30">
        <v>456</v>
      </c>
      <c r="B466" s="408" t="s">
        <v>539</v>
      </c>
      <c r="C466" s="359">
        <v>1014.15</v>
      </c>
      <c r="D466" s="360">
        <v>1024.3833333333334</v>
      </c>
      <c r="E466" s="360">
        <v>994.76666666666688</v>
      </c>
      <c r="F466" s="360">
        <v>975.38333333333344</v>
      </c>
      <c r="G466" s="360">
        <v>945.76666666666688</v>
      </c>
      <c r="H466" s="360">
        <v>1043.7666666666669</v>
      </c>
      <c r="I466" s="360">
        <v>1073.3833333333332</v>
      </c>
      <c r="J466" s="360">
        <v>1092.7666666666669</v>
      </c>
      <c r="K466" s="359">
        <v>1054</v>
      </c>
      <c r="L466" s="359">
        <v>1005</v>
      </c>
      <c r="M466" s="359">
        <v>1.69838</v>
      </c>
      <c r="N466" s="1"/>
      <c r="O466" s="1"/>
    </row>
    <row r="467" spans="1:15" ht="12.75" customHeight="1">
      <c r="A467" s="30">
        <v>457</v>
      </c>
      <c r="B467" s="408" t="s">
        <v>543</v>
      </c>
      <c r="C467" s="359">
        <v>1662.5</v>
      </c>
      <c r="D467" s="360">
        <v>1673.75</v>
      </c>
      <c r="E467" s="360">
        <v>1638.75</v>
      </c>
      <c r="F467" s="360">
        <v>1615</v>
      </c>
      <c r="G467" s="360">
        <v>1580</v>
      </c>
      <c r="H467" s="360">
        <v>1697.5</v>
      </c>
      <c r="I467" s="360">
        <v>1732.5</v>
      </c>
      <c r="J467" s="360">
        <v>1756.25</v>
      </c>
      <c r="K467" s="359">
        <v>1708.75</v>
      </c>
      <c r="L467" s="359">
        <v>1650</v>
      </c>
      <c r="M467" s="359">
        <v>1.85701</v>
      </c>
      <c r="N467" s="1"/>
      <c r="O467" s="1"/>
    </row>
    <row r="468" spans="1:15" ht="12.75" customHeight="1">
      <c r="A468" s="30">
        <v>458</v>
      </c>
      <c r="B468" s="408" t="s">
        <v>540</v>
      </c>
      <c r="C468" s="359">
        <v>1960.1</v>
      </c>
      <c r="D468" s="360">
        <v>1981.0333333333335</v>
      </c>
      <c r="E468" s="360">
        <v>1922.0666666666671</v>
      </c>
      <c r="F468" s="360">
        <v>1884.0333333333335</v>
      </c>
      <c r="G468" s="360">
        <v>1825.0666666666671</v>
      </c>
      <c r="H468" s="360">
        <v>2019.0666666666671</v>
      </c>
      <c r="I468" s="360">
        <v>2078.0333333333338</v>
      </c>
      <c r="J468" s="360">
        <v>2116.0666666666671</v>
      </c>
      <c r="K468" s="359">
        <v>2040</v>
      </c>
      <c r="L468" s="359">
        <v>1943</v>
      </c>
      <c r="M468" s="359">
        <v>0.25340000000000001</v>
      </c>
      <c r="N468" s="1"/>
      <c r="O468" s="1"/>
    </row>
    <row r="469" spans="1:15" ht="12.75" customHeight="1">
      <c r="A469" s="30">
        <v>459</v>
      </c>
      <c r="B469" s="408" t="s">
        <v>204</v>
      </c>
      <c r="C469" s="359">
        <v>2315.6</v>
      </c>
      <c r="D469" s="360">
        <v>2333.7999999999997</v>
      </c>
      <c r="E469" s="360">
        <v>2289.7999999999993</v>
      </c>
      <c r="F469" s="360">
        <v>2263.9999999999995</v>
      </c>
      <c r="G469" s="360">
        <v>2219.9999999999991</v>
      </c>
      <c r="H469" s="360">
        <v>2359.5999999999995</v>
      </c>
      <c r="I469" s="360">
        <v>2403.6000000000004</v>
      </c>
      <c r="J469" s="360">
        <v>2429.3999999999996</v>
      </c>
      <c r="K469" s="359">
        <v>2377.8000000000002</v>
      </c>
      <c r="L469" s="359">
        <v>2308</v>
      </c>
      <c r="M469" s="359">
        <v>13.17407</v>
      </c>
      <c r="N469" s="1"/>
      <c r="O469" s="1"/>
    </row>
    <row r="470" spans="1:15" ht="12.75" customHeight="1">
      <c r="A470" s="30">
        <v>460</v>
      </c>
      <c r="B470" s="408" t="s">
        <v>205</v>
      </c>
      <c r="C470" s="359">
        <v>2657.65</v>
      </c>
      <c r="D470" s="360">
        <v>2665.3166666666666</v>
      </c>
      <c r="E470" s="360">
        <v>2612.6333333333332</v>
      </c>
      <c r="F470" s="360">
        <v>2567.6166666666668</v>
      </c>
      <c r="G470" s="360">
        <v>2514.9333333333334</v>
      </c>
      <c r="H470" s="360">
        <v>2710.333333333333</v>
      </c>
      <c r="I470" s="360">
        <v>2763.0166666666664</v>
      </c>
      <c r="J470" s="360">
        <v>2808.0333333333328</v>
      </c>
      <c r="K470" s="359">
        <v>2718</v>
      </c>
      <c r="L470" s="359">
        <v>2620.3000000000002</v>
      </c>
      <c r="M470" s="359">
        <v>8.1540199999999992</v>
      </c>
      <c r="N470" s="1"/>
      <c r="O470" s="1"/>
    </row>
    <row r="471" spans="1:15" ht="12.75" customHeight="1">
      <c r="A471" s="30">
        <v>461</v>
      </c>
      <c r="B471" s="408" t="s">
        <v>206</v>
      </c>
      <c r="C471" s="359">
        <v>542</v>
      </c>
      <c r="D471" s="360">
        <v>544.18333333333328</v>
      </c>
      <c r="E471" s="360">
        <v>534.06666666666661</v>
      </c>
      <c r="F471" s="360">
        <v>526.13333333333333</v>
      </c>
      <c r="G471" s="360">
        <v>516.01666666666665</v>
      </c>
      <c r="H471" s="360">
        <v>552.11666666666656</v>
      </c>
      <c r="I471" s="360">
        <v>562.23333333333312</v>
      </c>
      <c r="J471" s="360">
        <v>570.16666666666652</v>
      </c>
      <c r="K471" s="359">
        <v>554.29999999999995</v>
      </c>
      <c r="L471" s="359">
        <v>536.25</v>
      </c>
      <c r="M471" s="359">
        <v>6.3938300000000003</v>
      </c>
      <c r="N471" s="1"/>
      <c r="O471" s="1"/>
    </row>
    <row r="472" spans="1:15" ht="12.75" customHeight="1">
      <c r="A472" s="30">
        <v>462</v>
      </c>
      <c r="B472" s="408" t="s">
        <v>207</v>
      </c>
      <c r="C472" s="359">
        <v>1018.3</v>
      </c>
      <c r="D472" s="360">
        <v>1022.8833333333333</v>
      </c>
      <c r="E472" s="360">
        <v>1003.7666666666667</v>
      </c>
      <c r="F472" s="360">
        <v>989.23333333333335</v>
      </c>
      <c r="G472" s="360">
        <v>970.11666666666667</v>
      </c>
      <c r="H472" s="360">
        <v>1037.4166666666665</v>
      </c>
      <c r="I472" s="360">
        <v>1056.5333333333333</v>
      </c>
      <c r="J472" s="360">
        <v>1071.0666666666666</v>
      </c>
      <c r="K472" s="359">
        <v>1042</v>
      </c>
      <c r="L472" s="359">
        <v>1008.35</v>
      </c>
      <c r="M472" s="359">
        <v>12.302910000000001</v>
      </c>
      <c r="N472" s="1"/>
      <c r="O472" s="1"/>
    </row>
    <row r="473" spans="1:15" ht="12.75" customHeight="1">
      <c r="A473" s="30">
        <v>463</v>
      </c>
      <c r="B473" s="408" t="s">
        <v>541</v>
      </c>
      <c r="C473" s="359">
        <v>60.4</v>
      </c>
      <c r="D473" s="360">
        <v>61.43333333333333</v>
      </c>
      <c r="E473" s="360">
        <v>59.066666666666663</v>
      </c>
      <c r="F473" s="360">
        <v>57.733333333333334</v>
      </c>
      <c r="G473" s="360">
        <v>55.366666666666667</v>
      </c>
      <c r="H473" s="360">
        <v>62.766666666666659</v>
      </c>
      <c r="I473" s="360">
        <v>65.133333333333326</v>
      </c>
      <c r="J473" s="360">
        <v>66.466666666666654</v>
      </c>
      <c r="K473" s="359">
        <v>63.8</v>
      </c>
      <c r="L473" s="359">
        <v>60.1</v>
      </c>
      <c r="M473" s="359">
        <v>67.12809</v>
      </c>
      <c r="N473" s="1"/>
      <c r="O473" s="1"/>
    </row>
    <row r="474" spans="1:15" ht="12.75" customHeight="1">
      <c r="A474" s="30">
        <v>464</v>
      </c>
      <c r="B474" s="408" t="s">
        <v>542</v>
      </c>
      <c r="C474" s="359">
        <v>207.6</v>
      </c>
      <c r="D474" s="360">
        <v>209.08333333333334</v>
      </c>
      <c r="E474" s="360">
        <v>199.66666666666669</v>
      </c>
      <c r="F474" s="360">
        <v>191.73333333333335</v>
      </c>
      <c r="G474" s="360">
        <v>182.31666666666669</v>
      </c>
      <c r="H474" s="360">
        <v>217.01666666666668</v>
      </c>
      <c r="I474" s="360">
        <v>226.43333333333337</v>
      </c>
      <c r="J474" s="360">
        <v>234.36666666666667</v>
      </c>
      <c r="K474" s="359">
        <v>218.5</v>
      </c>
      <c r="L474" s="359">
        <v>201.15</v>
      </c>
      <c r="M474" s="359">
        <v>14.78567</v>
      </c>
      <c r="N474" s="1"/>
      <c r="O474" s="1"/>
    </row>
    <row r="475" spans="1:15" ht="12.75" customHeight="1">
      <c r="A475" s="30">
        <v>465</v>
      </c>
      <c r="B475" s="408" t="s">
        <v>529</v>
      </c>
      <c r="C475" s="359">
        <v>951.8</v>
      </c>
      <c r="D475" s="360">
        <v>956.36666666666667</v>
      </c>
      <c r="E475" s="360">
        <v>939.58333333333337</v>
      </c>
      <c r="F475" s="360">
        <v>927.36666666666667</v>
      </c>
      <c r="G475" s="360">
        <v>910.58333333333337</v>
      </c>
      <c r="H475" s="360">
        <v>968.58333333333337</v>
      </c>
      <c r="I475" s="360">
        <v>985.36666666666667</v>
      </c>
      <c r="J475" s="360">
        <v>997.58333333333337</v>
      </c>
      <c r="K475" s="359">
        <v>973.15</v>
      </c>
      <c r="L475" s="359">
        <v>944.15</v>
      </c>
      <c r="M475" s="359">
        <v>0.72929999999999995</v>
      </c>
      <c r="N475" s="1"/>
      <c r="O475" s="1"/>
    </row>
    <row r="476" spans="1:15" ht="12.75" customHeight="1">
      <c r="A476" s="30">
        <v>466</v>
      </c>
      <c r="B476" s="408" t="s">
        <v>855</v>
      </c>
      <c r="C476" s="359">
        <v>157.05000000000001</v>
      </c>
      <c r="D476" s="360">
        <v>157.05000000000001</v>
      </c>
      <c r="E476" s="360">
        <v>157.05000000000001</v>
      </c>
      <c r="F476" s="360">
        <v>157.05000000000001</v>
      </c>
      <c r="G476" s="360">
        <v>157.05000000000001</v>
      </c>
      <c r="H476" s="360">
        <v>157.05000000000001</v>
      </c>
      <c r="I476" s="360">
        <v>157.05000000000001</v>
      </c>
      <c r="J476" s="360">
        <v>157.05000000000001</v>
      </c>
      <c r="K476" s="359">
        <v>157.05000000000001</v>
      </c>
      <c r="L476" s="359">
        <v>157.05000000000001</v>
      </c>
      <c r="M476" s="359">
        <v>3.88619</v>
      </c>
      <c r="N476" s="1"/>
      <c r="O476" s="1"/>
    </row>
    <row r="477" spans="1:15" ht="12.75" customHeight="1">
      <c r="A477" s="30">
        <v>467</v>
      </c>
      <c r="B477" s="408" t="s">
        <v>530</v>
      </c>
      <c r="C477" s="359">
        <v>58.95</v>
      </c>
      <c r="D477" s="360">
        <v>60.183333333333337</v>
      </c>
      <c r="E477" s="360">
        <v>55.416666666666671</v>
      </c>
      <c r="F477" s="360">
        <v>51.883333333333333</v>
      </c>
      <c r="G477" s="360">
        <v>47.116666666666667</v>
      </c>
      <c r="H477" s="360">
        <v>63.716666666666676</v>
      </c>
      <c r="I477" s="360">
        <v>68.483333333333348</v>
      </c>
      <c r="J477" s="360">
        <v>72.01666666666668</v>
      </c>
      <c r="K477" s="359">
        <v>64.95</v>
      </c>
      <c r="L477" s="359">
        <v>56.65</v>
      </c>
      <c r="M477" s="359">
        <v>564.52597000000003</v>
      </c>
      <c r="N477" s="1"/>
      <c r="O477" s="1"/>
    </row>
    <row r="478" spans="1:15" ht="12.75" customHeight="1">
      <c r="A478" s="30">
        <v>468</v>
      </c>
      <c r="B478" s="408" t="s">
        <v>208</v>
      </c>
      <c r="C478" s="359">
        <v>601.95000000000005</v>
      </c>
      <c r="D478" s="360">
        <v>609</v>
      </c>
      <c r="E478" s="360">
        <v>578</v>
      </c>
      <c r="F478" s="360">
        <v>554.04999999999995</v>
      </c>
      <c r="G478" s="360">
        <v>523.04999999999995</v>
      </c>
      <c r="H478" s="360">
        <v>632.95000000000005</v>
      </c>
      <c r="I478" s="360">
        <v>663.95</v>
      </c>
      <c r="J478" s="360">
        <v>687.90000000000009</v>
      </c>
      <c r="K478" s="359">
        <v>640</v>
      </c>
      <c r="L478" s="359">
        <v>585.04999999999995</v>
      </c>
      <c r="M478" s="359">
        <v>64.13288</v>
      </c>
      <c r="N478" s="1"/>
      <c r="O478" s="1"/>
    </row>
    <row r="479" spans="1:15" ht="12.75" customHeight="1">
      <c r="A479" s="30">
        <v>469</v>
      </c>
      <c r="B479" s="408" t="s">
        <v>209</v>
      </c>
      <c r="C479" s="359">
        <v>1549.85</v>
      </c>
      <c r="D479" s="360">
        <v>1546.9666666666665</v>
      </c>
      <c r="E479" s="360">
        <v>1518.9333333333329</v>
      </c>
      <c r="F479" s="360">
        <v>1488.0166666666664</v>
      </c>
      <c r="G479" s="360">
        <v>1459.9833333333329</v>
      </c>
      <c r="H479" s="360">
        <v>1577.883333333333</v>
      </c>
      <c r="I479" s="360">
        <v>1605.9166666666663</v>
      </c>
      <c r="J479" s="360">
        <v>1636.833333333333</v>
      </c>
      <c r="K479" s="359">
        <v>1575</v>
      </c>
      <c r="L479" s="359">
        <v>1516.05</v>
      </c>
      <c r="M479" s="359">
        <v>3.5273099999999999</v>
      </c>
      <c r="N479" s="1"/>
      <c r="O479" s="1"/>
    </row>
    <row r="480" spans="1:15" ht="12.75" customHeight="1">
      <c r="A480" s="30">
        <v>470</v>
      </c>
      <c r="B480" s="408" t="s">
        <v>544</v>
      </c>
      <c r="C480" s="359">
        <v>13.45</v>
      </c>
      <c r="D480" s="360">
        <v>13.466666666666667</v>
      </c>
      <c r="E480" s="360">
        <v>13.333333333333334</v>
      </c>
      <c r="F480" s="360">
        <v>13.216666666666667</v>
      </c>
      <c r="G480" s="360">
        <v>13.083333333333334</v>
      </c>
      <c r="H480" s="360">
        <v>13.583333333333334</v>
      </c>
      <c r="I480" s="360">
        <v>13.716666666666667</v>
      </c>
      <c r="J480" s="360">
        <v>13.833333333333334</v>
      </c>
      <c r="K480" s="359">
        <v>13.6</v>
      </c>
      <c r="L480" s="359">
        <v>13.35</v>
      </c>
      <c r="M480" s="359">
        <v>66.180989999999994</v>
      </c>
      <c r="N480" s="1"/>
      <c r="O480" s="1"/>
    </row>
    <row r="481" spans="1:15" ht="12.75" customHeight="1">
      <c r="A481" s="30">
        <v>471</v>
      </c>
      <c r="B481" s="408" t="s">
        <v>545</v>
      </c>
      <c r="C481" s="359">
        <v>509.65</v>
      </c>
      <c r="D481" s="360">
        <v>512.94999999999993</v>
      </c>
      <c r="E481" s="360">
        <v>504.79999999999984</v>
      </c>
      <c r="F481" s="360">
        <v>499.94999999999993</v>
      </c>
      <c r="G481" s="360">
        <v>491.79999999999984</v>
      </c>
      <c r="H481" s="360">
        <v>517.79999999999984</v>
      </c>
      <c r="I481" s="360">
        <v>525.94999999999993</v>
      </c>
      <c r="J481" s="360">
        <v>530.79999999999984</v>
      </c>
      <c r="K481" s="359">
        <v>521.1</v>
      </c>
      <c r="L481" s="359">
        <v>508.1</v>
      </c>
      <c r="M481" s="359">
        <v>1.63445</v>
      </c>
      <c r="N481" s="1"/>
      <c r="O481" s="1"/>
    </row>
    <row r="482" spans="1:15" ht="12.75" customHeight="1">
      <c r="A482" s="30">
        <v>472</v>
      </c>
      <c r="B482" s="408" t="s">
        <v>547</v>
      </c>
      <c r="C482" s="359">
        <v>136.85</v>
      </c>
      <c r="D482" s="360">
        <v>137.58333333333334</v>
      </c>
      <c r="E482" s="360">
        <v>135.26666666666668</v>
      </c>
      <c r="F482" s="360">
        <v>133.68333333333334</v>
      </c>
      <c r="G482" s="360">
        <v>131.36666666666667</v>
      </c>
      <c r="H482" s="360">
        <v>139.16666666666669</v>
      </c>
      <c r="I482" s="360">
        <v>141.48333333333335</v>
      </c>
      <c r="J482" s="360">
        <v>143.06666666666669</v>
      </c>
      <c r="K482" s="359">
        <v>139.9</v>
      </c>
      <c r="L482" s="359">
        <v>136</v>
      </c>
      <c r="M482" s="359">
        <v>4.8806200000000004</v>
      </c>
      <c r="N482" s="1"/>
      <c r="O482" s="1"/>
    </row>
    <row r="483" spans="1:15" ht="12.75" customHeight="1">
      <c r="A483" s="30">
        <v>473</v>
      </c>
      <c r="B483" s="408" t="s">
        <v>548</v>
      </c>
      <c r="C483" s="359">
        <v>19.100000000000001</v>
      </c>
      <c r="D483" s="360">
        <v>18.483333333333334</v>
      </c>
      <c r="E483" s="360">
        <v>17.366666666666667</v>
      </c>
      <c r="F483" s="360">
        <v>15.633333333333333</v>
      </c>
      <c r="G483" s="360">
        <v>14.516666666666666</v>
      </c>
      <c r="H483" s="360">
        <v>20.216666666666669</v>
      </c>
      <c r="I483" s="360">
        <v>21.333333333333336</v>
      </c>
      <c r="J483" s="360">
        <v>23.06666666666667</v>
      </c>
      <c r="K483" s="359">
        <v>19.600000000000001</v>
      </c>
      <c r="L483" s="359">
        <v>16.75</v>
      </c>
      <c r="M483" s="359">
        <v>24.216729999999998</v>
      </c>
      <c r="N483" s="1"/>
      <c r="O483" s="1"/>
    </row>
    <row r="484" spans="1:15" ht="12.75" customHeight="1">
      <c r="A484" s="30">
        <v>474</v>
      </c>
      <c r="B484" s="408" t="s">
        <v>210</v>
      </c>
      <c r="C484" s="359">
        <v>7109.85</v>
      </c>
      <c r="D484" s="360">
        <v>7156.75</v>
      </c>
      <c r="E484" s="360">
        <v>7047.1</v>
      </c>
      <c r="F484" s="360">
        <v>6984.35</v>
      </c>
      <c r="G484" s="360">
        <v>6874.7000000000007</v>
      </c>
      <c r="H484" s="360">
        <v>7219.5</v>
      </c>
      <c r="I484" s="360">
        <v>7329.15</v>
      </c>
      <c r="J484" s="360">
        <v>7391.9</v>
      </c>
      <c r="K484" s="359">
        <v>7266.4</v>
      </c>
      <c r="L484" s="359">
        <v>7094</v>
      </c>
      <c r="M484" s="359">
        <v>5.1160500000000004</v>
      </c>
      <c r="N484" s="1"/>
      <c r="O484" s="1"/>
    </row>
    <row r="485" spans="1:15" ht="12.75" customHeight="1">
      <c r="A485" s="30">
        <v>475</v>
      </c>
      <c r="B485" s="408" t="s">
        <v>279</v>
      </c>
      <c r="C485" s="359">
        <v>47.05</v>
      </c>
      <c r="D485" s="360">
        <v>47.466666666666669</v>
      </c>
      <c r="E485" s="360">
        <v>46.083333333333336</v>
      </c>
      <c r="F485" s="360">
        <v>45.116666666666667</v>
      </c>
      <c r="G485" s="360">
        <v>43.733333333333334</v>
      </c>
      <c r="H485" s="360">
        <v>48.433333333333337</v>
      </c>
      <c r="I485" s="360">
        <v>49.816666666666663</v>
      </c>
      <c r="J485" s="360">
        <v>50.783333333333339</v>
      </c>
      <c r="K485" s="359">
        <v>48.85</v>
      </c>
      <c r="L485" s="359">
        <v>46.5</v>
      </c>
      <c r="M485" s="359">
        <v>245.10425000000001</v>
      </c>
      <c r="N485" s="1"/>
      <c r="O485" s="1"/>
    </row>
    <row r="486" spans="1:15" ht="12.75" customHeight="1">
      <c r="A486" s="30">
        <v>476</v>
      </c>
      <c r="B486" s="408" t="s">
        <v>211</v>
      </c>
      <c r="C486" s="359">
        <v>790.25</v>
      </c>
      <c r="D486" s="360">
        <v>791.43333333333339</v>
      </c>
      <c r="E486" s="360">
        <v>776.36666666666679</v>
      </c>
      <c r="F486" s="360">
        <v>762.48333333333335</v>
      </c>
      <c r="G486" s="360">
        <v>747.41666666666674</v>
      </c>
      <c r="H486" s="360">
        <v>805.31666666666683</v>
      </c>
      <c r="I486" s="360">
        <v>820.38333333333344</v>
      </c>
      <c r="J486" s="360">
        <v>834.26666666666688</v>
      </c>
      <c r="K486" s="359">
        <v>806.5</v>
      </c>
      <c r="L486" s="359">
        <v>777.55</v>
      </c>
      <c r="M486" s="359">
        <v>40.07799</v>
      </c>
      <c r="N486" s="1"/>
      <c r="O486" s="1"/>
    </row>
    <row r="487" spans="1:15" ht="12.75" customHeight="1">
      <c r="A487" s="30">
        <v>477</v>
      </c>
      <c r="B487" s="408" t="s">
        <v>546</v>
      </c>
      <c r="C487" s="359">
        <v>967.05</v>
      </c>
      <c r="D487" s="360">
        <v>978.06666666666661</v>
      </c>
      <c r="E487" s="360">
        <v>944.58333333333326</v>
      </c>
      <c r="F487" s="360">
        <v>922.11666666666667</v>
      </c>
      <c r="G487" s="360">
        <v>888.63333333333333</v>
      </c>
      <c r="H487" s="360">
        <v>1000.5333333333332</v>
      </c>
      <c r="I487" s="360">
        <v>1034.0166666666664</v>
      </c>
      <c r="J487" s="360">
        <v>1056.4833333333331</v>
      </c>
      <c r="K487" s="359">
        <v>1011.55</v>
      </c>
      <c r="L487" s="359">
        <v>955.6</v>
      </c>
      <c r="M487" s="359">
        <v>1.3173600000000001</v>
      </c>
      <c r="N487" s="1"/>
      <c r="O487" s="1"/>
    </row>
    <row r="488" spans="1:15" ht="12.75" customHeight="1">
      <c r="A488" s="30">
        <v>478</v>
      </c>
      <c r="B488" s="408" t="s">
        <v>551</v>
      </c>
      <c r="C488" s="359">
        <v>464.5</v>
      </c>
      <c r="D488" s="360">
        <v>473.26666666666671</v>
      </c>
      <c r="E488" s="360">
        <v>443.58333333333343</v>
      </c>
      <c r="F488" s="360">
        <v>422.66666666666674</v>
      </c>
      <c r="G488" s="360">
        <v>392.98333333333346</v>
      </c>
      <c r="H488" s="360">
        <v>494.18333333333339</v>
      </c>
      <c r="I488" s="360">
        <v>523.86666666666667</v>
      </c>
      <c r="J488" s="360">
        <v>544.7833333333333</v>
      </c>
      <c r="K488" s="359">
        <v>502.95</v>
      </c>
      <c r="L488" s="359">
        <v>452.35</v>
      </c>
      <c r="M488" s="359">
        <v>7.1157599999999999</v>
      </c>
      <c r="N488" s="1"/>
      <c r="O488" s="1"/>
    </row>
    <row r="489" spans="1:15" ht="12.75" customHeight="1">
      <c r="A489" s="30">
        <v>479</v>
      </c>
      <c r="B489" s="408" t="s">
        <v>552</v>
      </c>
      <c r="C489" s="359">
        <v>39.25</v>
      </c>
      <c r="D489" s="360">
        <v>39.5</v>
      </c>
      <c r="E489" s="360">
        <v>38.75</v>
      </c>
      <c r="F489" s="360">
        <v>38.25</v>
      </c>
      <c r="G489" s="360">
        <v>37.5</v>
      </c>
      <c r="H489" s="360">
        <v>40</v>
      </c>
      <c r="I489" s="360">
        <v>40.75</v>
      </c>
      <c r="J489" s="360">
        <v>41.25</v>
      </c>
      <c r="K489" s="359">
        <v>40.25</v>
      </c>
      <c r="L489" s="359">
        <v>39</v>
      </c>
      <c r="M489" s="359">
        <v>19.6066</v>
      </c>
      <c r="N489" s="1"/>
      <c r="O489" s="1"/>
    </row>
    <row r="490" spans="1:15" ht="12.75" customHeight="1">
      <c r="A490" s="30">
        <v>480</v>
      </c>
      <c r="B490" s="408" t="s">
        <v>553</v>
      </c>
      <c r="C490" s="359">
        <v>1156.25</v>
      </c>
      <c r="D490" s="360">
        <v>1155.9333333333334</v>
      </c>
      <c r="E490" s="360">
        <v>1132.3166666666668</v>
      </c>
      <c r="F490" s="360">
        <v>1108.3833333333334</v>
      </c>
      <c r="G490" s="360">
        <v>1084.7666666666669</v>
      </c>
      <c r="H490" s="360">
        <v>1179.8666666666668</v>
      </c>
      <c r="I490" s="360">
        <v>1203.4833333333336</v>
      </c>
      <c r="J490" s="360">
        <v>1227.4166666666667</v>
      </c>
      <c r="K490" s="359">
        <v>1179.55</v>
      </c>
      <c r="L490" s="359">
        <v>1132</v>
      </c>
      <c r="M490" s="359">
        <v>0.35265000000000002</v>
      </c>
      <c r="N490" s="1"/>
      <c r="O490" s="1"/>
    </row>
    <row r="491" spans="1:15" ht="12.75" customHeight="1">
      <c r="A491" s="30">
        <v>481</v>
      </c>
      <c r="B491" s="408" t="s">
        <v>555</v>
      </c>
      <c r="C491" s="359">
        <v>401.45</v>
      </c>
      <c r="D491" s="360">
        <v>405.84999999999997</v>
      </c>
      <c r="E491" s="360">
        <v>391.79999999999995</v>
      </c>
      <c r="F491" s="360">
        <v>382.15</v>
      </c>
      <c r="G491" s="360">
        <v>368.09999999999997</v>
      </c>
      <c r="H491" s="360">
        <v>415.49999999999994</v>
      </c>
      <c r="I491" s="360">
        <v>429.55</v>
      </c>
      <c r="J491" s="360">
        <v>439.19999999999993</v>
      </c>
      <c r="K491" s="359">
        <v>419.9</v>
      </c>
      <c r="L491" s="359">
        <v>396.2</v>
      </c>
      <c r="M491" s="359">
        <v>2.00536</v>
      </c>
      <c r="N491" s="1"/>
      <c r="O491" s="1"/>
    </row>
    <row r="492" spans="1:15" ht="12.75" customHeight="1">
      <c r="A492" s="30">
        <v>482</v>
      </c>
      <c r="B492" s="408" t="s">
        <v>281</v>
      </c>
      <c r="C492" s="359">
        <v>886.5</v>
      </c>
      <c r="D492" s="360">
        <v>886.08333333333337</v>
      </c>
      <c r="E492" s="360">
        <v>871.11666666666679</v>
      </c>
      <c r="F492" s="360">
        <v>855.73333333333346</v>
      </c>
      <c r="G492" s="360">
        <v>840.76666666666688</v>
      </c>
      <c r="H492" s="360">
        <v>901.4666666666667</v>
      </c>
      <c r="I492" s="360">
        <v>916.43333333333317</v>
      </c>
      <c r="J492" s="360">
        <v>931.81666666666661</v>
      </c>
      <c r="K492" s="359">
        <v>901.05</v>
      </c>
      <c r="L492" s="359">
        <v>870.7</v>
      </c>
      <c r="M492" s="359">
        <v>3.8838200000000001</v>
      </c>
      <c r="N492" s="1"/>
      <c r="O492" s="1"/>
    </row>
    <row r="493" spans="1:15" ht="12.75" customHeight="1">
      <c r="A493" s="30">
        <v>483</v>
      </c>
      <c r="B493" s="408" t="s">
        <v>212</v>
      </c>
      <c r="C493" s="359">
        <v>327.64999999999998</v>
      </c>
      <c r="D493" s="360">
        <v>328.9</v>
      </c>
      <c r="E493" s="360">
        <v>321.89999999999998</v>
      </c>
      <c r="F493" s="360">
        <v>316.14999999999998</v>
      </c>
      <c r="G493" s="360">
        <v>309.14999999999998</v>
      </c>
      <c r="H493" s="360">
        <v>334.65</v>
      </c>
      <c r="I493" s="360">
        <v>341.65</v>
      </c>
      <c r="J493" s="360">
        <v>347.4</v>
      </c>
      <c r="K493" s="359">
        <v>335.9</v>
      </c>
      <c r="L493" s="359">
        <v>323.14999999999998</v>
      </c>
      <c r="M493" s="359">
        <v>159.67353</v>
      </c>
      <c r="N493" s="1"/>
      <c r="O493" s="1"/>
    </row>
    <row r="494" spans="1:15" ht="12.75" customHeight="1">
      <c r="A494" s="30">
        <v>484</v>
      </c>
      <c r="B494" s="408" t="s">
        <v>556</v>
      </c>
      <c r="C494" s="359">
        <v>2559.5</v>
      </c>
      <c r="D494" s="360">
        <v>2586.5</v>
      </c>
      <c r="E494" s="360">
        <v>2523</v>
      </c>
      <c r="F494" s="360">
        <v>2486.5</v>
      </c>
      <c r="G494" s="360">
        <v>2423</v>
      </c>
      <c r="H494" s="360">
        <v>2623</v>
      </c>
      <c r="I494" s="360">
        <v>2686.5</v>
      </c>
      <c r="J494" s="360">
        <v>2723</v>
      </c>
      <c r="K494" s="359">
        <v>2650</v>
      </c>
      <c r="L494" s="359">
        <v>2550</v>
      </c>
      <c r="M494" s="359">
        <v>0.41941000000000001</v>
      </c>
      <c r="N494" s="1"/>
      <c r="O494" s="1"/>
    </row>
    <row r="495" spans="1:15" ht="12.75" customHeight="1">
      <c r="A495" s="30">
        <v>485</v>
      </c>
      <c r="B495" s="408" t="s">
        <v>280</v>
      </c>
      <c r="C495" s="359">
        <v>215.2</v>
      </c>
      <c r="D495" s="360">
        <v>215.54999999999998</v>
      </c>
      <c r="E495" s="360">
        <v>214.09999999999997</v>
      </c>
      <c r="F495" s="360">
        <v>212.99999999999997</v>
      </c>
      <c r="G495" s="360">
        <v>211.54999999999995</v>
      </c>
      <c r="H495" s="360">
        <v>216.64999999999998</v>
      </c>
      <c r="I495" s="360">
        <v>218.09999999999997</v>
      </c>
      <c r="J495" s="360">
        <v>219.2</v>
      </c>
      <c r="K495" s="359">
        <v>217</v>
      </c>
      <c r="L495" s="359">
        <v>214.45</v>
      </c>
      <c r="M495" s="359">
        <v>3.2958599999999998</v>
      </c>
      <c r="N495" s="1"/>
      <c r="O495" s="1"/>
    </row>
    <row r="496" spans="1:15" ht="12.75" customHeight="1">
      <c r="A496" s="30">
        <v>486</v>
      </c>
      <c r="B496" s="408" t="s">
        <v>557</v>
      </c>
      <c r="C496" s="359">
        <v>1988.55</v>
      </c>
      <c r="D496" s="360">
        <v>1992.1833333333334</v>
      </c>
      <c r="E496" s="360">
        <v>1938.3666666666668</v>
      </c>
      <c r="F496" s="360">
        <v>1888.1833333333334</v>
      </c>
      <c r="G496" s="360">
        <v>1834.3666666666668</v>
      </c>
      <c r="H496" s="360">
        <v>2042.3666666666668</v>
      </c>
      <c r="I496" s="360">
        <v>2096.1833333333334</v>
      </c>
      <c r="J496" s="360">
        <v>2146.3666666666668</v>
      </c>
      <c r="K496" s="359">
        <v>2046</v>
      </c>
      <c r="L496" s="359">
        <v>1942</v>
      </c>
      <c r="M496" s="359">
        <v>0.32014999999999999</v>
      </c>
      <c r="N496" s="1"/>
      <c r="O496" s="1"/>
    </row>
    <row r="497" spans="1:15" ht="12.75" customHeight="1">
      <c r="A497" s="30">
        <v>487</v>
      </c>
      <c r="B497" s="408" t="s">
        <v>550</v>
      </c>
      <c r="C497" s="359">
        <v>561.6</v>
      </c>
      <c r="D497" s="360">
        <v>564.31666666666672</v>
      </c>
      <c r="E497" s="360">
        <v>553.73333333333346</v>
      </c>
      <c r="F497" s="360">
        <v>545.86666666666679</v>
      </c>
      <c r="G497" s="360">
        <v>535.28333333333353</v>
      </c>
      <c r="H497" s="360">
        <v>572.18333333333339</v>
      </c>
      <c r="I497" s="360">
        <v>582.76666666666665</v>
      </c>
      <c r="J497" s="360">
        <v>590.63333333333333</v>
      </c>
      <c r="K497" s="359">
        <v>574.9</v>
      </c>
      <c r="L497" s="359">
        <v>556.45000000000005</v>
      </c>
      <c r="M497" s="359">
        <v>1.23387</v>
      </c>
      <c r="N497" s="1"/>
      <c r="O497" s="1"/>
    </row>
    <row r="498" spans="1:15" ht="12.75" customHeight="1">
      <c r="A498" s="30">
        <v>488</v>
      </c>
      <c r="B498" s="408" t="s">
        <v>549</v>
      </c>
      <c r="C498" s="359">
        <v>3765.8</v>
      </c>
      <c r="D498" s="360">
        <v>3765.2000000000003</v>
      </c>
      <c r="E498" s="360">
        <v>3672.6500000000005</v>
      </c>
      <c r="F498" s="360">
        <v>3579.5000000000005</v>
      </c>
      <c r="G498" s="360">
        <v>3486.9500000000007</v>
      </c>
      <c r="H498" s="360">
        <v>3858.3500000000004</v>
      </c>
      <c r="I498" s="360">
        <v>3950.9000000000005</v>
      </c>
      <c r="J498" s="360">
        <v>4044.05</v>
      </c>
      <c r="K498" s="359">
        <v>3857.75</v>
      </c>
      <c r="L498" s="359">
        <v>3672.05</v>
      </c>
      <c r="M498" s="359">
        <v>7.1440000000000003E-2</v>
      </c>
      <c r="N498" s="1"/>
      <c r="O498" s="1"/>
    </row>
    <row r="499" spans="1:15" ht="12.75" customHeight="1">
      <c r="A499" s="30">
        <v>489</v>
      </c>
      <c r="B499" s="408" t="s">
        <v>213</v>
      </c>
      <c r="C499" s="359">
        <v>1157.1500000000001</v>
      </c>
      <c r="D499" s="360">
        <v>1170.3833333333334</v>
      </c>
      <c r="E499" s="360">
        <v>1136.3166666666668</v>
      </c>
      <c r="F499" s="360">
        <v>1115.4833333333333</v>
      </c>
      <c r="G499" s="360">
        <v>1081.4166666666667</v>
      </c>
      <c r="H499" s="360">
        <v>1191.2166666666669</v>
      </c>
      <c r="I499" s="360">
        <v>1225.2833333333335</v>
      </c>
      <c r="J499" s="360">
        <v>1246.116666666667</v>
      </c>
      <c r="K499" s="359">
        <v>1204.45</v>
      </c>
      <c r="L499" s="359">
        <v>1149.55</v>
      </c>
      <c r="M499" s="359">
        <v>9.2970400000000009</v>
      </c>
      <c r="N499" s="1"/>
      <c r="O499" s="1"/>
    </row>
    <row r="500" spans="1:15" ht="12.75" customHeight="1">
      <c r="A500" s="30">
        <v>490</v>
      </c>
      <c r="B500" s="408" t="s">
        <v>554</v>
      </c>
      <c r="C500" s="359">
        <v>2400</v>
      </c>
      <c r="D500" s="360">
        <v>2414.6</v>
      </c>
      <c r="E500" s="360">
        <v>2372.3999999999996</v>
      </c>
      <c r="F500" s="360">
        <v>2344.7999999999997</v>
      </c>
      <c r="G500" s="360">
        <v>2302.5999999999995</v>
      </c>
      <c r="H500" s="360">
        <v>2442.1999999999998</v>
      </c>
      <c r="I500" s="360">
        <v>2484.3999999999996</v>
      </c>
      <c r="J500" s="360">
        <v>2512</v>
      </c>
      <c r="K500" s="359">
        <v>2456.8000000000002</v>
      </c>
      <c r="L500" s="359">
        <v>2387</v>
      </c>
      <c r="M500" s="359">
        <v>1.08067</v>
      </c>
      <c r="N500" s="1"/>
      <c r="O500" s="1"/>
    </row>
    <row r="501" spans="1:15" ht="12.75" customHeight="1">
      <c r="A501" s="30">
        <v>491</v>
      </c>
      <c r="B501" s="408" t="s">
        <v>558</v>
      </c>
      <c r="C501" s="359">
        <v>7977.55</v>
      </c>
      <c r="D501" s="360">
        <v>8034.1833333333334</v>
      </c>
      <c r="E501" s="360">
        <v>7868.3666666666668</v>
      </c>
      <c r="F501" s="360">
        <v>7759.1833333333334</v>
      </c>
      <c r="G501" s="360">
        <v>7593.3666666666668</v>
      </c>
      <c r="H501" s="360">
        <v>8143.3666666666668</v>
      </c>
      <c r="I501" s="360">
        <v>8309.1833333333343</v>
      </c>
      <c r="J501" s="360">
        <v>8418.3666666666668</v>
      </c>
      <c r="K501" s="359">
        <v>8200</v>
      </c>
      <c r="L501" s="359">
        <v>7925</v>
      </c>
      <c r="M501" s="359">
        <v>0.13503999999999999</v>
      </c>
      <c r="N501" s="1"/>
      <c r="O501" s="1"/>
    </row>
    <row r="502" spans="1:15" ht="12.75" customHeight="1">
      <c r="A502" s="30">
        <v>492</v>
      </c>
      <c r="B502" s="408" t="s">
        <v>559</v>
      </c>
      <c r="C502" s="359">
        <v>178.3</v>
      </c>
      <c r="D502" s="360">
        <v>180.23333333333335</v>
      </c>
      <c r="E502" s="360">
        <v>175.16666666666669</v>
      </c>
      <c r="F502" s="360">
        <v>172.03333333333333</v>
      </c>
      <c r="G502" s="360">
        <v>166.96666666666667</v>
      </c>
      <c r="H502" s="360">
        <v>183.3666666666667</v>
      </c>
      <c r="I502" s="360">
        <v>188.43333333333337</v>
      </c>
      <c r="J502" s="360">
        <v>191.56666666666672</v>
      </c>
      <c r="K502" s="359">
        <v>185.3</v>
      </c>
      <c r="L502" s="359">
        <v>177.1</v>
      </c>
      <c r="M502" s="359">
        <v>10.339259999999999</v>
      </c>
      <c r="N502" s="1"/>
      <c r="O502" s="1"/>
    </row>
    <row r="503" spans="1:15" ht="12.75" customHeight="1">
      <c r="A503" s="30">
        <v>493</v>
      </c>
      <c r="B503" s="408" t="s">
        <v>560</v>
      </c>
      <c r="C503" s="359">
        <v>142.75</v>
      </c>
      <c r="D503" s="360">
        <v>143.11666666666667</v>
      </c>
      <c r="E503" s="360">
        <v>140.63333333333335</v>
      </c>
      <c r="F503" s="360">
        <v>138.51666666666668</v>
      </c>
      <c r="G503" s="360">
        <v>136.03333333333336</v>
      </c>
      <c r="H503" s="360">
        <v>145.23333333333335</v>
      </c>
      <c r="I503" s="360">
        <v>147.7166666666667</v>
      </c>
      <c r="J503" s="360">
        <v>149.83333333333334</v>
      </c>
      <c r="K503" s="359">
        <v>145.6</v>
      </c>
      <c r="L503" s="359">
        <v>141</v>
      </c>
      <c r="M503" s="359">
        <v>9.57437</v>
      </c>
      <c r="N503" s="1"/>
      <c r="O503" s="1"/>
    </row>
    <row r="504" spans="1:15" ht="12.75" customHeight="1">
      <c r="A504" s="30">
        <v>494</v>
      </c>
      <c r="B504" s="408" t="s">
        <v>561</v>
      </c>
      <c r="C504" s="359">
        <v>490.2</v>
      </c>
      <c r="D504" s="360">
        <v>490.7</v>
      </c>
      <c r="E504" s="360">
        <v>487</v>
      </c>
      <c r="F504" s="360">
        <v>483.8</v>
      </c>
      <c r="G504" s="360">
        <v>480.1</v>
      </c>
      <c r="H504" s="360">
        <v>493.9</v>
      </c>
      <c r="I504" s="360">
        <v>497.59999999999991</v>
      </c>
      <c r="J504" s="360">
        <v>500.79999999999995</v>
      </c>
      <c r="K504" s="359">
        <v>494.4</v>
      </c>
      <c r="L504" s="359">
        <v>487.5</v>
      </c>
      <c r="M504" s="359">
        <v>0.27753</v>
      </c>
      <c r="N504" s="1"/>
      <c r="O504" s="1"/>
    </row>
    <row r="505" spans="1:15" ht="12.75" customHeight="1">
      <c r="A505" s="30">
        <v>495</v>
      </c>
      <c r="B505" s="408" t="s">
        <v>282</v>
      </c>
      <c r="C505" s="359">
        <v>1836.75</v>
      </c>
      <c r="D505" s="360">
        <v>1836.9333333333334</v>
      </c>
      <c r="E505" s="360">
        <v>1799.8666666666668</v>
      </c>
      <c r="F505" s="360">
        <v>1762.9833333333333</v>
      </c>
      <c r="G505" s="360">
        <v>1725.9166666666667</v>
      </c>
      <c r="H505" s="360">
        <v>1873.8166666666668</v>
      </c>
      <c r="I505" s="360">
        <v>1910.8833333333334</v>
      </c>
      <c r="J505" s="360">
        <v>1947.7666666666669</v>
      </c>
      <c r="K505" s="359">
        <v>1874</v>
      </c>
      <c r="L505" s="359">
        <v>1800.05</v>
      </c>
      <c r="M505" s="359">
        <v>2.3624000000000001</v>
      </c>
      <c r="N505" s="1"/>
      <c r="O505" s="1"/>
    </row>
    <row r="506" spans="1:15" ht="12.75" customHeight="1">
      <c r="A506" s="30">
        <v>496</v>
      </c>
      <c r="B506" s="408" t="s">
        <v>214</v>
      </c>
      <c r="C506" s="359">
        <v>552.15</v>
      </c>
      <c r="D506" s="360">
        <v>554.58333333333337</v>
      </c>
      <c r="E506" s="360">
        <v>544.2166666666667</v>
      </c>
      <c r="F506" s="360">
        <v>536.2833333333333</v>
      </c>
      <c r="G506" s="360">
        <v>525.91666666666663</v>
      </c>
      <c r="H506" s="360">
        <v>562.51666666666677</v>
      </c>
      <c r="I506" s="360">
        <v>572.88333333333333</v>
      </c>
      <c r="J506" s="360">
        <v>580.81666666666683</v>
      </c>
      <c r="K506" s="359">
        <v>564.95000000000005</v>
      </c>
      <c r="L506" s="359">
        <v>546.65</v>
      </c>
      <c r="M506" s="359">
        <v>149.49889999999999</v>
      </c>
      <c r="N506" s="1"/>
      <c r="O506" s="1"/>
    </row>
    <row r="507" spans="1:15" ht="12.75" customHeight="1">
      <c r="A507" s="30">
        <v>497</v>
      </c>
      <c r="B507" s="408" t="s">
        <v>562</v>
      </c>
      <c r="C507" s="359">
        <v>393.9</v>
      </c>
      <c r="D507" s="360">
        <v>397.41666666666669</v>
      </c>
      <c r="E507" s="360">
        <v>388.68333333333339</v>
      </c>
      <c r="F507" s="360">
        <v>383.4666666666667</v>
      </c>
      <c r="G507" s="360">
        <v>374.73333333333341</v>
      </c>
      <c r="H507" s="360">
        <v>402.63333333333338</v>
      </c>
      <c r="I507" s="360">
        <v>411.36666666666662</v>
      </c>
      <c r="J507" s="360">
        <v>416.58333333333337</v>
      </c>
      <c r="K507" s="359">
        <v>406.15</v>
      </c>
      <c r="L507" s="359">
        <v>392.2</v>
      </c>
      <c r="M507" s="359">
        <v>4.0777000000000001</v>
      </c>
      <c r="N507" s="1"/>
      <c r="O507" s="1"/>
    </row>
    <row r="508" spans="1:15" ht="12.75" customHeight="1">
      <c r="A508" s="30">
        <v>498</v>
      </c>
      <c r="B508" s="408" t="s">
        <v>283</v>
      </c>
      <c r="C508" s="359">
        <v>13.35</v>
      </c>
      <c r="D508" s="360">
        <v>13.483333333333334</v>
      </c>
      <c r="E508" s="360">
        <v>13.166666666666668</v>
      </c>
      <c r="F508" s="360">
        <v>12.983333333333334</v>
      </c>
      <c r="G508" s="360">
        <v>12.666666666666668</v>
      </c>
      <c r="H508" s="360">
        <v>13.666666666666668</v>
      </c>
      <c r="I508" s="360">
        <v>13.983333333333334</v>
      </c>
      <c r="J508" s="360">
        <v>14.166666666666668</v>
      </c>
      <c r="K508" s="359">
        <v>13.8</v>
      </c>
      <c r="L508" s="359">
        <v>13.3</v>
      </c>
      <c r="M508" s="359">
        <v>815.62705000000005</v>
      </c>
      <c r="N508" s="1"/>
      <c r="O508" s="1"/>
    </row>
    <row r="509" spans="1:15" ht="12.75" customHeight="1">
      <c r="A509" s="30">
        <v>499</v>
      </c>
      <c r="B509" s="408" t="s">
        <v>215</v>
      </c>
      <c r="C509" s="359">
        <v>285.5</v>
      </c>
      <c r="D509" s="360">
        <v>287.40000000000003</v>
      </c>
      <c r="E509" s="360">
        <v>282.10000000000008</v>
      </c>
      <c r="F509" s="360">
        <v>278.70000000000005</v>
      </c>
      <c r="G509" s="360">
        <v>273.40000000000009</v>
      </c>
      <c r="H509" s="360">
        <v>290.80000000000007</v>
      </c>
      <c r="I509" s="360">
        <v>296.10000000000002</v>
      </c>
      <c r="J509" s="360">
        <v>299.50000000000006</v>
      </c>
      <c r="K509" s="359">
        <v>292.7</v>
      </c>
      <c r="L509" s="359">
        <v>284</v>
      </c>
      <c r="M509" s="359">
        <v>91.191010000000006</v>
      </c>
      <c r="N509" s="1"/>
      <c r="O509" s="1"/>
    </row>
    <row r="510" spans="1:15" ht="12.75" customHeight="1">
      <c r="A510" s="30">
        <v>500</v>
      </c>
      <c r="B510" s="408" t="s">
        <v>563</v>
      </c>
      <c r="C510" s="359">
        <v>409.4</v>
      </c>
      <c r="D510" s="360">
        <v>412.90000000000003</v>
      </c>
      <c r="E510" s="360">
        <v>401.20000000000005</v>
      </c>
      <c r="F510" s="360">
        <v>393</v>
      </c>
      <c r="G510" s="360">
        <v>381.3</v>
      </c>
      <c r="H510" s="360">
        <v>421.10000000000008</v>
      </c>
      <c r="I510" s="360">
        <v>432.8</v>
      </c>
      <c r="J510" s="360">
        <v>441.00000000000011</v>
      </c>
      <c r="K510" s="359">
        <v>424.6</v>
      </c>
      <c r="L510" s="359">
        <v>404.7</v>
      </c>
      <c r="M510" s="359">
        <v>14.91722</v>
      </c>
      <c r="N510" s="1"/>
      <c r="O510" s="1"/>
    </row>
    <row r="511" spans="1:15" ht="12.75" customHeight="1">
      <c r="A511" s="30">
        <v>501</v>
      </c>
      <c r="B511" s="408" t="s">
        <v>564</v>
      </c>
      <c r="C511" s="359">
        <v>1722.8</v>
      </c>
      <c r="D511" s="360">
        <v>1725.3333333333333</v>
      </c>
      <c r="E511" s="360">
        <v>1698.4666666666665</v>
      </c>
      <c r="F511" s="360">
        <v>1674.1333333333332</v>
      </c>
      <c r="G511" s="360">
        <v>1647.2666666666664</v>
      </c>
      <c r="H511" s="360">
        <v>1749.6666666666665</v>
      </c>
      <c r="I511" s="360">
        <v>1776.5333333333333</v>
      </c>
      <c r="J511" s="360">
        <v>1800.8666666666666</v>
      </c>
      <c r="K511" s="359">
        <v>1752.2</v>
      </c>
      <c r="L511" s="359">
        <v>1701</v>
      </c>
      <c r="M511" s="359">
        <v>0.69055</v>
      </c>
      <c r="N511" s="1"/>
      <c r="O511" s="1"/>
    </row>
    <row r="512" spans="1:15" ht="12.75" customHeight="1">
      <c r="A512" s="303"/>
      <c r="B512" s="303"/>
      <c r="C512" s="304"/>
      <c r="D512" s="304"/>
      <c r="E512" s="304"/>
      <c r="F512" s="304"/>
      <c r="G512" s="304"/>
      <c r="H512" s="304"/>
      <c r="I512" s="304"/>
      <c r="J512" s="303"/>
      <c r="K512" s="303"/>
      <c r="L512" s="303"/>
      <c r="M512" s="305"/>
      <c r="N512" s="1"/>
      <c r="O512" s="1"/>
    </row>
    <row r="513" spans="1:15" ht="12.75" customHeight="1">
      <c r="A513" s="303"/>
      <c r="B513" s="303"/>
      <c r="C513" s="304"/>
      <c r="D513" s="304"/>
      <c r="E513" s="304"/>
      <c r="F513" s="304"/>
      <c r="G513" s="304"/>
      <c r="H513" s="304"/>
      <c r="I513" s="304"/>
      <c r="J513" s="303"/>
      <c r="K513" s="303"/>
      <c r="L513" s="303"/>
      <c r="M513" s="305"/>
      <c r="N513" s="1"/>
      <c r="O513" s="1"/>
    </row>
    <row r="514" spans="1:15" ht="12.75" customHeight="1">
      <c r="A514" s="303"/>
      <c r="B514" s="303"/>
      <c r="C514" s="304"/>
      <c r="D514" s="304"/>
      <c r="E514" s="304"/>
      <c r="F514" s="304"/>
      <c r="G514" s="304"/>
      <c r="H514" s="304"/>
      <c r="I514" s="304"/>
      <c r="J514" s="303"/>
      <c r="K514" s="303"/>
      <c r="L514" s="303"/>
      <c r="M514" s="305"/>
      <c r="N514" s="1"/>
      <c r="O514" s="1"/>
    </row>
    <row r="515" spans="1:15" ht="12.75" customHeight="1">
      <c r="A515" s="303"/>
      <c r="B515" s="303"/>
      <c r="C515" s="304"/>
      <c r="D515" s="304"/>
      <c r="E515" s="304"/>
      <c r="F515" s="304"/>
      <c r="G515" s="304"/>
      <c r="H515" s="304"/>
      <c r="I515" s="304"/>
      <c r="J515" s="303"/>
      <c r="K515" s="303"/>
      <c r="L515" s="303"/>
      <c r="M515" s="305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J518" s="1"/>
      <c r="K518" s="1"/>
      <c r="L518" s="1"/>
      <c r="M518" s="1"/>
      <c r="N518" s="1"/>
      <c r="O518" s="1"/>
    </row>
    <row r="519" spans="1:15" ht="12.75" customHeight="1">
      <c r="A519" s="63" t="s">
        <v>286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6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225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226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227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228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67" t="s">
        <v>229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67" t="s">
        <v>230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B17" sqref="B17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288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88"/>
      <c r="B5" s="489"/>
      <c r="C5" s="488"/>
      <c r="D5" s="489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429" t="s">
        <v>287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566</v>
      </c>
      <c r="B7" s="490" t="s">
        <v>567</v>
      </c>
      <c r="C7" s="489"/>
      <c r="D7" s="7">
        <f>Main!B10</f>
        <v>44592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568</v>
      </c>
      <c r="B9" s="85" t="s">
        <v>569</v>
      </c>
      <c r="C9" s="85" t="s">
        <v>570</v>
      </c>
      <c r="D9" s="85" t="s">
        <v>571</v>
      </c>
      <c r="E9" s="85" t="s">
        <v>572</v>
      </c>
      <c r="F9" s="85" t="s">
        <v>573</v>
      </c>
      <c r="G9" s="85" t="s">
        <v>574</v>
      </c>
      <c r="H9" s="85" t="s">
        <v>575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44589</v>
      </c>
      <c r="B10" s="29">
        <v>539570</v>
      </c>
      <c r="C10" s="28" t="s">
        <v>1125</v>
      </c>
      <c r="D10" s="28" t="s">
        <v>1126</v>
      </c>
      <c r="E10" s="28" t="s">
        <v>576</v>
      </c>
      <c r="F10" s="87">
        <v>76800</v>
      </c>
      <c r="G10" s="29">
        <v>6.05</v>
      </c>
      <c r="H10" s="29" t="s">
        <v>312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44589</v>
      </c>
      <c r="B11" s="29">
        <v>531681</v>
      </c>
      <c r="C11" s="28" t="s">
        <v>1127</v>
      </c>
      <c r="D11" s="28" t="s">
        <v>1128</v>
      </c>
      <c r="E11" s="28" t="s">
        <v>577</v>
      </c>
      <c r="F11" s="87">
        <v>448000</v>
      </c>
      <c r="G11" s="29">
        <v>1.97</v>
      </c>
      <c r="H11" s="29" t="s">
        <v>312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44589</v>
      </c>
      <c r="B12" s="29">
        <v>541865</v>
      </c>
      <c r="C12" s="28" t="s">
        <v>1129</v>
      </c>
      <c r="D12" s="28" t="s">
        <v>857</v>
      </c>
      <c r="E12" s="28" t="s">
        <v>576</v>
      </c>
      <c r="F12" s="87">
        <v>41409</v>
      </c>
      <c r="G12" s="29">
        <v>137.41</v>
      </c>
      <c r="H12" s="29" t="s">
        <v>312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44589</v>
      </c>
      <c r="B13" s="29">
        <v>541865</v>
      </c>
      <c r="C13" s="28" t="s">
        <v>1129</v>
      </c>
      <c r="D13" s="28" t="s">
        <v>857</v>
      </c>
      <c r="E13" s="28" t="s">
        <v>577</v>
      </c>
      <c r="F13" s="87">
        <v>83404</v>
      </c>
      <c r="G13" s="29">
        <v>146.19999999999999</v>
      </c>
      <c r="H13" s="29" t="s">
        <v>312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44589</v>
      </c>
      <c r="B14" s="29">
        <v>540545</v>
      </c>
      <c r="C14" s="28" t="s">
        <v>1003</v>
      </c>
      <c r="D14" s="28" t="s">
        <v>1060</v>
      </c>
      <c r="E14" s="28" t="s">
        <v>577</v>
      </c>
      <c r="F14" s="87">
        <v>490999</v>
      </c>
      <c r="G14" s="29">
        <v>42.65</v>
      </c>
      <c r="H14" s="29" t="s">
        <v>312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44589</v>
      </c>
      <c r="B15" s="29">
        <v>524752</v>
      </c>
      <c r="C15" s="28" t="s">
        <v>1086</v>
      </c>
      <c r="D15" s="28" t="s">
        <v>1037</v>
      </c>
      <c r="E15" s="28" t="s">
        <v>577</v>
      </c>
      <c r="F15" s="87">
        <v>80000</v>
      </c>
      <c r="G15" s="29">
        <v>73.31</v>
      </c>
      <c r="H15" s="29" t="s">
        <v>312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44589</v>
      </c>
      <c r="B16" s="29">
        <v>543444</v>
      </c>
      <c r="C16" s="28" t="s">
        <v>1130</v>
      </c>
      <c r="D16" s="28" t="s">
        <v>1131</v>
      </c>
      <c r="E16" s="28" t="s">
        <v>576</v>
      </c>
      <c r="F16" s="87">
        <v>18000</v>
      </c>
      <c r="G16" s="29">
        <v>37</v>
      </c>
      <c r="H16" s="29" t="s">
        <v>312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44589</v>
      </c>
      <c r="B17" s="29">
        <v>543444</v>
      </c>
      <c r="C17" s="28" t="s">
        <v>1130</v>
      </c>
      <c r="D17" s="28" t="s">
        <v>1132</v>
      </c>
      <c r="E17" s="28" t="s">
        <v>576</v>
      </c>
      <c r="F17" s="87">
        <v>18000</v>
      </c>
      <c r="G17" s="29">
        <v>37</v>
      </c>
      <c r="H17" s="29" t="s">
        <v>312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44589</v>
      </c>
      <c r="B18" s="29">
        <v>543444</v>
      </c>
      <c r="C18" s="28" t="s">
        <v>1130</v>
      </c>
      <c r="D18" s="28" t="s">
        <v>1133</v>
      </c>
      <c r="E18" s="28" t="s">
        <v>576</v>
      </c>
      <c r="F18" s="87">
        <v>15000</v>
      </c>
      <c r="G18" s="29">
        <v>35.1</v>
      </c>
      <c r="H18" s="29" t="s">
        <v>312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44589</v>
      </c>
      <c r="B19" s="29">
        <v>543444</v>
      </c>
      <c r="C19" s="28" t="s">
        <v>1130</v>
      </c>
      <c r="D19" s="28" t="s">
        <v>1133</v>
      </c>
      <c r="E19" s="28" t="s">
        <v>577</v>
      </c>
      <c r="F19" s="87">
        <v>36000</v>
      </c>
      <c r="G19" s="29">
        <v>36.96</v>
      </c>
      <c r="H19" s="29" t="s">
        <v>312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44589</v>
      </c>
      <c r="B20" s="29">
        <v>539839</v>
      </c>
      <c r="C20" s="28" t="s">
        <v>1134</v>
      </c>
      <c r="D20" s="28" t="s">
        <v>1135</v>
      </c>
      <c r="E20" s="28" t="s">
        <v>577</v>
      </c>
      <c r="F20" s="87">
        <v>152000</v>
      </c>
      <c r="G20" s="29">
        <v>8</v>
      </c>
      <c r="H20" s="29" t="s">
        <v>312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44589</v>
      </c>
      <c r="B21" s="29">
        <v>514167</v>
      </c>
      <c r="C21" s="28" t="s">
        <v>729</v>
      </c>
      <c r="D21" s="28" t="s">
        <v>1136</v>
      </c>
      <c r="E21" s="28" t="s">
        <v>577</v>
      </c>
      <c r="F21" s="87">
        <v>300000</v>
      </c>
      <c r="G21" s="29">
        <v>589.54</v>
      </c>
      <c r="H21" s="29" t="s">
        <v>312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44589</v>
      </c>
      <c r="B22" s="29">
        <v>539680</v>
      </c>
      <c r="C22" s="28" t="s">
        <v>1137</v>
      </c>
      <c r="D22" s="28" t="s">
        <v>1138</v>
      </c>
      <c r="E22" s="28" t="s">
        <v>577</v>
      </c>
      <c r="F22" s="87">
        <v>24000</v>
      </c>
      <c r="G22" s="29">
        <v>11.01</v>
      </c>
      <c r="H22" s="29" t="s">
        <v>312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44589</v>
      </c>
      <c r="B23" s="29">
        <v>540936</v>
      </c>
      <c r="C23" s="28" t="s">
        <v>1087</v>
      </c>
      <c r="D23" s="28" t="s">
        <v>967</v>
      </c>
      <c r="E23" s="28" t="s">
        <v>576</v>
      </c>
      <c r="F23" s="87">
        <v>66664</v>
      </c>
      <c r="G23" s="29">
        <v>14.9</v>
      </c>
      <c r="H23" s="29" t="s">
        <v>312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44589</v>
      </c>
      <c r="B24" s="29">
        <v>540936</v>
      </c>
      <c r="C24" s="28" t="s">
        <v>1087</v>
      </c>
      <c r="D24" s="28" t="s">
        <v>967</v>
      </c>
      <c r="E24" s="28" t="s">
        <v>577</v>
      </c>
      <c r="F24" s="87">
        <v>78969</v>
      </c>
      <c r="G24" s="29">
        <v>14.96</v>
      </c>
      <c r="H24" s="29" t="s">
        <v>312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44589</v>
      </c>
      <c r="B25" s="29">
        <v>540377</v>
      </c>
      <c r="C25" s="28" t="s">
        <v>985</v>
      </c>
      <c r="D25" s="28" t="s">
        <v>1139</v>
      </c>
      <c r="E25" s="28" t="s">
        <v>576</v>
      </c>
      <c r="F25" s="87">
        <v>18000</v>
      </c>
      <c r="G25" s="29">
        <v>46.4</v>
      </c>
      <c r="H25" s="29" t="s">
        <v>312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44589</v>
      </c>
      <c r="B26" s="29">
        <v>540377</v>
      </c>
      <c r="C26" s="28" t="s">
        <v>985</v>
      </c>
      <c r="D26" s="28" t="s">
        <v>1140</v>
      </c>
      <c r="E26" s="28" t="s">
        <v>577</v>
      </c>
      <c r="F26" s="87">
        <v>18000</v>
      </c>
      <c r="G26" s="29">
        <v>46.4</v>
      </c>
      <c r="H26" s="29" t="s">
        <v>312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44589</v>
      </c>
      <c r="B27" s="29">
        <v>509051</v>
      </c>
      <c r="C27" s="28" t="s">
        <v>1141</v>
      </c>
      <c r="D27" s="28" t="s">
        <v>857</v>
      </c>
      <c r="E27" s="28" t="s">
        <v>576</v>
      </c>
      <c r="F27" s="87">
        <v>5250000</v>
      </c>
      <c r="G27" s="29">
        <v>7.09</v>
      </c>
      <c r="H27" s="29" t="s">
        <v>312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44589</v>
      </c>
      <c r="B28" s="29">
        <v>541983</v>
      </c>
      <c r="C28" s="28" t="s">
        <v>1142</v>
      </c>
      <c r="D28" s="28" t="s">
        <v>1143</v>
      </c>
      <c r="E28" s="28" t="s">
        <v>577</v>
      </c>
      <c r="F28" s="87">
        <v>81000</v>
      </c>
      <c r="G28" s="29">
        <v>8</v>
      </c>
      <c r="H28" s="29" t="s">
        <v>312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44589</v>
      </c>
      <c r="B29" s="29">
        <v>533506</v>
      </c>
      <c r="C29" s="28" t="s">
        <v>1144</v>
      </c>
      <c r="D29" s="28" t="s">
        <v>857</v>
      </c>
      <c r="E29" s="28" t="s">
        <v>576</v>
      </c>
      <c r="F29" s="87">
        <v>2867448</v>
      </c>
      <c r="G29" s="29">
        <v>4.8899999999999997</v>
      </c>
      <c r="H29" s="29" t="s">
        <v>312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44589</v>
      </c>
      <c r="B30" s="29">
        <v>533506</v>
      </c>
      <c r="C30" s="28" t="s">
        <v>1144</v>
      </c>
      <c r="D30" s="28" t="s">
        <v>857</v>
      </c>
      <c r="E30" s="28" t="s">
        <v>577</v>
      </c>
      <c r="F30" s="87">
        <v>5901705</v>
      </c>
      <c r="G30" s="29">
        <v>4.91</v>
      </c>
      <c r="H30" s="29" t="s">
        <v>312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44589</v>
      </c>
      <c r="B31" s="29">
        <v>519319</v>
      </c>
      <c r="C31" s="28" t="s">
        <v>1145</v>
      </c>
      <c r="D31" s="28" t="s">
        <v>1146</v>
      </c>
      <c r="E31" s="28" t="s">
        <v>577</v>
      </c>
      <c r="F31" s="87">
        <v>65000</v>
      </c>
      <c r="G31" s="29">
        <v>4.13</v>
      </c>
      <c r="H31" s="29" t="s">
        <v>312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44589</v>
      </c>
      <c r="B32" s="29">
        <v>519319</v>
      </c>
      <c r="C32" s="28" t="s">
        <v>1145</v>
      </c>
      <c r="D32" s="28" t="s">
        <v>1147</v>
      </c>
      <c r="E32" s="28" t="s">
        <v>576</v>
      </c>
      <c r="F32" s="87">
        <v>61476</v>
      </c>
      <c r="G32" s="29">
        <v>4.13</v>
      </c>
      <c r="H32" s="29" t="s">
        <v>312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44589</v>
      </c>
      <c r="B33" s="29">
        <v>532154</v>
      </c>
      <c r="C33" s="28" t="s">
        <v>1088</v>
      </c>
      <c r="D33" s="28" t="s">
        <v>927</v>
      </c>
      <c r="E33" s="28" t="s">
        <v>576</v>
      </c>
      <c r="F33" s="87">
        <v>4000000</v>
      </c>
      <c r="G33" s="29">
        <v>1.51</v>
      </c>
      <c r="H33" s="29" t="s">
        <v>312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44589</v>
      </c>
      <c r="B34" s="29">
        <v>532154</v>
      </c>
      <c r="C34" s="28" t="s">
        <v>1088</v>
      </c>
      <c r="D34" s="28" t="s">
        <v>927</v>
      </c>
      <c r="E34" s="28" t="s">
        <v>577</v>
      </c>
      <c r="F34" s="87">
        <v>5000000</v>
      </c>
      <c r="G34" s="29">
        <v>1.51</v>
      </c>
      <c r="H34" s="29" t="s">
        <v>312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44589</v>
      </c>
      <c r="B35" s="29">
        <v>526622</v>
      </c>
      <c r="C35" s="28" t="s">
        <v>1148</v>
      </c>
      <c r="D35" s="28" t="s">
        <v>927</v>
      </c>
      <c r="E35" s="28" t="s">
        <v>577</v>
      </c>
      <c r="F35" s="87">
        <v>1810670</v>
      </c>
      <c r="G35" s="29">
        <v>2.29</v>
      </c>
      <c r="H35" s="29" t="s">
        <v>312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44589</v>
      </c>
      <c r="B36" s="29">
        <v>542771</v>
      </c>
      <c r="C36" s="28" t="s">
        <v>1149</v>
      </c>
      <c r="D36" s="28" t="s">
        <v>1150</v>
      </c>
      <c r="E36" s="28" t="s">
        <v>577</v>
      </c>
      <c r="F36" s="87">
        <v>30000</v>
      </c>
      <c r="G36" s="29">
        <v>7.64</v>
      </c>
      <c r="H36" s="29" t="s">
        <v>312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44589</v>
      </c>
      <c r="B37" s="29">
        <v>540386</v>
      </c>
      <c r="C37" s="28" t="s">
        <v>1089</v>
      </c>
      <c r="D37" s="28" t="s">
        <v>1151</v>
      </c>
      <c r="E37" s="28" t="s">
        <v>577</v>
      </c>
      <c r="F37" s="87">
        <v>81561</v>
      </c>
      <c r="G37" s="29">
        <v>29.85</v>
      </c>
      <c r="H37" s="29" t="s">
        <v>312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44589</v>
      </c>
      <c r="B38" s="29">
        <v>540386</v>
      </c>
      <c r="C38" s="28" t="s">
        <v>1089</v>
      </c>
      <c r="D38" s="28" t="s">
        <v>1064</v>
      </c>
      <c r="E38" s="28" t="s">
        <v>576</v>
      </c>
      <c r="F38" s="87">
        <v>19383</v>
      </c>
      <c r="G38" s="29">
        <v>29.53</v>
      </c>
      <c r="H38" s="29" t="s">
        <v>312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44589</v>
      </c>
      <c r="B39" s="29">
        <v>540386</v>
      </c>
      <c r="C39" s="28" t="s">
        <v>1089</v>
      </c>
      <c r="D39" s="28" t="s">
        <v>1064</v>
      </c>
      <c r="E39" s="28" t="s">
        <v>577</v>
      </c>
      <c r="F39" s="87">
        <v>113570</v>
      </c>
      <c r="G39" s="29">
        <v>29.84</v>
      </c>
      <c r="H39" s="29" t="s">
        <v>312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44589</v>
      </c>
      <c r="B40" s="29">
        <v>540727</v>
      </c>
      <c r="C40" s="28" t="s">
        <v>1020</v>
      </c>
      <c r="D40" s="28" t="s">
        <v>1090</v>
      </c>
      <c r="E40" s="28" t="s">
        <v>576</v>
      </c>
      <c r="F40" s="87">
        <v>192480</v>
      </c>
      <c r="G40" s="29">
        <v>79.41</v>
      </c>
      <c r="H40" s="29" t="s">
        <v>312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44589</v>
      </c>
      <c r="B41" s="29">
        <v>540727</v>
      </c>
      <c r="C41" s="28" t="s">
        <v>1020</v>
      </c>
      <c r="D41" s="28" t="s">
        <v>1090</v>
      </c>
      <c r="E41" s="28" t="s">
        <v>577</v>
      </c>
      <c r="F41" s="87">
        <v>192480</v>
      </c>
      <c r="G41" s="29">
        <v>79.95</v>
      </c>
      <c r="H41" s="29" t="s">
        <v>312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44589</v>
      </c>
      <c r="B42" s="29">
        <v>531802</v>
      </c>
      <c r="C42" s="28" t="s">
        <v>1152</v>
      </c>
      <c r="D42" s="28" t="s">
        <v>1153</v>
      </c>
      <c r="E42" s="28" t="s">
        <v>577</v>
      </c>
      <c r="F42" s="87">
        <v>75000</v>
      </c>
      <c r="G42" s="29">
        <v>30.03</v>
      </c>
      <c r="H42" s="29" t="s">
        <v>312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44589</v>
      </c>
      <c r="B43" s="29">
        <v>540125</v>
      </c>
      <c r="C43" s="28" t="s">
        <v>1154</v>
      </c>
      <c r="D43" s="28" t="s">
        <v>1155</v>
      </c>
      <c r="E43" s="28" t="s">
        <v>577</v>
      </c>
      <c r="F43" s="87">
        <v>250000</v>
      </c>
      <c r="G43" s="29">
        <v>153</v>
      </c>
      <c r="H43" s="29" t="s">
        <v>312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44589</v>
      </c>
      <c r="B44" s="29">
        <v>526861</v>
      </c>
      <c r="C44" s="28" t="s">
        <v>1156</v>
      </c>
      <c r="D44" s="28" t="s">
        <v>1157</v>
      </c>
      <c r="E44" s="28" t="s">
        <v>577</v>
      </c>
      <c r="F44" s="87">
        <v>53620</v>
      </c>
      <c r="G44" s="29">
        <v>12.55</v>
      </c>
      <c r="H44" s="29" t="s">
        <v>312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44589</v>
      </c>
      <c r="B45" s="29">
        <v>530433</v>
      </c>
      <c r="C45" s="28" t="s">
        <v>1158</v>
      </c>
      <c r="D45" s="28" t="s">
        <v>1159</v>
      </c>
      <c r="E45" s="28" t="s">
        <v>576</v>
      </c>
      <c r="F45" s="87">
        <v>157247</v>
      </c>
      <c r="G45" s="29">
        <v>87.32</v>
      </c>
      <c r="H45" s="29" t="s">
        <v>312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44589</v>
      </c>
      <c r="B46" s="29">
        <v>530433</v>
      </c>
      <c r="C46" s="28" t="s">
        <v>1158</v>
      </c>
      <c r="D46" s="28" t="s">
        <v>1160</v>
      </c>
      <c r="E46" s="28" t="s">
        <v>577</v>
      </c>
      <c r="F46" s="87">
        <v>53297</v>
      </c>
      <c r="G46" s="29">
        <v>88</v>
      </c>
      <c r="H46" s="29" t="s">
        <v>312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44589</v>
      </c>
      <c r="B47" s="29">
        <v>530433</v>
      </c>
      <c r="C47" s="28" t="s">
        <v>1158</v>
      </c>
      <c r="D47" s="28" t="s">
        <v>1161</v>
      </c>
      <c r="E47" s="28" t="s">
        <v>577</v>
      </c>
      <c r="F47" s="87">
        <v>100000</v>
      </c>
      <c r="G47" s="29">
        <v>87</v>
      </c>
      <c r="H47" s="29" t="s">
        <v>312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44589</v>
      </c>
      <c r="B48" s="29">
        <v>532217</v>
      </c>
      <c r="C48" s="28" t="s">
        <v>1091</v>
      </c>
      <c r="D48" s="28" t="s">
        <v>1092</v>
      </c>
      <c r="E48" s="28" t="s">
        <v>577</v>
      </c>
      <c r="F48" s="87">
        <v>919367</v>
      </c>
      <c r="G48" s="29">
        <v>21.3</v>
      </c>
      <c r="H48" s="29" t="s">
        <v>312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44589</v>
      </c>
      <c r="B49" s="29">
        <v>532217</v>
      </c>
      <c r="C49" s="28" t="s">
        <v>1091</v>
      </c>
      <c r="D49" s="28" t="s">
        <v>1162</v>
      </c>
      <c r="E49" s="28" t="s">
        <v>576</v>
      </c>
      <c r="F49" s="87">
        <v>200000</v>
      </c>
      <c r="G49" s="29">
        <v>21.3</v>
      </c>
      <c r="H49" s="29" t="s">
        <v>312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44589</v>
      </c>
      <c r="B50" s="29">
        <v>532217</v>
      </c>
      <c r="C50" s="28" t="s">
        <v>1091</v>
      </c>
      <c r="D50" s="28" t="s">
        <v>1163</v>
      </c>
      <c r="E50" s="28" t="s">
        <v>576</v>
      </c>
      <c r="F50" s="87">
        <v>80000</v>
      </c>
      <c r="G50" s="29">
        <v>21.3</v>
      </c>
      <c r="H50" s="29" t="s">
        <v>312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44589</v>
      </c>
      <c r="B51" s="29">
        <v>532217</v>
      </c>
      <c r="C51" s="28" t="s">
        <v>1091</v>
      </c>
      <c r="D51" s="28" t="s">
        <v>1164</v>
      </c>
      <c r="E51" s="28" t="s">
        <v>576</v>
      </c>
      <c r="F51" s="87">
        <v>100000</v>
      </c>
      <c r="G51" s="29">
        <v>21.3</v>
      </c>
      <c r="H51" s="29" t="s">
        <v>312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44589</v>
      </c>
      <c r="B52" s="29">
        <v>532217</v>
      </c>
      <c r="C52" s="28" t="s">
        <v>1091</v>
      </c>
      <c r="D52" s="28" t="s">
        <v>1165</v>
      </c>
      <c r="E52" s="28" t="s">
        <v>576</v>
      </c>
      <c r="F52" s="87">
        <v>60000</v>
      </c>
      <c r="G52" s="29">
        <v>20.98</v>
      </c>
      <c r="H52" s="29" t="s">
        <v>312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44589</v>
      </c>
      <c r="B53" s="29">
        <v>542025</v>
      </c>
      <c r="C53" s="28" t="s">
        <v>1166</v>
      </c>
      <c r="D53" s="28" t="s">
        <v>1167</v>
      </c>
      <c r="E53" s="28" t="s">
        <v>577</v>
      </c>
      <c r="F53" s="87">
        <v>912000</v>
      </c>
      <c r="G53" s="29">
        <v>1.57</v>
      </c>
      <c r="H53" s="29" t="s">
        <v>312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44589</v>
      </c>
      <c r="B54" s="29">
        <v>539835</v>
      </c>
      <c r="C54" s="28" t="s">
        <v>1168</v>
      </c>
      <c r="D54" s="28" t="s">
        <v>1169</v>
      </c>
      <c r="E54" s="28" t="s">
        <v>577</v>
      </c>
      <c r="F54" s="87">
        <v>364470</v>
      </c>
      <c r="G54" s="29">
        <v>4.6399999999999997</v>
      </c>
      <c r="H54" s="29" t="s">
        <v>312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44589</v>
      </c>
      <c r="B55" s="29">
        <v>539835</v>
      </c>
      <c r="C55" s="28" t="s">
        <v>1168</v>
      </c>
      <c r="D55" s="28" t="s">
        <v>857</v>
      </c>
      <c r="E55" s="28" t="s">
        <v>576</v>
      </c>
      <c r="F55" s="87">
        <v>9785</v>
      </c>
      <c r="G55" s="29">
        <v>4.55</v>
      </c>
      <c r="H55" s="29" t="s">
        <v>312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44589</v>
      </c>
      <c r="B56" s="29">
        <v>539835</v>
      </c>
      <c r="C56" s="28" t="s">
        <v>1168</v>
      </c>
      <c r="D56" s="28" t="s">
        <v>857</v>
      </c>
      <c r="E56" s="28" t="s">
        <v>577</v>
      </c>
      <c r="F56" s="87">
        <v>309785</v>
      </c>
      <c r="G56" s="29">
        <v>4.8499999999999996</v>
      </c>
      <c r="H56" s="29" t="s">
        <v>312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44589</v>
      </c>
      <c r="B57" s="29">
        <v>538496</v>
      </c>
      <c r="C57" s="28" t="s">
        <v>1061</v>
      </c>
      <c r="D57" s="28" t="s">
        <v>1062</v>
      </c>
      <c r="E57" s="28" t="s">
        <v>577</v>
      </c>
      <c r="F57" s="87">
        <v>69000</v>
      </c>
      <c r="G57" s="29">
        <v>19.5</v>
      </c>
      <c r="H57" s="29" t="s">
        <v>312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44589</v>
      </c>
      <c r="B58" s="29">
        <v>538496</v>
      </c>
      <c r="C58" s="28" t="s">
        <v>1061</v>
      </c>
      <c r="D58" s="28" t="s">
        <v>1093</v>
      </c>
      <c r="E58" s="28" t="s">
        <v>576</v>
      </c>
      <c r="F58" s="87">
        <v>66000</v>
      </c>
      <c r="G58" s="29">
        <v>19.489999999999998</v>
      </c>
      <c r="H58" s="29" t="s">
        <v>312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44589</v>
      </c>
      <c r="B59" s="29">
        <v>526775</v>
      </c>
      <c r="C59" s="28" t="s">
        <v>1170</v>
      </c>
      <c r="D59" s="28" t="s">
        <v>1171</v>
      </c>
      <c r="E59" s="28" t="s">
        <v>577</v>
      </c>
      <c r="F59" s="87">
        <v>40000</v>
      </c>
      <c r="G59" s="29">
        <v>55.4</v>
      </c>
      <c r="H59" s="29" t="s">
        <v>312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44589</v>
      </c>
      <c r="B60" s="29">
        <v>512175</v>
      </c>
      <c r="C60" s="28" t="s">
        <v>1063</v>
      </c>
      <c r="D60" s="28" t="s">
        <v>1067</v>
      </c>
      <c r="E60" s="28" t="s">
        <v>577</v>
      </c>
      <c r="F60" s="87">
        <v>300000</v>
      </c>
      <c r="G60" s="29">
        <v>12.57</v>
      </c>
      <c r="H60" s="29" t="s">
        <v>312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44589</v>
      </c>
      <c r="B61" s="29">
        <v>532144</v>
      </c>
      <c r="C61" s="28" t="s">
        <v>559</v>
      </c>
      <c r="D61" s="28" t="s">
        <v>1172</v>
      </c>
      <c r="E61" s="28" t="s">
        <v>576</v>
      </c>
      <c r="F61" s="87">
        <v>1400000</v>
      </c>
      <c r="G61" s="29">
        <v>178</v>
      </c>
      <c r="H61" s="29" t="s">
        <v>312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44589</v>
      </c>
      <c r="B62" s="29" t="s">
        <v>1173</v>
      </c>
      <c r="C62" s="18" t="s">
        <v>1174</v>
      </c>
      <c r="D62" s="18" t="s">
        <v>1175</v>
      </c>
      <c r="E62" s="28" t="s">
        <v>576</v>
      </c>
      <c r="F62" s="87">
        <v>105368</v>
      </c>
      <c r="G62" s="29">
        <v>42.14</v>
      </c>
      <c r="H62" s="29" t="s">
        <v>929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44589</v>
      </c>
      <c r="B63" s="29" t="s">
        <v>1176</v>
      </c>
      <c r="C63" s="28" t="s">
        <v>1177</v>
      </c>
      <c r="D63" s="28" t="s">
        <v>1178</v>
      </c>
      <c r="E63" s="28" t="s">
        <v>576</v>
      </c>
      <c r="F63" s="87">
        <v>66045</v>
      </c>
      <c r="G63" s="29">
        <v>70.209999999999994</v>
      </c>
      <c r="H63" s="29" t="s">
        <v>929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44589</v>
      </c>
      <c r="B64" s="29" t="s">
        <v>1179</v>
      </c>
      <c r="C64" s="28" t="s">
        <v>1180</v>
      </c>
      <c r="D64" s="28" t="s">
        <v>1097</v>
      </c>
      <c r="E64" s="28" t="s">
        <v>576</v>
      </c>
      <c r="F64" s="87">
        <v>563189</v>
      </c>
      <c r="G64" s="29">
        <v>34.630000000000003</v>
      </c>
      <c r="H64" s="29" t="s">
        <v>929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44589</v>
      </c>
      <c r="B65" s="29" t="s">
        <v>1094</v>
      </c>
      <c r="C65" s="28" t="s">
        <v>1095</v>
      </c>
      <c r="D65" s="28" t="s">
        <v>1181</v>
      </c>
      <c r="E65" s="28" t="s">
        <v>576</v>
      </c>
      <c r="F65" s="87">
        <v>414079</v>
      </c>
      <c r="G65" s="29">
        <v>43.33</v>
      </c>
      <c r="H65" s="29" t="s">
        <v>929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44589</v>
      </c>
      <c r="B66" s="29" t="s">
        <v>1065</v>
      </c>
      <c r="C66" s="28" t="s">
        <v>1066</v>
      </c>
      <c r="D66" s="28" t="s">
        <v>857</v>
      </c>
      <c r="E66" s="28" t="s">
        <v>576</v>
      </c>
      <c r="F66" s="87">
        <v>10211</v>
      </c>
      <c r="G66" s="29">
        <v>268.32</v>
      </c>
      <c r="H66" s="29" t="s">
        <v>929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44589</v>
      </c>
      <c r="B67" s="29" t="s">
        <v>729</v>
      </c>
      <c r="C67" s="28" t="s">
        <v>1182</v>
      </c>
      <c r="D67" s="28" t="s">
        <v>1183</v>
      </c>
      <c r="E67" s="28" t="s">
        <v>576</v>
      </c>
      <c r="F67" s="87">
        <v>162830</v>
      </c>
      <c r="G67" s="29">
        <v>624.51</v>
      </c>
      <c r="H67" s="29" t="s">
        <v>929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44589</v>
      </c>
      <c r="B68" s="29" t="s">
        <v>729</v>
      </c>
      <c r="C68" s="28" t="s">
        <v>1182</v>
      </c>
      <c r="D68" s="28" t="s">
        <v>1184</v>
      </c>
      <c r="E68" s="28" t="s">
        <v>576</v>
      </c>
      <c r="F68" s="87">
        <v>10</v>
      </c>
      <c r="G68" s="29">
        <v>623.88</v>
      </c>
      <c r="H68" s="29" t="s">
        <v>929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44589</v>
      </c>
      <c r="B69" s="29" t="s">
        <v>729</v>
      </c>
      <c r="C69" s="28" t="s">
        <v>1182</v>
      </c>
      <c r="D69" s="28" t="s">
        <v>1184</v>
      </c>
      <c r="E69" s="28" t="s">
        <v>576</v>
      </c>
      <c r="F69" s="87">
        <v>350000</v>
      </c>
      <c r="G69" s="29">
        <v>585</v>
      </c>
      <c r="H69" s="29" t="s">
        <v>929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44589</v>
      </c>
      <c r="B70" s="29" t="s">
        <v>729</v>
      </c>
      <c r="C70" s="28" t="s">
        <v>1182</v>
      </c>
      <c r="D70" s="28" t="s">
        <v>1185</v>
      </c>
      <c r="E70" s="28" t="s">
        <v>576</v>
      </c>
      <c r="F70" s="87">
        <v>200000</v>
      </c>
      <c r="G70" s="29">
        <v>585</v>
      </c>
      <c r="H70" s="29" t="s">
        <v>929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44589</v>
      </c>
      <c r="B71" s="29" t="s">
        <v>1144</v>
      </c>
      <c r="C71" s="28" t="s">
        <v>1186</v>
      </c>
      <c r="D71" s="28" t="s">
        <v>857</v>
      </c>
      <c r="E71" s="28" t="s">
        <v>576</v>
      </c>
      <c r="F71" s="87">
        <v>10721410</v>
      </c>
      <c r="G71" s="29">
        <v>4.96</v>
      </c>
      <c r="H71" s="29" t="s">
        <v>929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44589</v>
      </c>
      <c r="B72" s="29" t="s">
        <v>1144</v>
      </c>
      <c r="C72" s="28" t="s">
        <v>1186</v>
      </c>
      <c r="D72" s="28" t="s">
        <v>928</v>
      </c>
      <c r="E72" s="28" t="s">
        <v>576</v>
      </c>
      <c r="F72" s="87">
        <v>15163700</v>
      </c>
      <c r="G72" s="29">
        <v>5</v>
      </c>
      <c r="H72" s="29" t="s">
        <v>929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44589</v>
      </c>
      <c r="B73" s="29" t="s">
        <v>1144</v>
      </c>
      <c r="C73" s="28" t="s">
        <v>1186</v>
      </c>
      <c r="D73" s="28" t="s">
        <v>927</v>
      </c>
      <c r="E73" s="28" t="s">
        <v>576</v>
      </c>
      <c r="F73" s="87">
        <v>23915002</v>
      </c>
      <c r="G73" s="29">
        <v>4.96</v>
      </c>
      <c r="H73" s="29" t="s">
        <v>929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44589</v>
      </c>
      <c r="B74" s="29" t="s">
        <v>1144</v>
      </c>
      <c r="C74" s="28" t="s">
        <v>1186</v>
      </c>
      <c r="D74" s="28" t="s">
        <v>1096</v>
      </c>
      <c r="E74" s="28" t="s">
        <v>576</v>
      </c>
      <c r="F74" s="87">
        <v>18515394</v>
      </c>
      <c r="G74" s="29">
        <v>4.95</v>
      </c>
      <c r="H74" s="29" t="s">
        <v>929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44589</v>
      </c>
      <c r="B75" s="29" t="s">
        <v>1187</v>
      </c>
      <c r="C75" s="28" t="s">
        <v>1188</v>
      </c>
      <c r="D75" s="28" t="s">
        <v>1064</v>
      </c>
      <c r="E75" s="28" t="s">
        <v>576</v>
      </c>
      <c r="F75" s="87">
        <v>2636663</v>
      </c>
      <c r="G75" s="29">
        <v>16.010000000000002</v>
      </c>
      <c r="H75" s="29" t="s">
        <v>929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44589</v>
      </c>
      <c r="B76" s="29" t="s">
        <v>1189</v>
      </c>
      <c r="C76" s="28" t="s">
        <v>1190</v>
      </c>
      <c r="D76" s="28" t="s">
        <v>857</v>
      </c>
      <c r="E76" s="28" t="s">
        <v>576</v>
      </c>
      <c r="F76" s="87">
        <v>492607</v>
      </c>
      <c r="G76" s="29">
        <v>104.98</v>
      </c>
      <c r="H76" s="29" t="s">
        <v>929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44589</v>
      </c>
      <c r="B77" s="29" t="s">
        <v>1191</v>
      </c>
      <c r="C77" s="28" t="s">
        <v>1192</v>
      </c>
      <c r="D77" s="28" t="s">
        <v>1064</v>
      </c>
      <c r="E77" s="28" t="s">
        <v>576</v>
      </c>
      <c r="F77" s="87">
        <v>306847</v>
      </c>
      <c r="G77" s="29">
        <v>72.540000000000006</v>
      </c>
      <c r="H77" s="29" t="s">
        <v>929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44589</v>
      </c>
      <c r="B78" s="29" t="s">
        <v>1193</v>
      </c>
      <c r="C78" s="28" t="s">
        <v>1194</v>
      </c>
      <c r="D78" s="28" t="s">
        <v>857</v>
      </c>
      <c r="E78" s="28" t="s">
        <v>576</v>
      </c>
      <c r="F78" s="87">
        <v>115000</v>
      </c>
      <c r="G78" s="29">
        <v>18.25</v>
      </c>
      <c r="H78" s="29" t="s">
        <v>929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44589</v>
      </c>
      <c r="B79" s="29" t="s">
        <v>1195</v>
      </c>
      <c r="C79" s="28" t="s">
        <v>1196</v>
      </c>
      <c r="D79" s="28" t="s">
        <v>1197</v>
      </c>
      <c r="E79" s="28" t="s">
        <v>576</v>
      </c>
      <c r="F79" s="87">
        <v>160000</v>
      </c>
      <c r="G79" s="29">
        <v>12.4</v>
      </c>
      <c r="H79" s="29" t="s">
        <v>929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44589</v>
      </c>
      <c r="B80" s="29" t="s">
        <v>1195</v>
      </c>
      <c r="C80" s="28" t="s">
        <v>1196</v>
      </c>
      <c r="D80" s="28" t="s">
        <v>1198</v>
      </c>
      <c r="E80" s="28" t="s">
        <v>576</v>
      </c>
      <c r="F80" s="87">
        <v>223811</v>
      </c>
      <c r="G80" s="29">
        <v>12.36</v>
      </c>
      <c r="H80" s="29" t="s">
        <v>929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44589</v>
      </c>
      <c r="B81" s="29" t="s">
        <v>1195</v>
      </c>
      <c r="C81" s="28" t="s">
        <v>1196</v>
      </c>
      <c r="D81" s="28" t="s">
        <v>1199</v>
      </c>
      <c r="E81" s="28" t="s">
        <v>576</v>
      </c>
      <c r="F81" s="87">
        <v>232000</v>
      </c>
      <c r="G81" s="29">
        <v>12.4</v>
      </c>
      <c r="H81" s="29" t="s">
        <v>929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44589</v>
      </c>
      <c r="B82" s="29" t="s">
        <v>809</v>
      </c>
      <c r="C82" s="28" t="s">
        <v>1098</v>
      </c>
      <c r="D82" s="28" t="s">
        <v>972</v>
      </c>
      <c r="E82" s="28" t="s">
        <v>576</v>
      </c>
      <c r="F82" s="87">
        <v>181892</v>
      </c>
      <c r="G82" s="29">
        <v>601.41999999999996</v>
      </c>
      <c r="H82" s="29" t="s">
        <v>929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44589</v>
      </c>
      <c r="B83" s="29" t="s">
        <v>973</v>
      </c>
      <c r="C83" s="28" t="s">
        <v>974</v>
      </c>
      <c r="D83" s="28" t="s">
        <v>972</v>
      </c>
      <c r="E83" s="28" t="s">
        <v>576</v>
      </c>
      <c r="F83" s="87">
        <v>106333</v>
      </c>
      <c r="G83" s="29">
        <v>916.54</v>
      </c>
      <c r="H83" s="29" t="s">
        <v>929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44589</v>
      </c>
      <c r="B84" s="29" t="s">
        <v>1200</v>
      </c>
      <c r="C84" s="28" t="s">
        <v>1201</v>
      </c>
      <c r="D84" s="28" t="s">
        <v>1096</v>
      </c>
      <c r="E84" s="28" t="s">
        <v>576</v>
      </c>
      <c r="F84" s="87">
        <v>161113</v>
      </c>
      <c r="G84" s="29">
        <v>12.4</v>
      </c>
      <c r="H84" s="29" t="s">
        <v>929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44589</v>
      </c>
      <c r="B85" s="29" t="s">
        <v>1099</v>
      </c>
      <c r="C85" s="28" t="s">
        <v>1100</v>
      </c>
      <c r="D85" s="28" t="s">
        <v>1202</v>
      </c>
      <c r="E85" s="28" t="s">
        <v>576</v>
      </c>
      <c r="F85" s="87">
        <v>34000</v>
      </c>
      <c r="G85" s="29">
        <v>157.27000000000001</v>
      </c>
      <c r="H85" s="29" t="s">
        <v>929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44589</v>
      </c>
      <c r="B86" s="29" t="s">
        <v>1102</v>
      </c>
      <c r="C86" s="28" t="s">
        <v>1103</v>
      </c>
      <c r="D86" s="28" t="s">
        <v>1064</v>
      </c>
      <c r="E86" s="28" t="s">
        <v>576</v>
      </c>
      <c r="F86" s="87">
        <v>1348614</v>
      </c>
      <c r="G86" s="29">
        <v>23.43</v>
      </c>
      <c r="H86" s="29" t="s">
        <v>929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44589</v>
      </c>
      <c r="B87" s="29" t="s">
        <v>1173</v>
      </c>
      <c r="C87" s="28" t="s">
        <v>1174</v>
      </c>
      <c r="D87" s="28" t="s">
        <v>1175</v>
      </c>
      <c r="E87" s="28" t="s">
        <v>577</v>
      </c>
      <c r="F87" s="87">
        <v>105368</v>
      </c>
      <c r="G87" s="29">
        <v>42.24</v>
      </c>
      <c r="H87" s="29" t="s">
        <v>929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44589</v>
      </c>
      <c r="B88" s="29" t="s">
        <v>1176</v>
      </c>
      <c r="C88" s="28" t="s">
        <v>1177</v>
      </c>
      <c r="D88" s="28" t="s">
        <v>1203</v>
      </c>
      <c r="E88" s="28" t="s">
        <v>577</v>
      </c>
      <c r="F88" s="87">
        <v>55000</v>
      </c>
      <c r="G88" s="29">
        <v>70.5</v>
      </c>
      <c r="H88" s="29" t="s">
        <v>929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44589</v>
      </c>
      <c r="B89" s="29" t="s">
        <v>1179</v>
      </c>
      <c r="C89" s="28" t="s">
        <v>1180</v>
      </c>
      <c r="D89" s="28" t="s">
        <v>1097</v>
      </c>
      <c r="E89" s="28" t="s">
        <v>577</v>
      </c>
      <c r="F89" s="87">
        <v>563189</v>
      </c>
      <c r="G89" s="29">
        <v>38.85</v>
      </c>
      <c r="H89" s="29" t="s">
        <v>929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44589</v>
      </c>
      <c r="B90" s="29" t="s">
        <v>1065</v>
      </c>
      <c r="C90" s="28" t="s">
        <v>1066</v>
      </c>
      <c r="D90" s="28" t="s">
        <v>857</v>
      </c>
      <c r="E90" s="28" t="s">
        <v>577</v>
      </c>
      <c r="F90" s="87">
        <v>3785</v>
      </c>
      <c r="G90" s="29">
        <v>268.13</v>
      </c>
      <c r="H90" s="29" t="s">
        <v>929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44589</v>
      </c>
      <c r="B91" s="29" t="s">
        <v>1204</v>
      </c>
      <c r="C91" s="28" t="s">
        <v>1205</v>
      </c>
      <c r="D91" s="28" t="s">
        <v>1206</v>
      </c>
      <c r="E91" s="28" t="s">
        <v>577</v>
      </c>
      <c r="F91" s="87">
        <v>70000</v>
      </c>
      <c r="G91" s="29">
        <v>31.65</v>
      </c>
      <c r="H91" s="29" t="s">
        <v>929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44589</v>
      </c>
      <c r="B92" s="29" t="s">
        <v>729</v>
      </c>
      <c r="C92" s="28" t="s">
        <v>1182</v>
      </c>
      <c r="D92" s="28" t="s">
        <v>1136</v>
      </c>
      <c r="E92" s="28" t="s">
        <v>577</v>
      </c>
      <c r="F92" s="87">
        <v>550000</v>
      </c>
      <c r="G92" s="29">
        <v>585</v>
      </c>
      <c r="H92" s="29" t="s">
        <v>929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44589</v>
      </c>
      <c r="B93" s="29" t="s">
        <v>729</v>
      </c>
      <c r="C93" s="28" t="s">
        <v>1182</v>
      </c>
      <c r="D93" s="28" t="s">
        <v>1184</v>
      </c>
      <c r="E93" s="28" t="s">
        <v>577</v>
      </c>
      <c r="F93" s="87">
        <v>120670</v>
      </c>
      <c r="G93" s="29">
        <v>622.32000000000005</v>
      </c>
      <c r="H93" s="29" t="s">
        <v>929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44589</v>
      </c>
      <c r="B94" s="29" t="s">
        <v>1144</v>
      </c>
      <c r="C94" s="28" t="s">
        <v>1186</v>
      </c>
      <c r="D94" s="28" t="s">
        <v>1207</v>
      </c>
      <c r="E94" s="28" t="s">
        <v>577</v>
      </c>
      <c r="F94" s="87">
        <v>4450000</v>
      </c>
      <c r="G94" s="29">
        <v>4.95</v>
      </c>
      <c r="H94" s="29" t="s">
        <v>929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44589</v>
      </c>
      <c r="B95" s="29" t="s">
        <v>1144</v>
      </c>
      <c r="C95" s="28" t="s">
        <v>1186</v>
      </c>
      <c r="D95" s="28" t="s">
        <v>1208</v>
      </c>
      <c r="E95" s="28" t="s">
        <v>577</v>
      </c>
      <c r="F95" s="87">
        <v>4450000</v>
      </c>
      <c r="G95" s="29">
        <v>4.95</v>
      </c>
      <c r="H95" s="29" t="s">
        <v>929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44589</v>
      </c>
      <c r="B96" s="29" t="s">
        <v>1144</v>
      </c>
      <c r="C96" s="28" t="s">
        <v>1186</v>
      </c>
      <c r="D96" s="28" t="s">
        <v>857</v>
      </c>
      <c r="E96" s="28" t="s">
        <v>577</v>
      </c>
      <c r="F96" s="87">
        <v>7391768</v>
      </c>
      <c r="G96" s="29">
        <v>4.97</v>
      </c>
      <c r="H96" s="29" t="s">
        <v>929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44589</v>
      </c>
      <c r="B97" s="29" t="s">
        <v>1144</v>
      </c>
      <c r="C97" s="28" t="s">
        <v>1186</v>
      </c>
      <c r="D97" s="28" t="s">
        <v>927</v>
      </c>
      <c r="E97" s="28" t="s">
        <v>577</v>
      </c>
      <c r="F97" s="87">
        <v>9117526</v>
      </c>
      <c r="G97" s="29">
        <v>4.97</v>
      </c>
      <c r="H97" s="29" t="s">
        <v>929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44589</v>
      </c>
      <c r="B98" s="29" t="s">
        <v>1144</v>
      </c>
      <c r="C98" s="28" t="s">
        <v>1186</v>
      </c>
      <c r="D98" s="28" t="s">
        <v>928</v>
      </c>
      <c r="E98" s="28" t="s">
        <v>577</v>
      </c>
      <c r="F98" s="87">
        <v>15099499</v>
      </c>
      <c r="G98" s="29">
        <v>4.97</v>
      </c>
      <c r="H98" s="29" t="s">
        <v>929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44589</v>
      </c>
      <c r="B99" s="29" t="s">
        <v>1144</v>
      </c>
      <c r="C99" s="28" t="s">
        <v>1186</v>
      </c>
      <c r="D99" s="28" t="s">
        <v>1209</v>
      </c>
      <c r="E99" s="28" t="s">
        <v>577</v>
      </c>
      <c r="F99" s="87">
        <v>8300000</v>
      </c>
      <c r="G99" s="29">
        <v>4.95</v>
      </c>
      <c r="H99" s="29" t="s">
        <v>929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44589</v>
      </c>
      <c r="B100" s="29" t="s">
        <v>1144</v>
      </c>
      <c r="C100" s="28" t="s">
        <v>1186</v>
      </c>
      <c r="D100" s="28" t="s">
        <v>1210</v>
      </c>
      <c r="E100" s="28" t="s">
        <v>577</v>
      </c>
      <c r="F100" s="87">
        <v>7250000</v>
      </c>
      <c r="G100" s="29">
        <v>4.95</v>
      </c>
      <c r="H100" s="29" t="s">
        <v>929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44589</v>
      </c>
      <c r="B101" s="29" t="s">
        <v>1144</v>
      </c>
      <c r="C101" s="28" t="s">
        <v>1186</v>
      </c>
      <c r="D101" s="28" t="s">
        <v>1096</v>
      </c>
      <c r="E101" s="28" t="s">
        <v>577</v>
      </c>
      <c r="F101" s="87">
        <v>13576775</v>
      </c>
      <c r="G101" s="29">
        <v>4.96</v>
      </c>
      <c r="H101" s="29" t="s">
        <v>929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44589</v>
      </c>
      <c r="B102" s="29" t="s">
        <v>1144</v>
      </c>
      <c r="C102" s="28" t="s">
        <v>1186</v>
      </c>
      <c r="D102" s="28" t="s">
        <v>1211</v>
      </c>
      <c r="E102" s="28" t="s">
        <v>577</v>
      </c>
      <c r="F102" s="87">
        <v>4450000</v>
      </c>
      <c r="G102" s="29">
        <v>4.95</v>
      </c>
      <c r="H102" s="29" t="s">
        <v>929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44589</v>
      </c>
      <c r="B103" s="29" t="s">
        <v>1187</v>
      </c>
      <c r="C103" s="28" t="s">
        <v>1188</v>
      </c>
      <c r="D103" s="28" t="s">
        <v>1064</v>
      </c>
      <c r="E103" s="28" t="s">
        <v>577</v>
      </c>
      <c r="F103" s="87">
        <v>3319130</v>
      </c>
      <c r="G103" s="29">
        <v>16.02</v>
      </c>
      <c r="H103" s="29" t="s">
        <v>929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44589</v>
      </c>
      <c r="B104" s="29" t="s">
        <v>1189</v>
      </c>
      <c r="C104" s="28" t="s">
        <v>1190</v>
      </c>
      <c r="D104" s="28" t="s">
        <v>857</v>
      </c>
      <c r="E104" s="28" t="s">
        <v>577</v>
      </c>
      <c r="F104" s="87">
        <v>975158</v>
      </c>
      <c r="G104" s="29">
        <v>106.19</v>
      </c>
      <c r="H104" s="29" t="s">
        <v>929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44589</v>
      </c>
      <c r="B105" s="29" t="s">
        <v>1191</v>
      </c>
      <c r="C105" s="28" t="s">
        <v>1192</v>
      </c>
      <c r="D105" s="28" t="s">
        <v>1064</v>
      </c>
      <c r="E105" s="28" t="s">
        <v>577</v>
      </c>
      <c r="F105" s="87">
        <v>306847</v>
      </c>
      <c r="G105" s="29">
        <v>72.08</v>
      </c>
      <c r="H105" s="29" t="s">
        <v>929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44589</v>
      </c>
      <c r="B106" s="29" t="s">
        <v>1191</v>
      </c>
      <c r="C106" s="28" t="s">
        <v>1192</v>
      </c>
      <c r="D106" s="28" t="s">
        <v>1212</v>
      </c>
      <c r="E106" s="28" t="s">
        <v>577</v>
      </c>
      <c r="F106" s="87">
        <v>319000</v>
      </c>
      <c r="G106" s="29">
        <v>69.56</v>
      </c>
      <c r="H106" s="29" t="s">
        <v>929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44589</v>
      </c>
      <c r="B107" s="29" t="s">
        <v>1195</v>
      </c>
      <c r="C107" s="28" t="s">
        <v>1196</v>
      </c>
      <c r="D107" s="28" t="s">
        <v>1213</v>
      </c>
      <c r="E107" s="28" t="s">
        <v>577</v>
      </c>
      <c r="F107" s="87">
        <v>850000</v>
      </c>
      <c r="G107" s="29">
        <v>12.4</v>
      </c>
      <c r="H107" s="29" t="s">
        <v>929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44589</v>
      </c>
      <c r="B108" s="29" t="s">
        <v>809</v>
      </c>
      <c r="C108" s="28" t="s">
        <v>1098</v>
      </c>
      <c r="D108" s="28" t="s">
        <v>972</v>
      </c>
      <c r="E108" s="28" t="s">
        <v>577</v>
      </c>
      <c r="F108" s="87">
        <v>182979</v>
      </c>
      <c r="G108" s="29">
        <v>602.54</v>
      </c>
      <c r="H108" s="29" t="s">
        <v>929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44589</v>
      </c>
      <c r="B109" s="29" t="s">
        <v>973</v>
      </c>
      <c r="C109" s="28" t="s">
        <v>974</v>
      </c>
      <c r="D109" s="28" t="s">
        <v>972</v>
      </c>
      <c r="E109" s="28" t="s">
        <v>577</v>
      </c>
      <c r="F109" s="87">
        <v>105575</v>
      </c>
      <c r="G109" s="29">
        <v>919.04</v>
      </c>
      <c r="H109" s="29" t="s">
        <v>929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44589</v>
      </c>
      <c r="B110" s="29" t="s">
        <v>1200</v>
      </c>
      <c r="C110" s="28" t="s">
        <v>1201</v>
      </c>
      <c r="D110" s="28" t="s">
        <v>1214</v>
      </c>
      <c r="E110" s="28" t="s">
        <v>577</v>
      </c>
      <c r="F110" s="87">
        <v>68000</v>
      </c>
      <c r="G110" s="29">
        <v>12.4</v>
      </c>
      <c r="H110" s="29" t="s">
        <v>929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44589</v>
      </c>
      <c r="B111" s="29" t="s">
        <v>1099</v>
      </c>
      <c r="C111" s="28" t="s">
        <v>1100</v>
      </c>
      <c r="D111" s="28" t="s">
        <v>1101</v>
      </c>
      <c r="E111" s="28" t="s">
        <v>577</v>
      </c>
      <c r="F111" s="87">
        <v>22000</v>
      </c>
      <c r="G111" s="29">
        <v>156.84</v>
      </c>
      <c r="H111" s="29" t="s">
        <v>929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44589</v>
      </c>
      <c r="B112" s="29" t="s">
        <v>1102</v>
      </c>
      <c r="C112" s="28" t="s">
        <v>1103</v>
      </c>
      <c r="D112" s="28" t="s">
        <v>1064</v>
      </c>
      <c r="E112" s="28" t="s">
        <v>577</v>
      </c>
      <c r="F112" s="87">
        <v>1348614</v>
      </c>
      <c r="G112" s="29">
        <v>23.06</v>
      </c>
      <c r="H112" s="29" t="s">
        <v>929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/>
      <c r="B113" s="29"/>
      <c r="C113" s="28"/>
      <c r="D113" s="28"/>
      <c r="E113" s="28"/>
      <c r="F113" s="87"/>
      <c r="G113" s="29"/>
      <c r="H113" s="29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32"/>
  <sheetViews>
    <sheetView zoomScale="85" zoomScaleNormal="85" workbookViewId="0">
      <selection activeCell="D19" sqref="D19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428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879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44592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578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568</v>
      </c>
      <c r="C9" s="96"/>
      <c r="D9" s="97" t="s">
        <v>579</v>
      </c>
      <c r="E9" s="96" t="s">
        <v>580</v>
      </c>
      <c r="F9" s="96" t="s">
        <v>581</v>
      </c>
      <c r="G9" s="96" t="s">
        <v>582</v>
      </c>
      <c r="H9" s="96" t="s">
        <v>583</v>
      </c>
      <c r="I9" s="96" t="s">
        <v>584</v>
      </c>
      <c r="J9" s="95" t="s">
        <v>585</v>
      </c>
      <c r="K9" s="96" t="s">
        <v>586</v>
      </c>
      <c r="L9" s="98" t="s">
        <v>587</v>
      </c>
      <c r="M9" s="98" t="s">
        <v>588</v>
      </c>
      <c r="N9" s="96" t="s">
        <v>589</v>
      </c>
      <c r="O9" s="97" t="s">
        <v>590</v>
      </c>
      <c r="P9" s="96" t="s">
        <v>825</v>
      </c>
      <c r="Q9" s="1"/>
      <c r="R9" s="6"/>
      <c r="S9" s="1"/>
      <c r="T9" s="1"/>
      <c r="U9" s="1"/>
      <c r="V9" s="1"/>
      <c r="W9" s="1"/>
      <c r="X9" s="1"/>
    </row>
    <row r="10" spans="1:38" s="252" customFormat="1" ht="12.75" customHeight="1">
      <c r="A10" s="430">
        <v>1</v>
      </c>
      <c r="B10" s="340">
        <v>44532</v>
      </c>
      <c r="C10" s="432"/>
      <c r="D10" s="433" t="s">
        <v>251</v>
      </c>
      <c r="E10" s="434" t="s">
        <v>593</v>
      </c>
      <c r="F10" s="435">
        <v>437.5</v>
      </c>
      <c r="G10" s="435">
        <v>414</v>
      </c>
      <c r="H10" s="434">
        <v>414</v>
      </c>
      <c r="I10" s="436" t="s">
        <v>861</v>
      </c>
      <c r="J10" s="420" t="s">
        <v>1025</v>
      </c>
      <c r="K10" s="420">
        <f t="shared" ref="K10" si="0">H10-F10</f>
        <v>-23.5</v>
      </c>
      <c r="L10" s="421">
        <f t="shared" ref="L10" si="1">(F10*-0.7)/100</f>
        <v>-3.0625</v>
      </c>
      <c r="M10" s="422">
        <f t="shared" ref="M10" si="2">(K10+L10)/F10</f>
        <v>-6.0714285714285714E-2</v>
      </c>
      <c r="N10" s="420" t="s">
        <v>604</v>
      </c>
      <c r="O10" s="423">
        <v>44585</v>
      </c>
      <c r="P10" s="437"/>
      <c r="Q10" s="251"/>
      <c r="R10" s="251" t="s">
        <v>592</v>
      </c>
      <c r="S10" s="251"/>
      <c r="T10" s="251"/>
      <c r="U10" s="251"/>
      <c r="V10" s="251"/>
      <c r="W10" s="251"/>
      <c r="X10" s="251"/>
      <c r="Y10" s="251"/>
      <c r="Z10" s="251"/>
      <c r="AA10" s="251"/>
      <c r="AB10" s="251"/>
      <c r="AC10" s="251"/>
      <c r="AD10" s="251"/>
      <c r="AE10" s="251"/>
      <c r="AF10" s="251"/>
      <c r="AG10" s="251"/>
      <c r="AH10" s="251"/>
      <c r="AI10" s="251"/>
      <c r="AJ10" s="251"/>
      <c r="AK10" s="251"/>
      <c r="AL10" s="251"/>
    </row>
    <row r="11" spans="1:38" s="252" customFormat="1" ht="12.75" customHeight="1">
      <c r="A11" s="369">
        <v>2</v>
      </c>
      <c r="B11" s="370">
        <v>44532</v>
      </c>
      <c r="C11" s="371"/>
      <c r="D11" s="372" t="s">
        <v>136</v>
      </c>
      <c r="E11" s="373" t="s">
        <v>593</v>
      </c>
      <c r="F11" s="374">
        <v>119</v>
      </c>
      <c r="G11" s="374">
        <v>109</v>
      </c>
      <c r="H11" s="373">
        <v>125.5</v>
      </c>
      <c r="I11" s="375" t="s">
        <v>862</v>
      </c>
      <c r="J11" s="99" t="s">
        <v>1000</v>
      </c>
      <c r="K11" s="99">
        <f t="shared" ref="K11:K12" si="3">H11-F11</f>
        <v>6.5</v>
      </c>
      <c r="L11" s="100">
        <f t="shared" ref="L11:L12" si="4">(F11*-0.7)/100</f>
        <v>-0.83299999999999996</v>
      </c>
      <c r="M11" s="101">
        <f t="shared" ref="M11:M12" si="5">(K11+L11)/F11</f>
        <v>4.7621848739495799E-2</v>
      </c>
      <c r="N11" s="99" t="s">
        <v>591</v>
      </c>
      <c r="O11" s="102">
        <v>44580</v>
      </c>
      <c r="P11" s="376"/>
      <c r="Q11" s="251"/>
      <c r="R11" s="251" t="s">
        <v>592</v>
      </c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251"/>
      <c r="AJ11" s="251"/>
      <c r="AK11" s="251"/>
      <c r="AL11" s="251"/>
    </row>
    <row r="12" spans="1:38" s="252" customFormat="1" ht="12.75" customHeight="1">
      <c r="A12" s="430">
        <v>3</v>
      </c>
      <c r="B12" s="431">
        <v>44544</v>
      </c>
      <c r="C12" s="432"/>
      <c r="D12" s="433" t="s">
        <v>118</v>
      </c>
      <c r="E12" s="434" t="s">
        <v>593</v>
      </c>
      <c r="F12" s="435">
        <v>665.5</v>
      </c>
      <c r="G12" s="435">
        <v>635</v>
      </c>
      <c r="H12" s="434">
        <v>635</v>
      </c>
      <c r="I12" s="436" t="s">
        <v>863</v>
      </c>
      <c r="J12" s="420" t="s">
        <v>982</v>
      </c>
      <c r="K12" s="420">
        <f t="shared" si="3"/>
        <v>-30.5</v>
      </c>
      <c r="L12" s="421">
        <f t="shared" si="4"/>
        <v>-4.6585000000000001</v>
      </c>
      <c r="M12" s="422">
        <f t="shared" si="5"/>
        <v>-5.2830202854996247E-2</v>
      </c>
      <c r="N12" s="420" t="s">
        <v>604</v>
      </c>
      <c r="O12" s="423">
        <v>44585</v>
      </c>
      <c r="P12" s="437"/>
      <c r="Q12" s="251"/>
      <c r="R12" s="251" t="s">
        <v>592</v>
      </c>
      <c r="S12" s="251"/>
      <c r="T12" s="251"/>
      <c r="U12" s="251"/>
      <c r="V12" s="251"/>
      <c r="W12" s="251"/>
      <c r="X12" s="251"/>
      <c r="Y12" s="251"/>
      <c r="Z12" s="251"/>
      <c r="AA12" s="251"/>
      <c r="AB12" s="251"/>
      <c r="AC12" s="251"/>
      <c r="AD12" s="251"/>
      <c r="AE12" s="251"/>
      <c r="AF12" s="251"/>
      <c r="AG12" s="251"/>
      <c r="AH12" s="251"/>
      <c r="AI12" s="251"/>
      <c r="AJ12" s="251"/>
      <c r="AK12" s="251"/>
      <c r="AL12" s="251"/>
    </row>
    <row r="13" spans="1:38" s="252" customFormat="1" ht="12.75" customHeight="1">
      <c r="A13" s="369">
        <v>4</v>
      </c>
      <c r="B13" s="370">
        <v>44547</v>
      </c>
      <c r="C13" s="371"/>
      <c r="D13" s="372" t="s">
        <v>71</v>
      </c>
      <c r="E13" s="373" t="s">
        <v>593</v>
      </c>
      <c r="F13" s="374">
        <v>201.5</v>
      </c>
      <c r="G13" s="374">
        <v>188</v>
      </c>
      <c r="H13" s="373">
        <v>214.5</v>
      </c>
      <c r="I13" s="375" t="s">
        <v>864</v>
      </c>
      <c r="J13" s="99" t="s">
        <v>882</v>
      </c>
      <c r="K13" s="99">
        <f t="shared" ref="K13:K14" si="6">H13-F13</f>
        <v>13</v>
      </c>
      <c r="L13" s="100">
        <f t="shared" ref="L13:L14" si="7">(F13*-0.7)/100</f>
        <v>-1.4104999999999999</v>
      </c>
      <c r="M13" s="101">
        <f t="shared" ref="M13:M14" si="8">(K13+L13)/F13</f>
        <v>5.751612903225807E-2</v>
      </c>
      <c r="N13" s="99" t="s">
        <v>591</v>
      </c>
      <c r="O13" s="102">
        <v>44200</v>
      </c>
      <c r="P13" s="376"/>
      <c r="Q13" s="251"/>
      <c r="R13" s="251" t="s">
        <v>592</v>
      </c>
      <c r="S13" s="251"/>
      <c r="T13" s="251"/>
      <c r="U13" s="251"/>
      <c r="V13" s="251"/>
      <c r="W13" s="251"/>
      <c r="X13" s="251"/>
      <c r="Y13" s="251"/>
      <c r="Z13" s="251"/>
      <c r="AA13" s="251"/>
      <c r="AB13" s="251"/>
      <c r="AC13" s="251"/>
      <c r="AD13" s="251"/>
      <c r="AE13" s="251"/>
      <c r="AF13" s="251"/>
      <c r="AG13" s="251"/>
      <c r="AH13" s="251"/>
      <c r="AI13" s="251"/>
      <c r="AJ13" s="251"/>
      <c r="AK13" s="251"/>
      <c r="AL13" s="251"/>
    </row>
    <row r="14" spans="1:38" s="252" customFormat="1" ht="12.75" customHeight="1">
      <c r="A14" s="369">
        <v>5</v>
      </c>
      <c r="B14" s="370">
        <v>44547</v>
      </c>
      <c r="C14" s="371"/>
      <c r="D14" s="372" t="s">
        <v>125</v>
      </c>
      <c r="E14" s="373" t="s">
        <v>593</v>
      </c>
      <c r="F14" s="374">
        <v>730</v>
      </c>
      <c r="G14" s="374">
        <v>687</v>
      </c>
      <c r="H14" s="373">
        <v>774</v>
      </c>
      <c r="I14" s="375" t="s">
        <v>865</v>
      </c>
      <c r="J14" s="99" t="s">
        <v>885</v>
      </c>
      <c r="K14" s="99">
        <f t="shared" si="6"/>
        <v>44</v>
      </c>
      <c r="L14" s="100">
        <f t="shared" si="7"/>
        <v>-5.1099999999999994</v>
      </c>
      <c r="M14" s="101">
        <f t="shared" si="8"/>
        <v>5.3273972602739729E-2</v>
      </c>
      <c r="N14" s="99" t="s">
        <v>591</v>
      </c>
      <c r="O14" s="102">
        <v>44200</v>
      </c>
      <c r="P14" s="376"/>
      <c r="Q14" s="251"/>
      <c r="R14" s="251" t="s">
        <v>592</v>
      </c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1"/>
      <c r="AK14" s="251"/>
      <c r="AL14" s="251"/>
    </row>
    <row r="15" spans="1:38" s="252" customFormat="1" ht="12.75" customHeight="1">
      <c r="A15" s="369">
        <v>6</v>
      </c>
      <c r="B15" s="370">
        <v>44552</v>
      </c>
      <c r="C15" s="371"/>
      <c r="D15" s="372" t="s">
        <v>43</v>
      </c>
      <c r="E15" s="373" t="s">
        <v>593</v>
      </c>
      <c r="F15" s="374">
        <v>2140</v>
      </c>
      <c r="G15" s="374">
        <v>1995</v>
      </c>
      <c r="H15" s="373">
        <v>2280</v>
      </c>
      <c r="I15" s="375" t="s">
        <v>868</v>
      </c>
      <c r="J15" s="99" t="s">
        <v>743</v>
      </c>
      <c r="K15" s="99">
        <f t="shared" ref="K15:K16" si="9">H15-F15</f>
        <v>140</v>
      </c>
      <c r="L15" s="100">
        <f t="shared" ref="L15:L16" si="10">(F15*-0.7)/100</f>
        <v>-14.98</v>
      </c>
      <c r="M15" s="101">
        <f t="shared" ref="M15:M16" si="11">(K15+L15)/F15</f>
        <v>5.8420560747663552E-2</v>
      </c>
      <c r="N15" s="99" t="s">
        <v>591</v>
      </c>
      <c r="O15" s="102">
        <v>44203</v>
      </c>
      <c r="P15" s="376"/>
      <c r="Q15" s="251"/>
      <c r="R15" s="251" t="s">
        <v>592</v>
      </c>
      <c r="S15" s="251"/>
      <c r="T15" s="251"/>
      <c r="U15" s="251"/>
      <c r="V15" s="251"/>
      <c r="W15" s="251"/>
      <c r="X15" s="251"/>
      <c r="Y15" s="251"/>
      <c r="Z15" s="251"/>
      <c r="AA15" s="251"/>
      <c r="AB15" s="251"/>
      <c r="AC15" s="251"/>
      <c r="AD15" s="251"/>
      <c r="AE15" s="251"/>
      <c r="AF15" s="251"/>
      <c r="AG15" s="251"/>
      <c r="AH15" s="251"/>
      <c r="AI15" s="251"/>
      <c r="AJ15" s="251"/>
      <c r="AK15" s="251"/>
      <c r="AL15" s="251"/>
    </row>
    <row r="16" spans="1:38" s="252" customFormat="1" ht="12.75" customHeight="1">
      <c r="A16" s="430">
        <v>7</v>
      </c>
      <c r="B16" s="431">
        <v>44557</v>
      </c>
      <c r="C16" s="432"/>
      <c r="D16" s="433" t="s">
        <v>522</v>
      </c>
      <c r="E16" s="434" t="s">
        <v>593</v>
      </c>
      <c r="F16" s="435">
        <v>2215</v>
      </c>
      <c r="G16" s="435">
        <v>2035</v>
      </c>
      <c r="H16" s="434">
        <f>(2310+2035)/2</f>
        <v>2172.5</v>
      </c>
      <c r="I16" s="436" t="s">
        <v>823</v>
      </c>
      <c r="J16" s="420" t="s">
        <v>1083</v>
      </c>
      <c r="K16" s="420">
        <f t="shared" si="9"/>
        <v>-42.5</v>
      </c>
      <c r="L16" s="421">
        <f t="shared" si="10"/>
        <v>-15.505000000000001</v>
      </c>
      <c r="M16" s="422">
        <f t="shared" si="11"/>
        <v>-2.6187358916478557E-2</v>
      </c>
      <c r="N16" s="420" t="s">
        <v>604</v>
      </c>
      <c r="O16" s="423">
        <v>44578</v>
      </c>
      <c r="P16" s="437"/>
      <c r="Q16" s="251"/>
      <c r="R16" s="251" t="s">
        <v>592</v>
      </c>
      <c r="S16" s="251"/>
      <c r="T16" s="251"/>
      <c r="U16" s="251"/>
      <c r="V16" s="251"/>
      <c r="W16" s="251"/>
      <c r="X16" s="251"/>
      <c r="Y16" s="251"/>
      <c r="Z16" s="251"/>
      <c r="AA16" s="251"/>
      <c r="AB16" s="251"/>
      <c r="AC16" s="251"/>
      <c r="AD16" s="251"/>
      <c r="AE16" s="251"/>
      <c r="AF16" s="251"/>
      <c r="AG16" s="251"/>
      <c r="AH16" s="251"/>
      <c r="AI16" s="251"/>
      <c r="AJ16" s="251"/>
      <c r="AK16" s="251"/>
      <c r="AL16" s="251"/>
    </row>
    <row r="17" spans="1:38" s="252" customFormat="1" ht="12.75" customHeight="1">
      <c r="A17" s="369">
        <v>8</v>
      </c>
      <c r="B17" s="370">
        <v>44559</v>
      </c>
      <c r="C17" s="371"/>
      <c r="D17" s="372" t="s">
        <v>493</v>
      </c>
      <c r="E17" s="373" t="s">
        <v>593</v>
      </c>
      <c r="F17" s="374">
        <v>1730</v>
      </c>
      <c r="G17" s="374">
        <v>1640</v>
      </c>
      <c r="H17" s="373">
        <v>1870</v>
      </c>
      <c r="I17" s="375" t="s">
        <v>871</v>
      </c>
      <c r="J17" s="99" t="s">
        <v>743</v>
      </c>
      <c r="K17" s="99">
        <f t="shared" ref="K17" si="12">H17-F17</f>
        <v>140</v>
      </c>
      <c r="L17" s="100">
        <f t="shared" ref="L17" si="13">(F17*-0.7)/100</f>
        <v>-12.11</v>
      </c>
      <c r="M17" s="101">
        <f t="shared" ref="M17" si="14">(K17+L17)/F17</f>
        <v>7.3924855491329475E-2</v>
      </c>
      <c r="N17" s="99" t="s">
        <v>591</v>
      </c>
      <c r="O17" s="102">
        <v>44572</v>
      </c>
      <c r="P17" s="376"/>
      <c r="Q17" s="251"/>
      <c r="R17" s="251" t="s">
        <v>592</v>
      </c>
      <c r="S17" s="251"/>
      <c r="T17" s="251"/>
      <c r="U17" s="251"/>
      <c r="V17" s="251"/>
      <c r="W17" s="251"/>
      <c r="X17" s="251"/>
      <c r="Y17" s="251"/>
      <c r="Z17" s="251"/>
      <c r="AA17" s="251"/>
      <c r="AB17" s="251"/>
      <c r="AC17" s="251"/>
      <c r="AD17" s="251"/>
      <c r="AE17" s="251"/>
      <c r="AF17" s="251"/>
      <c r="AG17" s="251"/>
      <c r="AH17" s="251"/>
      <c r="AI17" s="251"/>
      <c r="AJ17" s="251"/>
      <c r="AK17" s="251"/>
      <c r="AL17" s="251"/>
    </row>
    <row r="18" spans="1:38" s="252" customFormat="1" ht="12.75" customHeight="1">
      <c r="A18" s="430">
        <v>9</v>
      </c>
      <c r="B18" s="431">
        <v>44561</v>
      </c>
      <c r="C18" s="432"/>
      <c r="D18" s="433" t="s">
        <v>179</v>
      </c>
      <c r="E18" s="434" t="s">
        <v>593</v>
      </c>
      <c r="F18" s="435">
        <v>2980</v>
      </c>
      <c r="G18" s="435">
        <v>2790</v>
      </c>
      <c r="H18" s="434">
        <v>2947.5</v>
      </c>
      <c r="I18" s="436" t="s">
        <v>872</v>
      </c>
      <c r="J18" s="420" t="s">
        <v>1021</v>
      </c>
      <c r="K18" s="420">
        <f t="shared" ref="K18" si="15">H18-F18</f>
        <v>-32.5</v>
      </c>
      <c r="L18" s="421">
        <f t="shared" ref="L18" si="16">(F18*-0.7)/100</f>
        <v>-20.86</v>
      </c>
      <c r="M18" s="422">
        <f t="shared" ref="M18" si="17">(K18+L18)/F18</f>
        <v>-1.7906040268456377E-2</v>
      </c>
      <c r="N18" s="420" t="s">
        <v>604</v>
      </c>
      <c r="O18" s="423">
        <v>44579</v>
      </c>
      <c r="P18" s="437"/>
      <c r="Q18" s="251"/>
      <c r="R18" s="251" t="s">
        <v>592</v>
      </c>
      <c r="S18" s="251"/>
      <c r="T18" s="251"/>
      <c r="U18" s="251"/>
      <c r="V18" s="251"/>
      <c r="W18" s="251"/>
      <c r="X18" s="251"/>
      <c r="Y18" s="251"/>
      <c r="Z18" s="251"/>
      <c r="AA18" s="251"/>
      <c r="AB18" s="251"/>
      <c r="AC18" s="251"/>
      <c r="AD18" s="251"/>
      <c r="AE18" s="251"/>
      <c r="AF18" s="251"/>
      <c r="AG18" s="251"/>
      <c r="AH18" s="251"/>
      <c r="AI18" s="251"/>
      <c r="AJ18" s="251"/>
      <c r="AK18" s="251"/>
      <c r="AL18" s="251"/>
    </row>
    <row r="19" spans="1:38" s="252" customFormat="1" ht="12.75" customHeight="1">
      <c r="A19" s="430">
        <v>10</v>
      </c>
      <c r="B19" s="431">
        <v>44571</v>
      </c>
      <c r="C19" s="432"/>
      <c r="D19" s="433" t="s">
        <v>405</v>
      </c>
      <c r="E19" s="434" t="s">
        <v>593</v>
      </c>
      <c r="F19" s="435">
        <v>170</v>
      </c>
      <c r="G19" s="435">
        <v>160</v>
      </c>
      <c r="H19" s="434">
        <v>168.75</v>
      </c>
      <c r="I19" s="436" t="s">
        <v>921</v>
      </c>
      <c r="J19" s="420" t="s">
        <v>1022</v>
      </c>
      <c r="K19" s="420">
        <f t="shared" ref="K19:K20" si="18">H19-F19</f>
        <v>-1.25</v>
      </c>
      <c r="L19" s="421">
        <f t="shared" ref="L19:L20" si="19">(F19*-0.7)/100</f>
        <v>-1.19</v>
      </c>
      <c r="M19" s="422">
        <f t="shared" ref="M19:M20" si="20">(K19+L19)/F19</f>
        <v>-1.4352941176470587E-2</v>
      </c>
      <c r="N19" s="420" t="s">
        <v>604</v>
      </c>
      <c r="O19" s="423">
        <v>44582</v>
      </c>
      <c r="P19" s="437"/>
      <c r="Q19" s="251"/>
      <c r="R19" s="251" t="s">
        <v>595</v>
      </c>
      <c r="S19" s="251"/>
      <c r="T19" s="251"/>
      <c r="U19" s="251"/>
      <c r="V19" s="251"/>
      <c r="W19" s="251"/>
      <c r="X19" s="251"/>
      <c r="Y19" s="251"/>
      <c r="Z19" s="251"/>
      <c r="AA19" s="251"/>
      <c r="AB19" s="251"/>
      <c r="AC19" s="251"/>
      <c r="AD19" s="251"/>
      <c r="AE19" s="251"/>
      <c r="AF19" s="251"/>
      <c r="AG19" s="251"/>
      <c r="AH19" s="251"/>
      <c r="AI19" s="251"/>
      <c r="AJ19" s="251"/>
      <c r="AK19" s="251"/>
      <c r="AL19" s="251"/>
    </row>
    <row r="20" spans="1:38" s="252" customFormat="1" ht="12.75" customHeight="1">
      <c r="A20" s="430">
        <v>11</v>
      </c>
      <c r="B20" s="431">
        <v>44572</v>
      </c>
      <c r="C20" s="432"/>
      <c r="D20" s="433" t="s">
        <v>363</v>
      </c>
      <c r="E20" s="434" t="s">
        <v>593</v>
      </c>
      <c r="F20" s="435">
        <v>199</v>
      </c>
      <c r="G20" s="435">
        <v>187</v>
      </c>
      <c r="H20" s="434">
        <v>187</v>
      </c>
      <c r="I20" s="436" t="s">
        <v>925</v>
      </c>
      <c r="J20" s="420" t="s">
        <v>986</v>
      </c>
      <c r="K20" s="420">
        <f t="shared" si="18"/>
        <v>-12</v>
      </c>
      <c r="L20" s="421">
        <f t="shared" si="19"/>
        <v>-1.3929999999999998</v>
      </c>
      <c r="M20" s="422">
        <f t="shared" si="20"/>
        <v>-6.7301507537688446E-2</v>
      </c>
      <c r="N20" s="420" t="s">
        <v>604</v>
      </c>
      <c r="O20" s="423">
        <v>44588</v>
      </c>
      <c r="P20" s="437"/>
      <c r="Q20" s="251"/>
      <c r="R20" s="251" t="s">
        <v>592</v>
      </c>
      <c r="S20" s="251"/>
      <c r="T20" s="251"/>
      <c r="U20" s="251"/>
      <c r="V20" s="251"/>
      <c r="W20" s="251"/>
      <c r="X20" s="251"/>
      <c r="Y20" s="251"/>
      <c r="Z20" s="251"/>
      <c r="AA20" s="251"/>
      <c r="AB20" s="251"/>
      <c r="AC20" s="251"/>
      <c r="AD20" s="251"/>
      <c r="AE20" s="251"/>
      <c r="AF20" s="251"/>
      <c r="AG20" s="251"/>
      <c r="AH20" s="251"/>
      <c r="AI20" s="251"/>
      <c r="AJ20" s="251"/>
      <c r="AK20" s="251"/>
      <c r="AL20" s="251"/>
    </row>
    <row r="21" spans="1:38" s="252" customFormat="1" ht="12.75" customHeight="1">
      <c r="A21" s="430">
        <v>12</v>
      </c>
      <c r="B21" s="431">
        <v>44578</v>
      </c>
      <c r="C21" s="432"/>
      <c r="D21" s="433" t="s">
        <v>110</v>
      </c>
      <c r="E21" s="434" t="s">
        <v>593</v>
      </c>
      <c r="F21" s="435">
        <v>345</v>
      </c>
      <c r="G21" s="435">
        <v>320</v>
      </c>
      <c r="H21" s="434">
        <v>320</v>
      </c>
      <c r="I21" s="436" t="s">
        <v>968</v>
      </c>
      <c r="J21" s="420" t="s">
        <v>1023</v>
      </c>
      <c r="K21" s="420">
        <f t="shared" ref="K21" si="21">H21-F21</f>
        <v>-25</v>
      </c>
      <c r="L21" s="421">
        <f t="shared" ref="L21" si="22">(F21*-0.7)/100</f>
        <v>-2.4149999999999996</v>
      </c>
      <c r="M21" s="422">
        <f t="shared" ref="M21" si="23">(K21+L21)/F21</f>
        <v>-7.9463768115942024E-2</v>
      </c>
      <c r="N21" s="420" t="s">
        <v>604</v>
      </c>
      <c r="O21" s="423">
        <v>44580</v>
      </c>
      <c r="P21" s="437"/>
      <c r="Q21" s="251"/>
      <c r="R21" s="251" t="s">
        <v>592</v>
      </c>
      <c r="S21" s="251"/>
      <c r="T21" s="251"/>
      <c r="U21" s="251"/>
      <c r="V21" s="251"/>
      <c r="W21" s="251"/>
      <c r="X21" s="251"/>
      <c r="Y21" s="251"/>
      <c r="Z21" s="251"/>
      <c r="AA21" s="251"/>
      <c r="AB21" s="251"/>
      <c r="AC21" s="251"/>
      <c r="AD21" s="251"/>
      <c r="AE21" s="251"/>
      <c r="AF21" s="251"/>
      <c r="AG21" s="251"/>
      <c r="AH21" s="251"/>
      <c r="AI21" s="251"/>
      <c r="AJ21" s="251"/>
      <c r="AK21" s="251"/>
      <c r="AL21" s="251"/>
    </row>
    <row r="22" spans="1:38" s="252" customFormat="1" ht="12.75" customHeight="1">
      <c r="A22" s="306">
        <v>13</v>
      </c>
      <c r="B22" s="307">
        <v>44582</v>
      </c>
      <c r="C22" s="308"/>
      <c r="D22" s="309" t="s">
        <v>114</v>
      </c>
      <c r="E22" s="310" t="s">
        <v>593</v>
      </c>
      <c r="F22" s="311" t="s">
        <v>1004</v>
      </c>
      <c r="G22" s="311">
        <v>1090</v>
      </c>
      <c r="H22" s="310"/>
      <c r="I22" s="312" t="s">
        <v>1005</v>
      </c>
      <c r="J22" s="284" t="s">
        <v>594</v>
      </c>
      <c r="K22" s="284"/>
      <c r="L22" s="285"/>
      <c r="M22" s="286"/>
      <c r="N22" s="284"/>
      <c r="O22" s="287"/>
      <c r="P22" s="282">
        <f>VLOOKUP(D22,'MidCap Intra'!B55:C548,2,0)</f>
        <v>1080.45</v>
      </c>
      <c r="Q22" s="251"/>
      <c r="R22" s="251" t="s">
        <v>592</v>
      </c>
      <c r="S22" s="251"/>
      <c r="T22" s="251"/>
      <c r="U22" s="251"/>
      <c r="V22" s="251"/>
      <c r="W22" s="251"/>
      <c r="X22" s="251"/>
      <c r="Y22" s="251"/>
      <c r="Z22" s="251"/>
      <c r="AA22" s="251"/>
      <c r="AB22" s="251"/>
      <c r="AC22" s="251"/>
      <c r="AD22" s="251"/>
      <c r="AE22" s="251"/>
      <c r="AF22" s="251"/>
      <c r="AG22" s="251"/>
      <c r="AH22" s="251"/>
      <c r="AI22" s="251"/>
      <c r="AJ22" s="251"/>
      <c r="AK22" s="251"/>
      <c r="AL22" s="251"/>
    </row>
    <row r="23" spans="1:38" s="252" customFormat="1" ht="12.75" customHeight="1">
      <c r="A23" s="306">
        <v>14</v>
      </c>
      <c r="B23" s="307">
        <v>44582</v>
      </c>
      <c r="C23" s="308"/>
      <c r="D23" s="309" t="s">
        <v>202</v>
      </c>
      <c r="E23" s="310" t="s">
        <v>593</v>
      </c>
      <c r="F23" s="311" t="s">
        <v>1006</v>
      </c>
      <c r="G23" s="311">
        <v>3590</v>
      </c>
      <c r="H23" s="310"/>
      <c r="I23" s="312" t="s">
        <v>1007</v>
      </c>
      <c r="J23" s="284" t="s">
        <v>594</v>
      </c>
      <c r="K23" s="284"/>
      <c r="L23" s="285"/>
      <c r="M23" s="286"/>
      <c r="N23" s="284"/>
      <c r="O23" s="287"/>
      <c r="P23" s="282">
        <f>VLOOKUP(D23,'MidCap Intra'!B56:C549,2,0)</f>
        <v>3690.05</v>
      </c>
      <c r="Q23" s="251"/>
      <c r="R23" s="251" t="s">
        <v>592</v>
      </c>
      <c r="S23" s="251"/>
      <c r="T23" s="251"/>
      <c r="U23" s="251"/>
      <c r="V23" s="251"/>
      <c r="W23" s="251"/>
      <c r="X23" s="251"/>
      <c r="Y23" s="251"/>
      <c r="Z23" s="251"/>
      <c r="AA23" s="251"/>
      <c r="AB23" s="251"/>
      <c r="AC23" s="251"/>
      <c r="AD23" s="251"/>
      <c r="AE23" s="251"/>
      <c r="AF23" s="251"/>
      <c r="AG23" s="251"/>
      <c r="AH23" s="251"/>
      <c r="AI23" s="251"/>
      <c r="AJ23" s="251"/>
      <c r="AK23" s="251"/>
      <c r="AL23" s="251"/>
    </row>
    <row r="24" spans="1:38" s="252" customFormat="1" ht="12.75" customHeight="1">
      <c r="A24" s="465">
        <v>15</v>
      </c>
      <c r="B24" s="466">
        <v>44585</v>
      </c>
      <c r="C24" s="467"/>
      <c r="D24" s="468" t="s">
        <v>71</v>
      </c>
      <c r="E24" s="469" t="s">
        <v>593</v>
      </c>
      <c r="F24" s="470">
        <v>202.5</v>
      </c>
      <c r="G24" s="470">
        <v>189</v>
      </c>
      <c r="H24" s="469">
        <v>210</v>
      </c>
      <c r="I24" s="471" t="s">
        <v>864</v>
      </c>
      <c r="J24" s="472" t="s">
        <v>1120</v>
      </c>
      <c r="K24" s="472">
        <f t="shared" ref="K24:K26" si="24">H24-F24</f>
        <v>7.5</v>
      </c>
      <c r="L24" s="473">
        <f t="shared" ref="L24:L26" si="25">(F24*-0.7)/100</f>
        <v>-1.4175</v>
      </c>
      <c r="M24" s="474">
        <f t="shared" ref="M24:M26" si="26">(K24+L24)/F24</f>
        <v>3.0037037037037036E-2</v>
      </c>
      <c r="N24" s="472" t="s">
        <v>591</v>
      </c>
      <c r="O24" s="475">
        <v>44589</v>
      </c>
      <c r="P24" s="476"/>
      <c r="Q24" s="251"/>
      <c r="R24" s="251" t="s">
        <v>592</v>
      </c>
      <c r="S24" s="251"/>
      <c r="T24" s="251"/>
      <c r="U24" s="251"/>
      <c r="V24" s="251"/>
      <c r="W24" s="251"/>
      <c r="X24" s="251"/>
      <c r="Y24" s="251"/>
      <c r="Z24" s="251"/>
      <c r="AA24" s="251"/>
      <c r="AB24" s="251"/>
      <c r="AC24" s="251"/>
      <c r="AD24" s="251"/>
      <c r="AE24" s="251"/>
      <c r="AF24" s="251"/>
      <c r="AG24" s="251"/>
      <c r="AH24" s="251"/>
      <c r="AI24" s="251"/>
      <c r="AJ24" s="251"/>
      <c r="AK24" s="251"/>
      <c r="AL24" s="251"/>
    </row>
    <row r="25" spans="1:38" s="252" customFormat="1" ht="12.75" customHeight="1">
      <c r="A25" s="465">
        <v>16</v>
      </c>
      <c r="B25" s="477">
        <v>44586</v>
      </c>
      <c r="C25" s="467"/>
      <c r="D25" s="468" t="s">
        <v>534</v>
      </c>
      <c r="E25" s="469" t="s">
        <v>593</v>
      </c>
      <c r="F25" s="470">
        <v>1255</v>
      </c>
      <c r="G25" s="470">
        <v>1190</v>
      </c>
      <c r="H25" s="469">
        <v>1320</v>
      </c>
      <c r="I25" s="471" t="s">
        <v>1041</v>
      </c>
      <c r="J25" s="472" t="s">
        <v>1121</v>
      </c>
      <c r="K25" s="472">
        <f t="shared" si="24"/>
        <v>65</v>
      </c>
      <c r="L25" s="473">
        <f t="shared" si="25"/>
        <v>-8.7850000000000001</v>
      </c>
      <c r="M25" s="474">
        <f t="shared" si="26"/>
        <v>4.4792828685258967E-2</v>
      </c>
      <c r="N25" s="472" t="s">
        <v>591</v>
      </c>
      <c r="O25" s="475">
        <v>44589</v>
      </c>
      <c r="P25" s="476"/>
      <c r="Q25" s="251"/>
      <c r="R25" s="251" t="s">
        <v>592</v>
      </c>
      <c r="S25" s="251"/>
      <c r="T25" s="251"/>
      <c r="U25" s="251"/>
      <c r="V25" s="251"/>
      <c r="W25" s="251"/>
      <c r="X25" s="251"/>
      <c r="Y25" s="251"/>
      <c r="Z25" s="251"/>
      <c r="AA25" s="251"/>
      <c r="AB25" s="251"/>
      <c r="AC25" s="251"/>
      <c r="AD25" s="251"/>
      <c r="AE25" s="251"/>
      <c r="AF25" s="251"/>
      <c r="AG25" s="251"/>
      <c r="AH25" s="251"/>
      <c r="AI25" s="251"/>
      <c r="AJ25" s="251"/>
      <c r="AK25" s="251"/>
      <c r="AL25" s="251"/>
    </row>
    <row r="26" spans="1:38" s="252" customFormat="1" ht="12.75" customHeight="1">
      <c r="A26" s="465">
        <v>17</v>
      </c>
      <c r="B26" s="477">
        <v>44586</v>
      </c>
      <c r="C26" s="467"/>
      <c r="D26" s="468" t="s">
        <v>43</v>
      </c>
      <c r="E26" s="469" t="s">
        <v>593</v>
      </c>
      <c r="F26" s="470">
        <v>2140</v>
      </c>
      <c r="G26" s="470">
        <v>1995</v>
      </c>
      <c r="H26" s="469">
        <v>2230</v>
      </c>
      <c r="I26" s="471" t="s">
        <v>1042</v>
      </c>
      <c r="J26" s="472" t="s">
        <v>1122</v>
      </c>
      <c r="K26" s="472">
        <f t="shared" si="24"/>
        <v>90</v>
      </c>
      <c r="L26" s="473">
        <f t="shared" si="25"/>
        <v>-14.98</v>
      </c>
      <c r="M26" s="474">
        <f t="shared" si="26"/>
        <v>3.5056074766355139E-2</v>
      </c>
      <c r="N26" s="472" t="s">
        <v>591</v>
      </c>
      <c r="O26" s="475">
        <v>44589</v>
      </c>
      <c r="P26" s="476"/>
      <c r="Q26" s="251"/>
      <c r="R26" s="251" t="s">
        <v>592</v>
      </c>
      <c r="S26" s="251"/>
      <c r="T26" s="251"/>
      <c r="U26" s="251"/>
      <c r="V26" s="251"/>
      <c r="W26" s="251"/>
      <c r="X26" s="251"/>
      <c r="Y26" s="251"/>
      <c r="Z26" s="251"/>
      <c r="AA26" s="251"/>
      <c r="AB26" s="251"/>
      <c r="AC26" s="251"/>
      <c r="AD26" s="251"/>
      <c r="AE26" s="251"/>
      <c r="AF26" s="251"/>
      <c r="AG26" s="251"/>
      <c r="AH26" s="251"/>
      <c r="AI26" s="251"/>
      <c r="AJ26" s="251"/>
      <c r="AK26" s="251"/>
      <c r="AL26" s="251"/>
    </row>
    <row r="27" spans="1:38" s="252" customFormat="1" ht="12.75" customHeight="1">
      <c r="A27" s="306">
        <v>18</v>
      </c>
      <c r="B27" s="253">
        <v>44586</v>
      </c>
      <c r="C27" s="308"/>
      <c r="D27" s="309" t="s">
        <v>115</v>
      </c>
      <c r="E27" s="310" t="s">
        <v>593</v>
      </c>
      <c r="F27" s="311" t="s">
        <v>1044</v>
      </c>
      <c r="G27" s="311">
        <v>2340</v>
      </c>
      <c r="H27" s="310"/>
      <c r="I27" s="312" t="s">
        <v>1045</v>
      </c>
      <c r="J27" s="284" t="s">
        <v>594</v>
      </c>
      <c r="K27" s="284"/>
      <c r="L27" s="285"/>
      <c r="M27" s="286"/>
      <c r="N27" s="284"/>
      <c r="O27" s="287"/>
      <c r="P27" s="282">
        <f>VLOOKUP(D27,'MidCap Intra'!B60:C553,2,0)</f>
        <v>2516.5</v>
      </c>
      <c r="Q27" s="251"/>
      <c r="R27" s="251" t="s">
        <v>592</v>
      </c>
      <c r="S27" s="251"/>
      <c r="T27" s="251"/>
      <c r="U27" s="251"/>
      <c r="V27" s="251"/>
      <c r="W27" s="251"/>
      <c r="X27" s="251"/>
      <c r="Y27" s="251"/>
      <c r="Z27" s="251"/>
      <c r="AA27" s="251"/>
      <c r="AB27" s="251"/>
      <c r="AC27" s="251"/>
      <c r="AD27" s="251"/>
      <c r="AE27" s="251"/>
      <c r="AF27" s="251"/>
      <c r="AG27" s="251"/>
      <c r="AH27" s="251"/>
      <c r="AI27" s="251"/>
      <c r="AJ27" s="251"/>
      <c r="AK27" s="251"/>
      <c r="AL27" s="251"/>
    </row>
    <row r="28" spans="1:38" s="252" customFormat="1" ht="12.75" customHeight="1">
      <c r="A28" s="306">
        <v>19</v>
      </c>
      <c r="B28" s="253">
        <v>44586</v>
      </c>
      <c r="C28" s="308"/>
      <c r="D28" s="309" t="s">
        <v>333</v>
      </c>
      <c r="E28" s="310" t="s">
        <v>593</v>
      </c>
      <c r="F28" s="311" t="s">
        <v>1046</v>
      </c>
      <c r="G28" s="311">
        <v>815</v>
      </c>
      <c r="H28" s="310"/>
      <c r="I28" s="312" t="s">
        <v>1047</v>
      </c>
      <c r="J28" s="284" t="s">
        <v>594</v>
      </c>
      <c r="K28" s="284"/>
      <c r="L28" s="285"/>
      <c r="M28" s="286"/>
      <c r="N28" s="284"/>
      <c r="O28" s="287"/>
      <c r="P28" s="282">
        <f>VLOOKUP(D28,'MidCap Intra'!B61:C554,2,0)</f>
        <v>854</v>
      </c>
      <c r="Q28" s="251"/>
      <c r="R28" s="251" t="s">
        <v>592</v>
      </c>
      <c r="S28" s="251"/>
      <c r="T28" s="251"/>
      <c r="U28" s="251"/>
      <c r="V28" s="251"/>
      <c r="W28" s="251"/>
      <c r="X28" s="251"/>
      <c r="Y28" s="251"/>
      <c r="Z28" s="251"/>
      <c r="AA28" s="251"/>
      <c r="AB28" s="251"/>
      <c r="AC28" s="251"/>
      <c r="AD28" s="251"/>
      <c r="AE28" s="251"/>
      <c r="AF28" s="251"/>
      <c r="AG28" s="251"/>
      <c r="AH28" s="251"/>
      <c r="AI28" s="251"/>
      <c r="AJ28" s="251"/>
      <c r="AK28" s="251"/>
      <c r="AL28" s="251"/>
    </row>
    <row r="29" spans="1:38" s="252" customFormat="1" ht="12.75" customHeight="1">
      <c r="A29" s="306">
        <v>20</v>
      </c>
      <c r="B29" s="253">
        <v>44586</v>
      </c>
      <c r="C29" s="308"/>
      <c r="D29" s="309" t="s">
        <v>207</v>
      </c>
      <c r="E29" s="310" t="s">
        <v>593</v>
      </c>
      <c r="F29" s="311" t="s">
        <v>1053</v>
      </c>
      <c r="G29" s="311">
        <v>995</v>
      </c>
      <c r="H29" s="310"/>
      <c r="I29" s="312" t="s">
        <v>1054</v>
      </c>
      <c r="J29" s="284" t="s">
        <v>594</v>
      </c>
      <c r="K29" s="284"/>
      <c r="L29" s="285"/>
      <c r="M29" s="286"/>
      <c r="N29" s="284"/>
      <c r="O29" s="287"/>
      <c r="P29" s="282">
        <f>VLOOKUP(D29,'MidCap Intra'!B62:C555,2,0)</f>
        <v>1018.3</v>
      </c>
      <c r="Q29" s="251"/>
      <c r="R29" s="251" t="s">
        <v>592</v>
      </c>
      <c r="S29" s="251"/>
      <c r="T29" s="251"/>
      <c r="U29" s="251"/>
      <c r="V29" s="251"/>
      <c r="W29" s="251"/>
      <c r="X29" s="251"/>
      <c r="Y29" s="251"/>
      <c r="Z29" s="251"/>
      <c r="AA29" s="251"/>
      <c r="AB29" s="251"/>
      <c r="AC29" s="251"/>
      <c r="AD29" s="251"/>
      <c r="AE29" s="251"/>
      <c r="AF29" s="251"/>
      <c r="AG29" s="251"/>
      <c r="AH29" s="251"/>
      <c r="AI29" s="251"/>
      <c r="AJ29" s="251"/>
      <c r="AK29" s="251"/>
      <c r="AL29" s="251"/>
    </row>
    <row r="30" spans="1:38" ht="13.9" customHeight="1">
      <c r="A30" s="465">
        <v>21</v>
      </c>
      <c r="B30" s="477">
        <v>44588</v>
      </c>
      <c r="C30" s="467"/>
      <c r="D30" s="468" t="s">
        <v>193</v>
      </c>
      <c r="E30" s="469" t="s">
        <v>593</v>
      </c>
      <c r="F30" s="470">
        <v>2360</v>
      </c>
      <c r="G30" s="470">
        <v>2200</v>
      </c>
      <c r="H30" s="469">
        <v>2467.5</v>
      </c>
      <c r="I30" s="471" t="s">
        <v>1082</v>
      </c>
      <c r="J30" s="472" t="s">
        <v>1123</v>
      </c>
      <c r="K30" s="472">
        <f t="shared" ref="K30" si="27">H30-F30</f>
        <v>107.5</v>
      </c>
      <c r="L30" s="473">
        <f t="shared" ref="L30" si="28">(F30*-0.7)/100</f>
        <v>-16.52</v>
      </c>
      <c r="M30" s="474">
        <f t="shared" ref="M30" si="29">(K30+L30)/F30</f>
        <v>3.8550847457627123E-2</v>
      </c>
      <c r="N30" s="472" t="s">
        <v>591</v>
      </c>
      <c r="O30" s="475">
        <v>44589</v>
      </c>
      <c r="P30" s="476"/>
      <c r="Q30" s="1"/>
      <c r="R30" s="251" t="s">
        <v>595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13.9" customHeight="1">
      <c r="A31" s="453">
        <v>22</v>
      </c>
      <c r="B31" s="454">
        <v>44589</v>
      </c>
      <c r="C31" s="455"/>
      <c r="D31" s="456" t="s">
        <v>132</v>
      </c>
      <c r="E31" s="457" t="s">
        <v>593</v>
      </c>
      <c r="F31" s="458" t="s">
        <v>1107</v>
      </c>
      <c r="G31" s="458">
        <v>1695</v>
      </c>
      <c r="H31" s="457"/>
      <c r="I31" s="459" t="s">
        <v>1108</v>
      </c>
      <c r="J31" s="460" t="s">
        <v>594</v>
      </c>
      <c r="K31" s="453"/>
      <c r="L31" s="454"/>
      <c r="M31" s="455"/>
      <c r="N31" s="456"/>
      <c r="O31" s="457"/>
      <c r="P31" s="452">
        <f>VLOOKUP(D31,'MidCap Intra'!B64:C557,2,0)</f>
        <v>1856.65</v>
      </c>
      <c r="Q31" s="1"/>
      <c r="R31" s="251" t="s">
        <v>592</v>
      </c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ht="13.9" customHeight="1">
      <c r="A32" s="453"/>
      <c r="B32" s="454"/>
      <c r="C32" s="455"/>
      <c r="D32" s="456"/>
      <c r="E32" s="457"/>
      <c r="F32" s="458"/>
      <c r="G32" s="458"/>
      <c r="H32" s="457"/>
      <c r="I32" s="459"/>
      <c r="J32" s="460"/>
      <c r="K32" s="453"/>
      <c r="L32" s="454"/>
      <c r="M32" s="455"/>
      <c r="N32" s="456"/>
      <c r="O32" s="457"/>
      <c r="P32" s="256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14.25" customHeight="1">
      <c r="A33" s="111"/>
      <c r="B33" s="112"/>
      <c r="C33" s="113"/>
      <c r="D33" s="114"/>
      <c r="E33" s="115"/>
      <c r="F33" s="115"/>
      <c r="H33" s="115"/>
      <c r="I33" s="116"/>
      <c r="J33" s="117"/>
      <c r="K33" s="117"/>
      <c r="L33" s="118"/>
      <c r="M33" s="119"/>
      <c r="N33" s="120"/>
      <c r="O33" s="121"/>
      <c r="P33" s="122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4.25" customHeight="1">
      <c r="A34" s="111"/>
      <c r="B34" s="112"/>
      <c r="C34" s="113"/>
      <c r="D34" s="114"/>
      <c r="E34" s="115"/>
      <c r="F34" s="115"/>
      <c r="G34" s="111"/>
      <c r="H34" s="115"/>
      <c r="I34" s="116"/>
      <c r="J34" s="117"/>
      <c r="K34" s="117"/>
      <c r="L34" s="118"/>
      <c r="M34" s="119"/>
      <c r="N34" s="120"/>
      <c r="O34" s="121"/>
      <c r="P34" s="122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" customHeight="1">
      <c r="A35" s="123" t="s">
        <v>596</v>
      </c>
      <c r="B35" s="124"/>
      <c r="C35" s="125"/>
      <c r="D35" s="126"/>
      <c r="E35" s="127"/>
      <c r="F35" s="127"/>
      <c r="G35" s="127"/>
      <c r="H35" s="127"/>
      <c r="I35" s="127"/>
      <c r="J35" s="128"/>
      <c r="K35" s="127"/>
      <c r="L35" s="129"/>
      <c r="M35" s="56"/>
      <c r="N35" s="128"/>
      <c r="O35" s="125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2" customHeight="1">
      <c r="A36" s="130" t="s">
        <v>597</v>
      </c>
      <c r="B36" s="123"/>
      <c r="C36" s="123"/>
      <c r="D36" s="123"/>
      <c r="E36" s="41"/>
      <c r="F36" s="131" t="s">
        <v>598</v>
      </c>
      <c r="G36" s="6"/>
      <c r="H36" s="6"/>
      <c r="I36" s="6"/>
      <c r="J36" s="132"/>
      <c r="K36" s="133"/>
      <c r="L36" s="133"/>
      <c r="M36" s="134"/>
      <c r="N36" s="1"/>
      <c r="O36" s="135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2" customHeight="1">
      <c r="A37" s="123" t="s">
        <v>599</v>
      </c>
      <c r="B37" s="123"/>
      <c r="C37" s="123"/>
      <c r="D37" s="123" t="s">
        <v>915</v>
      </c>
      <c r="E37" s="6"/>
      <c r="F37" s="131" t="s">
        <v>600</v>
      </c>
      <c r="G37" s="6"/>
      <c r="H37" s="6"/>
      <c r="I37" s="6"/>
      <c r="J37" s="132"/>
      <c r="K37" s="133"/>
      <c r="L37" s="133"/>
      <c r="M37" s="134"/>
      <c r="N37" s="1"/>
      <c r="O37" s="135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ht="12" customHeight="1">
      <c r="A38" s="123"/>
      <c r="B38" s="123"/>
      <c r="C38" s="123"/>
      <c r="D38" s="123"/>
      <c r="E38" s="6"/>
      <c r="F38" s="6"/>
      <c r="G38" s="6"/>
      <c r="H38" s="6"/>
      <c r="I38" s="6"/>
      <c r="J38" s="136"/>
      <c r="K38" s="133"/>
      <c r="L38" s="133"/>
      <c r="M38" s="6"/>
      <c r="N38" s="137"/>
      <c r="O38" s="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ht="12.75" customHeight="1">
      <c r="A39" s="1"/>
      <c r="B39" s="138" t="s">
        <v>601</v>
      </c>
      <c r="C39" s="138"/>
      <c r="D39" s="138"/>
      <c r="E39" s="138"/>
      <c r="F39" s="139"/>
      <c r="G39" s="6"/>
      <c r="H39" s="6"/>
      <c r="I39" s="140"/>
      <c r="J39" s="141"/>
      <c r="K39" s="142"/>
      <c r="L39" s="141"/>
      <c r="M39" s="6"/>
      <c r="N39" s="1"/>
      <c r="O39" s="1"/>
      <c r="P39" s="1"/>
      <c r="R39" s="56"/>
      <c r="S39" s="1"/>
      <c r="T39" s="1"/>
      <c r="U39" s="1"/>
      <c r="V39" s="1"/>
      <c r="W39" s="1"/>
      <c r="X39" s="1"/>
      <c r="Y39" s="1"/>
      <c r="Z39" s="1"/>
    </row>
    <row r="40" spans="1:38" ht="38.25" customHeight="1">
      <c r="A40" s="95" t="s">
        <v>16</v>
      </c>
      <c r="B40" s="96" t="s">
        <v>568</v>
      </c>
      <c r="C40" s="98"/>
      <c r="D40" s="97" t="s">
        <v>579</v>
      </c>
      <c r="E40" s="96" t="s">
        <v>580</v>
      </c>
      <c r="F40" s="96" t="s">
        <v>581</v>
      </c>
      <c r="G40" s="96" t="s">
        <v>602</v>
      </c>
      <c r="H40" s="96" t="s">
        <v>583</v>
      </c>
      <c r="I40" s="96" t="s">
        <v>584</v>
      </c>
      <c r="J40" s="96" t="s">
        <v>585</v>
      </c>
      <c r="K40" s="96" t="s">
        <v>603</v>
      </c>
      <c r="L40" s="144" t="s">
        <v>587</v>
      </c>
      <c r="M40" s="98" t="s">
        <v>588</v>
      </c>
      <c r="N40" s="95" t="s">
        <v>589</v>
      </c>
      <c r="O40" s="336" t="s">
        <v>590</v>
      </c>
      <c r="P40" s="288"/>
      <c r="Q40" s="1"/>
      <c r="R40" s="333"/>
      <c r="S40" s="333"/>
      <c r="T40" s="333"/>
      <c r="U40" s="303"/>
      <c r="V40" s="303"/>
      <c r="W40" s="303"/>
      <c r="X40" s="303"/>
      <c r="Y40" s="303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38" s="263" customFormat="1" ht="15" customHeight="1">
      <c r="A41" s="337">
        <v>1</v>
      </c>
      <c r="B41" s="250">
        <v>44559</v>
      </c>
      <c r="C41" s="292"/>
      <c r="D41" s="338" t="s">
        <v>199</v>
      </c>
      <c r="E41" s="291" t="s">
        <v>593</v>
      </c>
      <c r="F41" s="291">
        <v>476</v>
      </c>
      <c r="G41" s="291">
        <v>463</v>
      </c>
      <c r="H41" s="291">
        <v>496</v>
      </c>
      <c r="I41" s="291" t="s">
        <v>810</v>
      </c>
      <c r="J41" s="99" t="s">
        <v>860</v>
      </c>
      <c r="K41" s="99">
        <f t="shared" ref="K41:K42" si="30">H41-F41</f>
        <v>20</v>
      </c>
      <c r="L41" s="100">
        <f t="shared" ref="L41:L42" si="31">(F41*-0.7)/100</f>
        <v>-3.3319999999999999</v>
      </c>
      <c r="M41" s="101">
        <f t="shared" ref="M41:M42" si="32">(K41+L41)/F41</f>
        <v>3.5016806722689073E-2</v>
      </c>
      <c r="N41" s="99" t="s">
        <v>591</v>
      </c>
      <c r="O41" s="102">
        <v>44564</v>
      </c>
      <c r="P41" s="334"/>
      <c r="Q41" s="334"/>
      <c r="R41" s="335" t="s">
        <v>592</v>
      </c>
      <c r="S41" s="251"/>
      <c r="T41" s="251"/>
      <c r="U41" s="251"/>
      <c r="V41" s="251"/>
      <c r="W41" s="251"/>
      <c r="X41" s="251"/>
      <c r="Y41" s="251"/>
      <c r="Z41" s="251"/>
      <c r="AA41" s="251"/>
      <c r="AB41" s="251"/>
      <c r="AC41" s="251"/>
      <c r="AD41" s="251"/>
      <c r="AE41" s="251"/>
      <c r="AF41" s="251"/>
      <c r="AG41" s="251"/>
      <c r="AH41" s="251"/>
      <c r="AI41" s="332"/>
      <c r="AJ41" s="302"/>
      <c r="AK41" s="302"/>
      <c r="AL41" s="302"/>
    </row>
    <row r="42" spans="1:38" s="263" customFormat="1" ht="15" customHeight="1">
      <c r="A42" s="337">
        <v>2</v>
      </c>
      <c r="B42" s="250">
        <v>44559</v>
      </c>
      <c r="C42" s="292"/>
      <c r="D42" s="338" t="s">
        <v>848</v>
      </c>
      <c r="E42" s="291" t="s">
        <v>593</v>
      </c>
      <c r="F42" s="291">
        <v>3010</v>
      </c>
      <c r="G42" s="291">
        <v>2930</v>
      </c>
      <c r="H42" s="291">
        <v>3170</v>
      </c>
      <c r="I42" s="291" t="s">
        <v>869</v>
      </c>
      <c r="J42" s="99" t="s">
        <v>936</v>
      </c>
      <c r="K42" s="99">
        <f t="shared" si="30"/>
        <v>160</v>
      </c>
      <c r="L42" s="100">
        <f t="shared" si="31"/>
        <v>-21.07</v>
      </c>
      <c r="M42" s="101">
        <f t="shared" si="32"/>
        <v>4.6156146179401995E-2</v>
      </c>
      <c r="N42" s="99" t="s">
        <v>591</v>
      </c>
      <c r="O42" s="102">
        <v>44573</v>
      </c>
      <c r="P42" s="334"/>
      <c r="Q42" s="334"/>
      <c r="R42" s="335" t="s">
        <v>592</v>
      </c>
      <c r="S42" s="251"/>
      <c r="T42" s="251"/>
      <c r="U42" s="251"/>
      <c r="V42" s="251"/>
      <c r="W42" s="251"/>
      <c r="X42" s="251"/>
      <c r="Y42" s="251"/>
      <c r="Z42" s="251"/>
      <c r="AA42" s="251"/>
      <c r="AB42" s="251"/>
      <c r="AC42" s="251"/>
      <c r="AD42" s="251"/>
      <c r="AE42" s="251"/>
      <c r="AF42" s="251"/>
      <c r="AG42" s="251"/>
      <c r="AH42" s="251"/>
      <c r="AI42" s="332"/>
      <c r="AJ42" s="302"/>
      <c r="AK42" s="302"/>
      <c r="AL42" s="302"/>
    </row>
    <row r="43" spans="1:38" s="263" customFormat="1" ht="15" customHeight="1">
      <c r="A43" s="337">
        <v>3</v>
      </c>
      <c r="B43" s="250">
        <v>44559</v>
      </c>
      <c r="C43" s="292"/>
      <c r="D43" s="338" t="s">
        <v>391</v>
      </c>
      <c r="E43" s="291" t="s">
        <v>593</v>
      </c>
      <c r="F43" s="291">
        <v>126</v>
      </c>
      <c r="G43" s="291">
        <v>122</v>
      </c>
      <c r="H43" s="291">
        <v>131.5</v>
      </c>
      <c r="I43" s="291" t="s">
        <v>870</v>
      </c>
      <c r="J43" s="99" t="s">
        <v>883</v>
      </c>
      <c r="K43" s="99">
        <f t="shared" ref="K43" si="33">H43-F43</f>
        <v>5.5</v>
      </c>
      <c r="L43" s="100">
        <f t="shared" ref="L43" si="34">(F43*-0.7)/100</f>
        <v>-0.8819999999999999</v>
      </c>
      <c r="M43" s="101">
        <f t="shared" ref="M43" si="35">(K43+L43)/F43</f>
        <v>3.6650793650793656E-2</v>
      </c>
      <c r="N43" s="99" t="s">
        <v>591</v>
      </c>
      <c r="O43" s="102">
        <v>44565</v>
      </c>
      <c r="P43" s="334"/>
      <c r="Q43" s="334"/>
      <c r="R43" s="335" t="s">
        <v>595</v>
      </c>
      <c r="S43" s="251"/>
      <c r="T43" s="251"/>
      <c r="U43" s="251"/>
      <c r="V43" s="251"/>
      <c r="W43" s="251"/>
      <c r="X43" s="251"/>
      <c r="Y43" s="251"/>
      <c r="Z43" s="251"/>
      <c r="AA43" s="251"/>
      <c r="AB43" s="251"/>
      <c r="AC43" s="251"/>
      <c r="AD43" s="251"/>
      <c r="AE43" s="251"/>
      <c r="AF43" s="251"/>
      <c r="AG43" s="251"/>
      <c r="AH43" s="251"/>
      <c r="AI43" s="332"/>
      <c r="AJ43" s="302"/>
      <c r="AK43" s="302"/>
      <c r="AL43" s="302"/>
    </row>
    <row r="44" spans="1:38" s="263" customFormat="1" ht="15" customHeight="1">
      <c r="A44" s="337">
        <v>4</v>
      </c>
      <c r="B44" s="250">
        <v>44561</v>
      </c>
      <c r="C44" s="292"/>
      <c r="D44" s="338" t="s">
        <v>381</v>
      </c>
      <c r="E44" s="291" t="s">
        <v>593</v>
      </c>
      <c r="F44" s="291">
        <v>443.5</v>
      </c>
      <c r="G44" s="291">
        <v>430</v>
      </c>
      <c r="H44" s="291">
        <v>459</v>
      </c>
      <c r="I44" s="291" t="s">
        <v>873</v>
      </c>
      <c r="J44" s="99" t="s">
        <v>884</v>
      </c>
      <c r="K44" s="99">
        <f t="shared" ref="K44" si="36">H44-F44</f>
        <v>15.5</v>
      </c>
      <c r="L44" s="100">
        <f t="shared" ref="L44" si="37">(F44*-0.7)/100</f>
        <v>-3.1044999999999998</v>
      </c>
      <c r="M44" s="101">
        <f t="shared" ref="M44" si="38">(K44+L44)/F44</f>
        <v>2.7949267192784667E-2</v>
      </c>
      <c r="N44" s="99" t="s">
        <v>591</v>
      </c>
      <c r="O44" s="102">
        <v>44565</v>
      </c>
      <c r="P44" s="334"/>
      <c r="Q44" s="334"/>
      <c r="R44" s="335" t="s">
        <v>595</v>
      </c>
      <c r="S44" s="251"/>
      <c r="T44" s="251"/>
      <c r="U44" s="251"/>
      <c r="V44" s="251"/>
      <c r="W44" s="251"/>
      <c r="X44" s="251"/>
      <c r="Y44" s="251"/>
      <c r="Z44" s="251"/>
      <c r="AA44" s="251"/>
      <c r="AB44" s="251"/>
      <c r="AC44" s="251"/>
      <c r="AD44" s="251"/>
      <c r="AE44" s="251"/>
      <c r="AF44" s="251"/>
      <c r="AG44" s="251"/>
      <c r="AH44" s="251"/>
      <c r="AI44" s="332"/>
      <c r="AJ44" s="302"/>
      <c r="AK44" s="302"/>
      <c r="AL44" s="302"/>
    </row>
    <row r="45" spans="1:38" s="263" customFormat="1" ht="15" customHeight="1">
      <c r="A45" s="390">
        <v>5</v>
      </c>
      <c r="B45" s="391">
        <v>44561</v>
      </c>
      <c r="C45" s="392"/>
      <c r="D45" s="393" t="s">
        <v>61</v>
      </c>
      <c r="E45" s="394" t="s">
        <v>593</v>
      </c>
      <c r="F45" s="394">
        <v>677.5</v>
      </c>
      <c r="G45" s="394">
        <v>659</v>
      </c>
      <c r="H45" s="394">
        <v>696</v>
      </c>
      <c r="I45" s="394" t="s">
        <v>878</v>
      </c>
      <c r="J45" s="395" t="s">
        <v>880</v>
      </c>
      <c r="K45" s="395">
        <f t="shared" ref="K45" si="39">H45-F45</f>
        <v>18.5</v>
      </c>
      <c r="L45" s="396">
        <f t="shared" ref="L45" si="40">(F45*-0.7)/100</f>
        <v>-4.7424999999999997</v>
      </c>
      <c r="M45" s="397">
        <f t="shared" ref="M45" si="41">(K45+L45)/F45</f>
        <v>2.0306273062730629E-2</v>
      </c>
      <c r="N45" s="395" t="s">
        <v>591</v>
      </c>
      <c r="O45" s="398">
        <v>44564</v>
      </c>
      <c r="P45" s="334"/>
      <c r="Q45" s="334"/>
      <c r="R45" s="335" t="s">
        <v>592</v>
      </c>
      <c r="S45" s="251"/>
      <c r="T45" s="251"/>
      <c r="U45" s="251"/>
      <c r="V45" s="251"/>
      <c r="W45" s="251"/>
      <c r="X45" s="251"/>
      <c r="Y45" s="251"/>
      <c r="Z45" s="251"/>
      <c r="AA45" s="251"/>
      <c r="AB45" s="251"/>
      <c r="AC45" s="251"/>
      <c r="AD45" s="251"/>
      <c r="AE45" s="251"/>
      <c r="AF45" s="251"/>
      <c r="AG45" s="251"/>
      <c r="AH45" s="251"/>
      <c r="AI45" s="332"/>
      <c r="AJ45" s="302"/>
      <c r="AK45" s="302"/>
      <c r="AL45" s="302"/>
    </row>
    <row r="46" spans="1:38" s="263" customFormat="1" ht="15" customHeight="1">
      <c r="A46" s="337">
        <v>6</v>
      </c>
      <c r="B46" s="250">
        <v>44567</v>
      </c>
      <c r="C46" s="292"/>
      <c r="D46" s="338" t="s">
        <v>77</v>
      </c>
      <c r="E46" s="291" t="s">
        <v>593</v>
      </c>
      <c r="F46" s="291">
        <v>362</v>
      </c>
      <c r="G46" s="291">
        <v>350</v>
      </c>
      <c r="H46" s="291">
        <v>373</v>
      </c>
      <c r="I46" s="291" t="s">
        <v>905</v>
      </c>
      <c r="J46" s="395" t="s">
        <v>945</v>
      </c>
      <c r="K46" s="395">
        <f t="shared" ref="K46" si="42">H46-F46</f>
        <v>11</v>
      </c>
      <c r="L46" s="396">
        <f t="shared" ref="L46" si="43">(F46*-0.7)/100</f>
        <v>-2.5339999999999998</v>
      </c>
      <c r="M46" s="397">
        <f t="shared" ref="M46" si="44">(K46+L46)/F46</f>
        <v>2.3386740331491716E-2</v>
      </c>
      <c r="N46" s="395" t="s">
        <v>591</v>
      </c>
      <c r="O46" s="398">
        <v>44574</v>
      </c>
      <c r="P46" s="334"/>
      <c r="Q46" s="334"/>
      <c r="R46" s="335" t="s">
        <v>595</v>
      </c>
      <c r="S46" s="251"/>
      <c r="T46" s="251"/>
      <c r="U46" s="251"/>
      <c r="V46" s="251"/>
      <c r="W46" s="251"/>
      <c r="X46" s="251"/>
      <c r="Y46" s="251"/>
      <c r="Z46" s="251"/>
      <c r="AA46" s="251"/>
      <c r="AB46" s="251"/>
      <c r="AC46" s="251"/>
      <c r="AD46" s="251"/>
      <c r="AE46" s="251"/>
      <c r="AF46" s="251"/>
      <c r="AG46" s="251"/>
      <c r="AH46" s="251"/>
      <c r="AI46" s="332"/>
      <c r="AJ46" s="302"/>
      <c r="AK46" s="302"/>
      <c r="AL46" s="302"/>
    </row>
    <row r="47" spans="1:38" s="263" customFormat="1" ht="15" customHeight="1">
      <c r="A47" s="390">
        <v>7</v>
      </c>
      <c r="B47" s="391">
        <v>44568</v>
      </c>
      <c r="C47" s="392"/>
      <c r="D47" s="393" t="s">
        <v>415</v>
      </c>
      <c r="E47" s="394" t="s">
        <v>593</v>
      </c>
      <c r="F47" s="394">
        <v>1668</v>
      </c>
      <c r="G47" s="394">
        <v>1618</v>
      </c>
      <c r="H47" s="394">
        <v>1715</v>
      </c>
      <c r="I47" s="394" t="s">
        <v>912</v>
      </c>
      <c r="J47" s="395" t="s">
        <v>920</v>
      </c>
      <c r="K47" s="395">
        <f t="shared" ref="K47" si="45">H47-F47</f>
        <v>47</v>
      </c>
      <c r="L47" s="396">
        <f t="shared" ref="L47" si="46">(F47*-0.7)/100</f>
        <v>-11.675999999999998</v>
      </c>
      <c r="M47" s="397">
        <f t="shared" ref="M47" si="47">(K47+L47)/F47</f>
        <v>2.117745803357314E-2</v>
      </c>
      <c r="N47" s="395" t="s">
        <v>591</v>
      </c>
      <c r="O47" s="398">
        <v>44571</v>
      </c>
      <c r="P47" s="334"/>
      <c r="Q47" s="334"/>
      <c r="R47" s="335" t="s">
        <v>592</v>
      </c>
      <c r="S47" s="251"/>
      <c r="T47" s="251"/>
      <c r="U47" s="251"/>
      <c r="V47" s="251"/>
      <c r="W47" s="251"/>
      <c r="X47" s="251"/>
      <c r="Y47" s="251"/>
      <c r="Z47" s="251"/>
      <c r="AA47" s="251"/>
      <c r="AB47" s="251"/>
      <c r="AC47" s="251"/>
      <c r="AD47" s="251"/>
      <c r="AE47" s="251"/>
      <c r="AF47" s="251"/>
      <c r="AG47" s="251"/>
      <c r="AH47" s="251"/>
      <c r="AI47" s="332"/>
      <c r="AJ47" s="302"/>
      <c r="AK47" s="302"/>
      <c r="AL47" s="302"/>
    </row>
    <row r="48" spans="1:38" s="263" customFormat="1" ht="15" customHeight="1">
      <c r="A48" s="337">
        <v>8</v>
      </c>
      <c r="B48" s="250">
        <v>44572</v>
      </c>
      <c r="C48" s="292"/>
      <c r="D48" s="338" t="s">
        <v>207</v>
      </c>
      <c r="E48" s="291" t="s">
        <v>593</v>
      </c>
      <c r="F48" s="291">
        <v>1084</v>
      </c>
      <c r="G48" s="291">
        <v>1050</v>
      </c>
      <c r="H48" s="291">
        <v>1117</v>
      </c>
      <c r="I48" s="291" t="s">
        <v>922</v>
      </c>
      <c r="J48" s="395" t="s">
        <v>923</v>
      </c>
      <c r="K48" s="395">
        <f>H48-F48</f>
        <v>33</v>
      </c>
      <c r="L48" s="396">
        <f>(F48*-0.07)/100</f>
        <v>-0.75880000000000014</v>
      </c>
      <c r="M48" s="397">
        <f t="shared" ref="M48:M49" si="48">(K48+L48)/F48</f>
        <v>2.9742804428044278E-2</v>
      </c>
      <c r="N48" s="395" t="s">
        <v>591</v>
      </c>
      <c r="O48" s="409">
        <v>44572</v>
      </c>
      <c r="P48" s="334"/>
      <c r="Q48" s="334"/>
      <c r="R48" s="335" t="s">
        <v>592</v>
      </c>
      <c r="S48" s="251"/>
      <c r="T48" s="251"/>
      <c r="U48" s="251"/>
      <c r="V48" s="251"/>
      <c r="W48" s="251"/>
      <c r="X48" s="251"/>
      <c r="Y48" s="251"/>
      <c r="Z48" s="251"/>
      <c r="AA48" s="251"/>
      <c r="AB48" s="251"/>
      <c r="AC48" s="251"/>
      <c r="AD48" s="251"/>
      <c r="AE48" s="251"/>
      <c r="AF48" s="251"/>
      <c r="AG48" s="251"/>
      <c r="AH48" s="251"/>
      <c r="AI48" s="332"/>
      <c r="AJ48" s="302"/>
      <c r="AK48" s="302"/>
      <c r="AL48" s="302"/>
    </row>
    <row r="49" spans="1:38" s="263" customFormat="1" ht="15" customHeight="1">
      <c r="A49" s="337">
        <v>9</v>
      </c>
      <c r="B49" s="250">
        <v>44572</v>
      </c>
      <c r="C49" s="292"/>
      <c r="D49" s="338" t="s">
        <v>430</v>
      </c>
      <c r="E49" s="291" t="s">
        <v>593</v>
      </c>
      <c r="F49" s="291">
        <v>312</v>
      </c>
      <c r="G49" s="291">
        <v>302</v>
      </c>
      <c r="H49" s="291">
        <v>321</v>
      </c>
      <c r="I49" s="291" t="s">
        <v>924</v>
      </c>
      <c r="J49" s="99" t="s">
        <v>800</v>
      </c>
      <c r="K49" s="99">
        <f t="shared" ref="K49" si="49">H49-F49</f>
        <v>9</v>
      </c>
      <c r="L49" s="100">
        <f t="shared" ref="L49" si="50">(F49*-0.7)/100</f>
        <v>-2.1839999999999997</v>
      </c>
      <c r="M49" s="101">
        <f t="shared" si="48"/>
        <v>2.1846153846153848E-2</v>
      </c>
      <c r="N49" s="99" t="s">
        <v>591</v>
      </c>
      <c r="O49" s="102">
        <v>44573</v>
      </c>
      <c r="P49" s="334"/>
      <c r="Q49" s="334"/>
      <c r="R49" s="335" t="s">
        <v>595</v>
      </c>
      <c r="S49" s="251"/>
      <c r="T49" s="251"/>
      <c r="U49" s="251"/>
      <c r="V49" s="251"/>
      <c r="W49" s="251"/>
      <c r="X49" s="251"/>
      <c r="Y49" s="251"/>
      <c r="Z49" s="251"/>
      <c r="AA49" s="251"/>
      <c r="AB49" s="251"/>
      <c r="AC49" s="251"/>
      <c r="AD49" s="251"/>
      <c r="AE49" s="251"/>
      <c r="AF49" s="251"/>
      <c r="AG49" s="251"/>
      <c r="AH49" s="251"/>
      <c r="AI49" s="332"/>
      <c r="AJ49" s="302"/>
      <c r="AK49" s="302"/>
      <c r="AL49" s="302"/>
    </row>
    <row r="50" spans="1:38" s="263" customFormat="1" ht="15" customHeight="1">
      <c r="A50" s="337">
        <v>10</v>
      </c>
      <c r="B50" s="250">
        <v>44573</v>
      </c>
      <c r="C50" s="292"/>
      <c r="D50" s="338" t="s">
        <v>207</v>
      </c>
      <c r="E50" s="291" t="s">
        <v>593</v>
      </c>
      <c r="F50" s="291">
        <v>1117.5</v>
      </c>
      <c r="G50" s="291">
        <v>1080</v>
      </c>
      <c r="H50" s="291">
        <v>1144</v>
      </c>
      <c r="I50" s="291" t="s">
        <v>930</v>
      </c>
      <c r="J50" s="395" t="s">
        <v>931</v>
      </c>
      <c r="K50" s="395">
        <f>H50-F50</f>
        <v>26.5</v>
      </c>
      <c r="L50" s="396">
        <f>(F50*-0.07)/100</f>
        <v>-0.78225000000000011</v>
      </c>
      <c r="M50" s="397">
        <f t="shared" ref="M50:M51" si="51">(K50+L50)/F50</f>
        <v>2.3013646532438477E-2</v>
      </c>
      <c r="N50" s="395" t="s">
        <v>591</v>
      </c>
      <c r="O50" s="409">
        <v>44573</v>
      </c>
      <c r="P50" s="334"/>
      <c r="Q50" s="334"/>
      <c r="R50" s="335" t="s">
        <v>592</v>
      </c>
      <c r="S50" s="251"/>
      <c r="T50" s="251"/>
      <c r="U50" s="251"/>
      <c r="V50" s="251"/>
      <c r="W50" s="251"/>
      <c r="X50" s="251"/>
      <c r="Y50" s="251"/>
      <c r="Z50" s="251"/>
      <c r="AA50" s="251"/>
      <c r="AB50" s="251"/>
      <c r="AC50" s="251"/>
      <c r="AD50" s="251"/>
      <c r="AE50" s="251"/>
      <c r="AF50" s="251"/>
      <c r="AG50" s="251"/>
      <c r="AH50" s="251"/>
      <c r="AI50" s="332"/>
      <c r="AJ50" s="302"/>
      <c r="AK50" s="302"/>
      <c r="AL50" s="302"/>
    </row>
    <row r="51" spans="1:38" s="263" customFormat="1" ht="15" customHeight="1">
      <c r="A51" s="337">
        <v>11</v>
      </c>
      <c r="B51" s="250">
        <v>44573</v>
      </c>
      <c r="C51" s="292"/>
      <c r="D51" s="338" t="s">
        <v>309</v>
      </c>
      <c r="E51" s="291" t="s">
        <v>593</v>
      </c>
      <c r="F51" s="291">
        <v>615</v>
      </c>
      <c r="G51" s="291">
        <v>595</v>
      </c>
      <c r="H51" s="291">
        <v>631</v>
      </c>
      <c r="I51" s="291" t="s">
        <v>934</v>
      </c>
      <c r="J51" s="99" t="s">
        <v>897</v>
      </c>
      <c r="K51" s="99">
        <f t="shared" ref="K51" si="52">H51-F51</f>
        <v>16</v>
      </c>
      <c r="L51" s="100">
        <f t="shared" ref="L51" si="53">(F51*-0.7)/100</f>
        <v>-4.3049999999999997</v>
      </c>
      <c r="M51" s="101">
        <f t="shared" si="51"/>
        <v>1.9016260162601627E-2</v>
      </c>
      <c r="N51" s="99" t="s">
        <v>591</v>
      </c>
      <c r="O51" s="102">
        <v>44585</v>
      </c>
      <c r="P51" s="334"/>
      <c r="Q51" s="334"/>
      <c r="R51" s="335" t="s">
        <v>592</v>
      </c>
      <c r="S51" s="251"/>
      <c r="T51" s="251"/>
      <c r="U51" s="251"/>
      <c r="V51" s="251"/>
      <c r="W51" s="251"/>
      <c r="X51" s="251"/>
      <c r="Y51" s="251"/>
      <c r="Z51" s="251"/>
      <c r="AA51" s="251"/>
      <c r="AB51" s="251"/>
      <c r="AC51" s="251"/>
      <c r="AD51" s="251"/>
      <c r="AE51" s="251"/>
      <c r="AF51" s="251"/>
      <c r="AG51" s="251"/>
      <c r="AH51" s="251"/>
      <c r="AI51" s="332"/>
      <c r="AJ51" s="302"/>
      <c r="AK51" s="302"/>
      <c r="AL51" s="302"/>
    </row>
    <row r="52" spans="1:38" s="263" customFormat="1" ht="15" customHeight="1">
      <c r="A52" s="418">
        <v>12</v>
      </c>
      <c r="B52" s="340">
        <v>44574</v>
      </c>
      <c r="C52" s="341"/>
      <c r="D52" s="419" t="s">
        <v>946</v>
      </c>
      <c r="E52" s="339" t="s">
        <v>593</v>
      </c>
      <c r="F52" s="339">
        <v>134.5</v>
      </c>
      <c r="G52" s="339">
        <v>130.5</v>
      </c>
      <c r="H52" s="339">
        <v>130.5</v>
      </c>
      <c r="I52" s="339" t="s">
        <v>947</v>
      </c>
      <c r="J52" s="420" t="s">
        <v>964</v>
      </c>
      <c r="K52" s="420">
        <f t="shared" ref="K52:K54" si="54">H52-F52</f>
        <v>-4</v>
      </c>
      <c r="L52" s="421">
        <f t="shared" ref="L52:L54" si="55">(F52*-0.7)/100</f>
        <v>-0.94149999999999989</v>
      </c>
      <c r="M52" s="422">
        <f t="shared" ref="M52:M54" si="56">(K52+L52)/F52</f>
        <v>-3.673977695167286E-2</v>
      </c>
      <c r="N52" s="420" t="s">
        <v>604</v>
      </c>
      <c r="O52" s="423">
        <v>44579</v>
      </c>
      <c r="P52" s="334"/>
      <c r="Q52" s="334"/>
      <c r="R52" s="335" t="s">
        <v>595</v>
      </c>
      <c r="S52" s="251"/>
      <c r="T52" s="251"/>
      <c r="U52" s="251"/>
      <c r="V52" s="251"/>
      <c r="W52" s="251"/>
      <c r="X52" s="251"/>
      <c r="Y52" s="251"/>
      <c r="Z52" s="251"/>
      <c r="AA52" s="251"/>
      <c r="AB52" s="251"/>
      <c r="AC52" s="251"/>
      <c r="AD52" s="251"/>
      <c r="AE52" s="251"/>
      <c r="AF52" s="251"/>
      <c r="AG52" s="251"/>
      <c r="AH52" s="251"/>
      <c r="AI52" s="332"/>
      <c r="AJ52" s="302"/>
      <c r="AK52" s="302"/>
      <c r="AL52" s="302"/>
    </row>
    <row r="53" spans="1:38" s="263" customFormat="1" ht="15" customHeight="1">
      <c r="A53" s="418">
        <v>13</v>
      </c>
      <c r="B53" s="340">
        <v>44574</v>
      </c>
      <c r="C53" s="341"/>
      <c r="D53" s="419" t="s">
        <v>955</v>
      </c>
      <c r="E53" s="339" t="s">
        <v>593</v>
      </c>
      <c r="F53" s="339">
        <v>1545</v>
      </c>
      <c r="G53" s="339">
        <v>1495</v>
      </c>
      <c r="H53" s="339">
        <v>1495</v>
      </c>
      <c r="I53" s="339" t="s">
        <v>956</v>
      </c>
      <c r="J53" s="420" t="s">
        <v>984</v>
      </c>
      <c r="K53" s="420">
        <f t="shared" si="54"/>
        <v>-50</v>
      </c>
      <c r="L53" s="421">
        <f t="shared" si="55"/>
        <v>-10.815</v>
      </c>
      <c r="M53" s="422">
        <f t="shared" si="56"/>
        <v>-3.9362459546925563E-2</v>
      </c>
      <c r="N53" s="420" t="s">
        <v>604</v>
      </c>
      <c r="O53" s="423">
        <v>44579</v>
      </c>
      <c r="P53" s="334"/>
      <c r="Q53" s="334"/>
      <c r="R53" s="335" t="s">
        <v>592</v>
      </c>
      <c r="S53" s="251"/>
      <c r="T53" s="251"/>
      <c r="U53" s="251"/>
      <c r="V53" s="251"/>
      <c r="W53" s="251"/>
      <c r="X53" s="251"/>
      <c r="Y53" s="251"/>
      <c r="Z53" s="251"/>
      <c r="AA53" s="251"/>
      <c r="AB53" s="251"/>
      <c r="AC53" s="251"/>
      <c r="AD53" s="251"/>
      <c r="AE53" s="251"/>
      <c r="AF53" s="251"/>
      <c r="AG53" s="251"/>
      <c r="AH53" s="251"/>
      <c r="AI53" s="332"/>
      <c r="AJ53" s="302"/>
      <c r="AK53" s="302"/>
      <c r="AL53" s="302"/>
    </row>
    <row r="54" spans="1:38" s="263" customFormat="1" ht="15" customHeight="1">
      <c r="A54" s="418">
        <v>14</v>
      </c>
      <c r="B54" s="340">
        <v>44575</v>
      </c>
      <c r="C54" s="341"/>
      <c r="D54" s="419" t="s">
        <v>201</v>
      </c>
      <c r="E54" s="339" t="s">
        <v>593</v>
      </c>
      <c r="F54" s="339">
        <v>1205</v>
      </c>
      <c r="G54" s="339">
        <v>1170</v>
      </c>
      <c r="H54" s="339">
        <v>1170</v>
      </c>
      <c r="I54" s="339" t="s">
        <v>962</v>
      </c>
      <c r="J54" s="420" t="s">
        <v>1035</v>
      </c>
      <c r="K54" s="420">
        <f t="shared" si="54"/>
        <v>-35</v>
      </c>
      <c r="L54" s="421">
        <f t="shared" si="55"/>
        <v>-8.4350000000000005</v>
      </c>
      <c r="M54" s="422">
        <f t="shared" si="56"/>
        <v>-3.6045643153526971E-2</v>
      </c>
      <c r="N54" s="420" t="s">
        <v>604</v>
      </c>
      <c r="O54" s="423">
        <v>44585</v>
      </c>
      <c r="P54" s="334"/>
      <c r="Q54" s="334"/>
      <c r="R54" s="335" t="s">
        <v>592</v>
      </c>
      <c r="S54" s="251"/>
      <c r="T54" s="251"/>
      <c r="U54" s="251"/>
      <c r="V54" s="251"/>
      <c r="W54" s="251"/>
      <c r="X54" s="251"/>
      <c r="Y54" s="251"/>
      <c r="Z54" s="251"/>
      <c r="AA54" s="251"/>
      <c r="AB54" s="251"/>
      <c r="AC54" s="251"/>
      <c r="AD54" s="251"/>
      <c r="AE54" s="251"/>
      <c r="AF54" s="251"/>
      <c r="AG54" s="251"/>
      <c r="AH54" s="251"/>
      <c r="AI54" s="332"/>
      <c r="AJ54" s="302"/>
      <c r="AK54" s="302"/>
      <c r="AL54" s="302"/>
    </row>
    <row r="55" spans="1:38" s="263" customFormat="1" ht="15" customHeight="1">
      <c r="A55" s="337">
        <v>15</v>
      </c>
      <c r="B55" s="250">
        <v>44575</v>
      </c>
      <c r="C55" s="292"/>
      <c r="D55" s="338" t="s">
        <v>545</v>
      </c>
      <c r="E55" s="291" t="s">
        <v>593</v>
      </c>
      <c r="F55" s="291">
        <v>534</v>
      </c>
      <c r="G55" s="291">
        <v>515</v>
      </c>
      <c r="H55" s="291">
        <v>549</v>
      </c>
      <c r="I55" s="291" t="s">
        <v>963</v>
      </c>
      <c r="J55" s="99" t="s">
        <v>969</v>
      </c>
      <c r="K55" s="99">
        <f t="shared" ref="K55" si="57">H55-F55</f>
        <v>15</v>
      </c>
      <c r="L55" s="100">
        <f t="shared" ref="L55" si="58">(F55*-0.7)/100</f>
        <v>-3.7379999999999995</v>
      </c>
      <c r="M55" s="101">
        <f t="shared" ref="M55" si="59">(K55+L55)/F55</f>
        <v>2.1089887640449438E-2</v>
      </c>
      <c r="N55" s="99" t="s">
        <v>591</v>
      </c>
      <c r="O55" s="102">
        <v>44578</v>
      </c>
      <c r="P55" s="334"/>
      <c r="Q55" s="334"/>
      <c r="R55" s="335" t="s">
        <v>592</v>
      </c>
      <c r="S55" s="251"/>
      <c r="T55" s="251"/>
      <c r="U55" s="251"/>
      <c r="V55" s="251"/>
      <c r="W55" s="251"/>
      <c r="X55" s="251"/>
      <c r="Y55" s="251"/>
      <c r="Z55" s="251"/>
      <c r="AA55" s="251"/>
      <c r="AB55" s="251"/>
      <c r="AC55" s="251"/>
      <c r="AD55" s="251"/>
      <c r="AE55" s="251"/>
      <c r="AF55" s="251"/>
      <c r="AG55" s="251"/>
      <c r="AH55" s="251"/>
      <c r="AI55" s="332"/>
      <c r="AJ55" s="302"/>
      <c r="AK55" s="302"/>
      <c r="AL55" s="302"/>
    </row>
    <row r="56" spans="1:38" s="263" customFormat="1" ht="15" customHeight="1">
      <c r="A56" s="418">
        <v>16</v>
      </c>
      <c r="B56" s="340">
        <v>44578</v>
      </c>
      <c r="C56" s="341"/>
      <c r="D56" s="419" t="s">
        <v>71</v>
      </c>
      <c r="E56" s="339" t="s">
        <v>593</v>
      </c>
      <c r="F56" s="339">
        <v>218.5</v>
      </c>
      <c r="G56" s="339">
        <v>213</v>
      </c>
      <c r="H56" s="339">
        <v>213</v>
      </c>
      <c r="I56" s="339" t="s">
        <v>971</v>
      </c>
      <c r="J56" s="420" t="s">
        <v>975</v>
      </c>
      <c r="K56" s="420">
        <f t="shared" ref="K56" si="60">H56-F56</f>
        <v>-5.5</v>
      </c>
      <c r="L56" s="421">
        <f t="shared" ref="L56" si="61">(F56*-0.7)/100</f>
        <v>-1.5294999999999999</v>
      </c>
      <c r="M56" s="422">
        <f t="shared" ref="M56" si="62">(K56+L56)/F56</f>
        <v>-3.2171624713958812E-2</v>
      </c>
      <c r="N56" s="420" t="s">
        <v>604</v>
      </c>
      <c r="O56" s="423">
        <v>44579</v>
      </c>
      <c r="P56" s="334"/>
      <c r="Q56" s="334"/>
      <c r="R56" s="335" t="s">
        <v>592</v>
      </c>
      <c r="S56" s="251"/>
      <c r="T56" s="251"/>
      <c r="U56" s="251"/>
      <c r="V56" s="251"/>
      <c r="W56" s="251"/>
      <c r="X56" s="251"/>
      <c r="Y56" s="251"/>
      <c r="Z56" s="251"/>
      <c r="AA56" s="251"/>
      <c r="AB56" s="251"/>
      <c r="AC56" s="251"/>
      <c r="AD56" s="251"/>
      <c r="AE56" s="251"/>
      <c r="AF56" s="251"/>
      <c r="AG56" s="251"/>
      <c r="AH56" s="251"/>
      <c r="AI56" s="332"/>
      <c r="AJ56" s="302"/>
      <c r="AK56" s="302"/>
      <c r="AL56" s="302"/>
    </row>
    <row r="57" spans="1:38" s="263" customFormat="1" ht="15" customHeight="1">
      <c r="A57" s="418">
        <v>17</v>
      </c>
      <c r="B57" s="340">
        <v>44579</v>
      </c>
      <c r="C57" s="341"/>
      <c r="D57" s="419" t="s">
        <v>130</v>
      </c>
      <c r="E57" s="339" t="s">
        <v>593</v>
      </c>
      <c r="F57" s="339">
        <v>457</v>
      </c>
      <c r="G57" s="339">
        <v>445</v>
      </c>
      <c r="H57" s="339">
        <v>445</v>
      </c>
      <c r="I57" s="339" t="s">
        <v>971</v>
      </c>
      <c r="J57" s="420" t="s">
        <v>986</v>
      </c>
      <c r="K57" s="420">
        <f t="shared" ref="K57" si="63">H57-F57</f>
        <v>-12</v>
      </c>
      <c r="L57" s="421">
        <f t="shared" ref="L57" si="64">(F57*-0.7)/100</f>
        <v>-3.1989999999999998</v>
      </c>
      <c r="M57" s="422">
        <f t="shared" ref="M57" si="65">(K57+L57)/F57</f>
        <v>-3.3258205689277898E-2</v>
      </c>
      <c r="N57" s="420" t="s">
        <v>604</v>
      </c>
      <c r="O57" s="423">
        <v>44580</v>
      </c>
      <c r="P57" s="334"/>
      <c r="Q57" s="334"/>
      <c r="R57" s="335" t="s">
        <v>592</v>
      </c>
      <c r="S57" s="251"/>
      <c r="T57" s="251"/>
      <c r="U57" s="251"/>
      <c r="V57" s="251"/>
      <c r="W57" s="251"/>
      <c r="X57" s="251"/>
      <c r="Y57" s="251"/>
      <c r="Z57" s="251"/>
      <c r="AA57" s="251"/>
      <c r="AB57" s="251"/>
      <c r="AC57" s="251"/>
      <c r="AD57" s="251"/>
      <c r="AE57" s="251"/>
      <c r="AF57" s="251"/>
      <c r="AG57" s="251"/>
      <c r="AH57" s="251"/>
      <c r="AI57" s="332"/>
      <c r="AJ57" s="302"/>
      <c r="AK57" s="302"/>
      <c r="AL57" s="302"/>
    </row>
    <row r="58" spans="1:38" s="263" customFormat="1" ht="15" customHeight="1">
      <c r="A58" s="418">
        <v>18</v>
      </c>
      <c r="B58" s="340">
        <v>44582</v>
      </c>
      <c r="C58" s="341"/>
      <c r="D58" s="419" t="s">
        <v>51</v>
      </c>
      <c r="E58" s="339" t="s">
        <v>593</v>
      </c>
      <c r="F58" s="339">
        <v>371</v>
      </c>
      <c r="G58" s="339">
        <v>358</v>
      </c>
      <c r="H58" s="339">
        <v>358</v>
      </c>
      <c r="I58" s="339" t="s">
        <v>1019</v>
      </c>
      <c r="J58" s="420" t="s">
        <v>1036</v>
      </c>
      <c r="K58" s="420">
        <f t="shared" ref="K58:K59" si="66">H58-F58</f>
        <v>-13</v>
      </c>
      <c r="L58" s="421">
        <f t="shared" ref="L58" si="67">(F58*-0.7)/100</f>
        <v>-2.597</v>
      </c>
      <c r="M58" s="422">
        <f t="shared" ref="M58:M59" si="68">(K58+L58)/F58</f>
        <v>-4.2040431266846361E-2</v>
      </c>
      <c r="N58" s="420" t="s">
        <v>604</v>
      </c>
      <c r="O58" s="423">
        <v>44585</v>
      </c>
      <c r="P58" s="334"/>
      <c r="Q58" s="334"/>
      <c r="R58" s="335" t="s">
        <v>592</v>
      </c>
      <c r="S58" s="251"/>
      <c r="T58" s="251"/>
      <c r="U58" s="251"/>
      <c r="V58" s="251"/>
      <c r="W58" s="251"/>
      <c r="X58" s="251"/>
      <c r="Y58" s="251"/>
      <c r="Z58" s="251"/>
      <c r="AA58" s="251"/>
      <c r="AB58" s="251"/>
      <c r="AC58" s="251"/>
      <c r="AD58" s="251"/>
      <c r="AE58" s="251"/>
      <c r="AF58" s="251"/>
      <c r="AG58" s="251"/>
      <c r="AH58" s="251"/>
      <c r="AI58" s="332"/>
      <c r="AJ58" s="302"/>
      <c r="AK58" s="302"/>
      <c r="AL58" s="302"/>
    </row>
    <row r="59" spans="1:38" s="263" customFormat="1" ht="15" customHeight="1">
      <c r="A59" s="337">
        <v>19</v>
      </c>
      <c r="B59" s="250">
        <v>44586</v>
      </c>
      <c r="C59" s="292"/>
      <c r="D59" s="338" t="s">
        <v>381</v>
      </c>
      <c r="E59" s="291" t="s">
        <v>593</v>
      </c>
      <c r="F59" s="291">
        <v>441.5</v>
      </c>
      <c r="G59" s="291">
        <v>428</v>
      </c>
      <c r="H59" s="291">
        <v>453.5</v>
      </c>
      <c r="I59" s="291" t="s">
        <v>1040</v>
      </c>
      <c r="J59" s="99" t="s">
        <v>1085</v>
      </c>
      <c r="K59" s="99">
        <f t="shared" si="66"/>
        <v>12</v>
      </c>
      <c r="L59" s="100">
        <f>(F59*-0.07)/100</f>
        <v>-0.30905000000000005</v>
      </c>
      <c r="M59" s="101">
        <f t="shared" si="68"/>
        <v>2.6480067950169876E-2</v>
      </c>
      <c r="N59" s="99" t="s">
        <v>591</v>
      </c>
      <c r="O59" s="102">
        <v>44586</v>
      </c>
      <c r="P59" s="334"/>
      <c r="Q59" s="334"/>
      <c r="R59" s="335" t="s">
        <v>595</v>
      </c>
      <c r="S59" s="251"/>
      <c r="T59" s="251"/>
      <c r="U59" s="251"/>
      <c r="V59" s="251"/>
      <c r="W59" s="251"/>
      <c r="X59" s="251"/>
      <c r="Y59" s="251"/>
      <c r="Z59" s="251"/>
      <c r="AA59" s="251"/>
      <c r="AB59" s="251"/>
      <c r="AC59" s="251"/>
      <c r="AD59" s="251"/>
      <c r="AE59" s="251"/>
      <c r="AF59" s="251"/>
      <c r="AG59" s="251"/>
      <c r="AH59" s="251"/>
      <c r="AI59" s="332"/>
      <c r="AJ59" s="302"/>
      <c r="AK59" s="302"/>
      <c r="AL59" s="302"/>
    </row>
    <row r="60" spans="1:38" s="263" customFormat="1" ht="15" customHeight="1">
      <c r="A60" s="337">
        <v>20</v>
      </c>
      <c r="B60" s="250">
        <v>44586</v>
      </c>
      <c r="C60" s="292"/>
      <c r="D60" s="338" t="s">
        <v>350</v>
      </c>
      <c r="E60" s="291" t="s">
        <v>593</v>
      </c>
      <c r="F60" s="291">
        <v>726.5</v>
      </c>
      <c r="G60" s="291">
        <v>705</v>
      </c>
      <c r="H60" s="291">
        <v>746</v>
      </c>
      <c r="I60" s="291" t="s">
        <v>1043</v>
      </c>
      <c r="J60" s="99" t="s">
        <v>1105</v>
      </c>
      <c r="K60" s="99">
        <f t="shared" ref="K60" si="69">H60-F60</f>
        <v>19.5</v>
      </c>
      <c r="L60" s="100">
        <f>(F60*-0.7)/100</f>
        <v>-5.0854999999999997</v>
      </c>
      <c r="M60" s="101">
        <f t="shared" ref="M60" si="70">(K60+L60)/F60</f>
        <v>1.9841018582243634E-2</v>
      </c>
      <c r="N60" s="99" t="s">
        <v>591</v>
      </c>
      <c r="O60" s="102">
        <v>44586</v>
      </c>
      <c r="P60" s="334"/>
      <c r="Q60" s="334"/>
      <c r="R60" s="335" t="s">
        <v>595</v>
      </c>
      <c r="S60" s="251"/>
      <c r="T60" s="251"/>
      <c r="U60" s="251"/>
      <c r="V60" s="251"/>
      <c r="W60" s="251"/>
      <c r="X60" s="251"/>
      <c r="Y60" s="251"/>
      <c r="Z60" s="251"/>
      <c r="AA60" s="251"/>
      <c r="AB60" s="251"/>
      <c r="AC60" s="251"/>
      <c r="AD60" s="251"/>
      <c r="AE60" s="251"/>
      <c r="AF60" s="251"/>
      <c r="AG60" s="251"/>
      <c r="AH60" s="251"/>
      <c r="AI60" s="332"/>
      <c r="AJ60" s="302"/>
      <c r="AK60" s="302"/>
      <c r="AL60" s="302"/>
    </row>
    <row r="61" spans="1:38" s="263" customFormat="1" ht="15" customHeight="1">
      <c r="A61" s="326">
        <v>21</v>
      </c>
      <c r="B61" s="253">
        <v>44586</v>
      </c>
      <c r="C61" s="327"/>
      <c r="D61" s="328" t="s">
        <v>309</v>
      </c>
      <c r="E61" s="256" t="s">
        <v>593</v>
      </c>
      <c r="F61" s="256" t="s">
        <v>1052</v>
      </c>
      <c r="G61" s="256">
        <v>595</v>
      </c>
      <c r="H61" s="256"/>
      <c r="I61" s="256" t="s">
        <v>934</v>
      </c>
      <c r="J61" s="329" t="s">
        <v>594</v>
      </c>
      <c r="K61" s="329"/>
      <c r="L61" s="330"/>
      <c r="M61" s="331"/>
      <c r="N61" s="329"/>
      <c r="O61" s="399"/>
      <c r="P61" s="334"/>
      <c r="Q61" s="334"/>
      <c r="R61" s="335" t="s">
        <v>595</v>
      </c>
      <c r="S61" s="251"/>
      <c r="T61" s="251"/>
      <c r="U61" s="251"/>
      <c r="V61" s="251"/>
      <c r="W61" s="251"/>
      <c r="X61" s="251"/>
      <c r="Y61" s="251"/>
      <c r="Z61" s="251"/>
      <c r="AA61" s="251"/>
      <c r="AB61" s="251"/>
      <c r="AC61" s="251"/>
      <c r="AD61" s="251"/>
      <c r="AE61" s="251"/>
      <c r="AF61" s="251"/>
      <c r="AG61" s="251"/>
      <c r="AH61" s="251"/>
      <c r="AI61" s="332"/>
      <c r="AJ61" s="302"/>
      <c r="AK61" s="302"/>
      <c r="AL61" s="302"/>
    </row>
    <row r="62" spans="1:38" s="263" customFormat="1" ht="15" customHeight="1">
      <c r="A62" s="418">
        <v>22</v>
      </c>
      <c r="B62" s="340">
        <v>44586</v>
      </c>
      <c r="C62" s="341"/>
      <c r="D62" s="419" t="s">
        <v>493</v>
      </c>
      <c r="E62" s="339" t="s">
        <v>593</v>
      </c>
      <c r="F62" s="339">
        <v>1560</v>
      </c>
      <c r="G62" s="339">
        <v>1510</v>
      </c>
      <c r="H62" s="339">
        <v>1515</v>
      </c>
      <c r="I62" s="339" t="s">
        <v>1059</v>
      </c>
      <c r="J62" s="461" t="s">
        <v>910</v>
      </c>
      <c r="K62" s="461">
        <f t="shared" ref="K62" si="71">H62-F62</f>
        <v>-45</v>
      </c>
      <c r="L62" s="462">
        <f t="shared" ref="L62" si="72">(F62*-0.7)/100</f>
        <v>-10.92</v>
      </c>
      <c r="M62" s="463">
        <f t="shared" ref="M62" si="73">(K62+L62)/F62</f>
        <v>-3.5846153846153847E-2</v>
      </c>
      <c r="N62" s="461" t="s">
        <v>604</v>
      </c>
      <c r="O62" s="464">
        <v>44588</v>
      </c>
      <c r="P62" s="334"/>
      <c r="Q62" s="334"/>
      <c r="R62" s="335" t="s">
        <v>592</v>
      </c>
      <c r="S62" s="251"/>
      <c r="T62" s="251"/>
      <c r="U62" s="251"/>
      <c r="V62" s="251"/>
      <c r="W62" s="251"/>
      <c r="X62" s="251"/>
      <c r="Y62" s="251"/>
      <c r="Z62" s="251"/>
      <c r="AA62" s="251"/>
      <c r="AB62" s="251"/>
      <c r="AC62" s="251"/>
      <c r="AD62" s="251"/>
      <c r="AE62" s="251"/>
      <c r="AF62" s="251"/>
      <c r="AG62" s="251"/>
      <c r="AH62" s="251"/>
      <c r="AI62" s="332"/>
      <c r="AJ62" s="302"/>
      <c r="AK62" s="302"/>
      <c r="AL62" s="302"/>
    </row>
    <row r="63" spans="1:38" s="263" customFormat="1" ht="15" customHeight="1">
      <c r="A63" s="326">
        <v>23</v>
      </c>
      <c r="B63" s="253">
        <v>44589</v>
      </c>
      <c r="C63" s="327"/>
      <c r="D63" s="328" t="s">
        <v>180</v>
      </c>
      <c r="E63" s="256" t="s">
        <v>593</v>
      </c>
      <c r="F63" s="256" t="s">
        <v>1111</v>
      </c>
      <c r="G63" s="256">
        <v>39.9</v>
      </c>
      <c r="H63" s="256"/>
      <c r="I63" s="256" t="s">
        <v>1112</v>
      </c>
      <c r="J63" s="329" t="s">
        <v>594</v>
      </c>
      <c r="K63" s="329"/>
      <c r="L63" s="330"/>
      <c r="M63" s="331"/>
      <c r="N63" s="329"/>
      <c r="O63" s="399"/>
      <c r="P63" s="334"/>
      <c r="Q63" s="334"/>
      <c r="R63" s="335" t="s">
        <v>592</v>
      </c>
      <c r="S63" s="251"/>
      <c r="T63" s="251"/>
      <c r="U63" s="251"/>
      <c r="V63" s="251"/>
      <c r="W63" s="251"/>
      <c r="X63" s="251"/>
      <c r="Y63" s="251"/>
      <c r="Z63" s="251"/>
      <c r="AA63" s="251"/>
      <c r="AB63" s="251"/>
      <c r="AC63" s="251"/>
      <c r="AD63" s="251"/>
      <c r="AE63" s="251"/>
      <c r="AF63" s="251"/>
      <c r="AG63" s="251"/>
      <c r="AH63" s="251"/>
      <c r="AI63" s="332"/>
      <c r="AJ63" s="302"/>
      <c r="AK63" s="302"/>
      <c r="AL63" s="302"/>
    </row>
    <row r="64" spans="1:38" s="263" customFormat="1" ht="15" customHeight="1">
      <c r="A64" s="326"/>
      <c r="B64" s="253"/>
      <c r="C64" s="327"/>
      <c r="D64" s="328"/>
      <c r="E64" s="256"/>
      <c r="F64" s="256"/>
      <c r="G64" s="256"/>
      <c r="H64" s="256"/>
      <c r="I64" s="256"/>
      <c r="J64" s="329"/>
      <c r="K64" s="329"/>
      <c r="L64" s="330"/>
      <c r="M64" s="331"/>
      <c r="N64" s="329"/>
      <c r="O64" s="399"/>
      <c r="P64" s="334"/>
      <c r="Q64" s="334"/>
      <c r="R64" s="335"/>
      <c r="S64" s="251"/>
      <c r="T64" s="251"/>
      <c r="U64" s="251"/>
      <c r="V64" s="251"/>
      <c r="W64" s="251"/>
      <c r="X64" s="251"/>
      <c r="Y64" s="251"/>
      <c r="Z64" s="251"/>
      <c r="AA64" s="251"/>
      <c r="AB64" s="251"/>
      <c r="AC64" s="251"/>
      <c r="AD64" s="251"/>
      <c r="AE64" s="251"/>
      <c r="AF64" s="251"/>
      <c r="AG64" s="251"/>
      <c r="AH64" s="251"/>
      <c r="AI64" s="332"/>
      <c r="AJ64" s="302"/>
      <c r="AK64" s="302"/>
      <c r="AL64" s="302"/>
    </row>
    <row r="65" spans="1:38" s="276" customFormat="1" ht="15" customHeight="1">
      <c r="K65" s="257"/>
      <c r="L65" s="289"/>
      <c r="M65" s="361"/>
      <c r="N65" s="257"/>
      <c r="O65" s="300"/>
      <c r="P65" s="1"/>
      <c r="Q65" s="1"/>
      <c r="R65" s="356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363"/>
      <c r="AJ65" s="362"/>
      <c r="AK65" s="362"/>
      <c r="AL65" s="362"/>
    </row>
    <row r="66" spans="1:38" ht="15" customHeight="1">
      <c r="A66" s="347"/>
      <c r="B66" s="348"/>
      <c r="C66" s="349"/>
      <c r="D66" s="350"/>
      <c r="E66" s="351"/>
      <c r="F66" s="351"/>
      <c r="G66" s="351"/>
      <c r="H66" s="351"/>
      <c r="I66" s="351"/>
      <c r="J66" s="352"/>
      <c r="K66" s="352"/>
      <c r="L66" s="353"/>
      <c r="M66" s="354"/>
      <c r="N66" s="352"/>
      <c r="O66" s="355"/>
      <c r="P66" s="1"/>
      <c r="Q66" s="1"/>
      <c r="R66" s="356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44.25" customHeight="1">
      <c r="A67" s="123" t="s">
        <v>596</v>
      </c>
      <c r="B67" s="146"/>
      <c r="C67" s="146"/>
      <c r="D67" s="1"/>
      <c r="E67" s="6"/>
      <c r="F67" s="6"/>
      <c r="G67" s="6"/>
      <c r="H67" s="6" t="s">
        <v>608</v>
      </c>
      <c r="I67" s="6"/>
      <c r="J67" s="6"/>
      <c r="K67" s="119"/>
      <c r="L67" s="148"/>
      <c r="M67" s="119"/>
      <c r="N67" s="120"/>
      <c r="O67" s="119"/>
      <c r="P67" s="1"/>
      <c r="Q67" s="1"/>
      <c r="R67" s="6"/>
      <c r="S67" s="1"/>
      <c r="T67" s="1"/>
      <c r="U67" s="1"/>
      <c r="V67" s="1"/>
      <c r="W67" s="1"/>
      <c r="X67" s="1"/>
      <c r="Y67" s="1"/>
      <c r="Z67" s="1"/>
      <c r="AA67" s="1"/>
      <c r="AB67" s="1"/>
      <c r="AC67" s="305"/>
      <c r="AD67" s="305"/>
      <c r="AE67" s="305"/>
      <c r="AF67" s="305"/>
      <c r="AG67" s="305"/>
      <c r="AH67" s="305"/>
    </row>
    <row r="68" spans="1:38" ht="12.75" customHeight="1">
      <c r="A68" s="130" t="s">
        <v>597</v>
      </c>
      <c r="B68" s="123"/>
      <c r="C68" s="123"/>
      <c r="D68" s="123"/>
      <c r="E68" s="41"/>
      <c r="F68" s="131" t="s">
        <v>598</v>
      </c>
      <c r="G68" s="56"/>
      <c r="H68" s="41"/>
      <c r="I68" s="56"/>
      <c r="J68" s="6"/>
      <c r="K68" s="149"/>
      <c r="L68" s="150"/>
      <c r="M68" s="6"/>
      <c r="N68" s="113"/>
      <c r="O68" s="151"/>
      <c r="P68" s="41"/>
      <c r="Q68" s="41"/>
      <c r="R68" s="6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</row>
    <row r="69" spans="1:38" ht="14.25" customHeight="1">
      <c r="A69" s="130"/>
      <c r="B69" s="123"/>
      <c r="C69" s="123"/>
      <c r="D69" s="123"/>
      <c r="E69" s="6"/>
      <c r="F69" s="131" t="s">
        <v>600</v>
      </c>
      <c r="G69" s="56"/>
      <c r="H69" s="41"/>
      <c r="I69" s="56"/>
      <c r="J69" s="6"/>
      <c r="K69" s="149"/>
      <c r="L69" s="150"/>
      <c r="M69" s="6"/>
      <c r="N69" s="113"/>
      <c r="O69" s="151"/>
      <c r="P69" s="41"/>
      <c r="Q69" s="41"/>
      <c r="R69" s="6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</row>
    <row r="70" spans="1:38" ht="14.25" customHeight="1">
      <c r="A70" s="123"/>
      <c r="B70" s="123"/>
      <c r="C70" s="123"/>
      <c r="D70" s="123"/>
      <c r="E70" s="6"/>
      <c r="F70" s="6"/>
      <c r="G70" s="6"/>
      <c r="H70" s="6"/>
      <c r="I70" s="6"/>
      <c r="J70" s="136"/>
      <c r="K70" s="133"/>
      <c r="L70" s="134"/>
      <c r="M70" s="6"/>
      <c r="N70" s="137"/>
      <c r="O70" s="1"/>
      <c r="P70" s="41"/>
      <c r="Q70" s="41"/>
      <c r="R70" s="6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</row>
    <row r="71" spans="1:38" ht="12.75" customHeight="1">
      <c r="A71" s="152" t="s">
        <v>609</v>
      </c>
      <c r="B71" s="152"/>
      <c r="C71" s="152"/>
      <c r="D71" s="152"/>
      <c r="E71" s="6"/>
      <c r="F71" s="6"/>
      <c r="G71" s="6"/>
      <c r="H71" s="6"/>
      <c r="I71" s="6"/>
      <c r="J71" s="6"/>
      <c r="K71" s="6"/>
      <c r="L71" s="6"/>
      <c r="M71" s="6"/>
      <c r="N71" s="6"/>
      <c r="O71" s="21"/>
      <c r="Q71" s="41"/>
      <c r="R71" s="6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</row>
    <row r="72" spans="1:38" ht="38.25" customHeight="1">
      <c r="A72" s="96" t="s">
        <v>16</v>
      </c>
      <c r="B72" s="96" t="s">
        <v>568</v>
      </c>
      <c r="C72" s="96"/>
      <c r="D72" s="97" t="s">
        <v>579</v>
      </c>
      <c r="E72" s="96" t="s">
        <v>580</v>
      </c>
      <c r="F72" s="96" t="s">
        <v>581</v>
      </c>
      <c r="G72" s="96" t="s">
        <v>602</v>
      </c>
      <c r="H72" s="96" t="s">
        <v>583</v>
      </c>
      <c r="I72" s="96" t="s">
        <v>584</v>
      </c>
      <c r="J72" s="95" t="s">
        <v>585</v>
      </c>
      <c r="K72" s="153" t="s">
        <v>610</v>
      </c>
      <c r="L72" s="98" t="s">
        <v>587</v>
      </c>
      <c r="M72" s="153" t="s">
        <v>611</v>
      </c>
      <c r="N72" s="96" t="s">
        <v>612</v>
      </c>
      <c r="O72" s="95" t="s">
        <v>589</v>
      </c>
      <c r="P72" s="97" t="s">
        <v>590</v>
      </c>
      <c r="Q72" s="41"/>
      <c r="R72" s="6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</row>
    <row r="73" spans="1:38" s="252" customFormat="1" ht="13.5" customHeight="1">
      <c r="A73" s="339">
        <v>1</v>
      </c>
      <c r="B73" s="340">
        <v>44561</v>
      </c>
      <c r="C73" s="381"/>
      <c r="D73" s="381" t="s">
        <v>877</v>
      </c>
      <c r="E73" s="339" t="s">
        <v>593</v>
      </c>
      <c r="F73" s="339">
        <v>2432.5</v>
      </c>
      <c r="G73" s="339">
        <v>2398</v>
      </c>
      <c r="H73" s="343">
        <v>2398</v>
      </c>
      <c r="I73" s="343" t="s">
        <v>876</v>
      </c>
      <c r="J73" s="358" t="s">
        <v>889</v>
      </c>
      <c r="K73" s="343">
        <f t="shared" ref="K73" si="74">H73-F73</f>
        <v>-34.5</v>
      </c>
      <c r="L73" s="377">
        <f t="shared" ref="L73" si="75">(H73*N73)*0.07%</f>
        <v>629.47500000000014</v>
      </c>
      <c r="M73" s="378">
        <f t="shared" ref="M73" si="76">(K73*N73)-L73</f>
        <v>-13566.975</v>
      </c>
      <c r="N73" s="343">
        <v>375</v>
      </c>
      <c r="O73" s="379" t="s">
        <v>604</v>
      </c>
      <c r="P73" s="380">
        <v>44200</v>
      </c>
      <c r="Q73" s="254"/>
      <c r="R73" s="259" t="s">
        <v>595</v>
      </c>
      <c r="S73" s="251"/>
      <c r="T73" s="251"/>
      <c r="U73" s="251"/>
      <c r="V73" s="251"/>
      <c r="W73" s="251"/>
      <c r="X73" s="251"/>
      <c r="Y73" s="251"/>
      <c r="Z73" s="251"/>
      <c r="AA73" s="251"/>
      <c r="AB73" s="251"/>
      <c r="AC73" s="251"/>
      <c r="AD73" s="251"/>
      <c r="AE73" s="251"/>
      <c r="AF73" s="258"/>
      <c r="AG73" s="253"/>
      <c r="AH73" s="301"/>
      <c r="AI73" s="301"/>
      <c r="AJ73" s="282"/>
      <c r="AK73" s="282"/>
      <c r="AL73" s="282"/>
    </row>
    <row r="74" spans="1:38" s="252" customFormat="1" ht="13.5" customHeight="1">
      <c r="A74" s="339">
        <v>2</v>
      </c>
      <c r="B74" s="340">
        <v>44565</v>
      </c>
      <c r="C74" s="381"/>
      <c r="D74" s="381" t="s">
        <v>886</v>
      </c>
      <c r="E74" s="339" t="s">
        <v>887</v>
      </c>
      <c r="F74" s="339">
        <v>17770</v>
      </c>
      <c r="G74" s="339">
        <v>17875</v>
      </c>
      <c r="H74" s="343">
        <v>17875</v>
      </c>
      <c r="I74" s="343" t="s">
        <v>888</v>
      </c>
      <c r="J74" s="358" t="s">
        <v>896</v>
      </c>
      <c r="K74" s="343">
        <f>F74-H74</f>
        <v>-105</v>
      </c>
      <c r="L74" s="377">
        <f t="shared" ref="L74:L75" si="77">(H74*N74)*0.07%</f>
        <v>625.62500000000011</v>
      </c>
      <c r="M74" s="378">
        <f t="shared" ref="M74:M75" si="78">(K74*N74)-L74</f>
        <v>-5875.625</v>
      </c>
      <c r="N74" s="343">
        <v>50</v>
      </c>
      <c r="O74" s="379" t="s">
        <v>604</v>
      </c>
      <c r="P74" s="380">
        <v>44201</v>
      </c>
      <c r="Q74" s="254"/>
      <c r="R74" s="259" t="s">
        <v>592</v>
      </c>
      <c r="S74" s="251"/>
      <c r="T74" s="251"/>
      <c r="U74" s="251"/>
      <c r="V74" s="251"/>
      <c r="W74" s="251"/>
      <c r="X74" s="251"/>
      <c r="Y74" s="251"/>
      <c r="Z74" s="251"/>
      <c r="AA74" s="251"/>
      <c r="AB74" s="251"/>
      <c r="AC74" s="251"/>
      <c r="AD74" s="251"/>
      <c r="AE74" s="251"/>
      <c r="AF74" s="258"/>
      <c r="AG74" s="253"/>
      <c r="AH74" s="301"/>
      <c r="AI74" s="301"/>
      <c r="AJ74" s="282"/>
      <c r="AK74" s="282"/>
      <c r="AL74" s="282"/>
    </row>
    <row r="75" spans="1:38" s="252" customFormat="1" ht="13.5" customHeight="1">
      <c r="A75" s="291">
        <v>3</v>
      </c>
      <c r="B75" s="250">
        <v>44568</v>
      </c>
      <c r="C75" s="410"/>
      <c r="D75" s="410" t="s">
        <v>913</v>
      </c>
      <c r="E75" s="291" t="s">
        <v>593</v>
      </c>
      <c r="F75" s="291">
        <v>1470</v>
      </c>
      <c r="G75" s="291">
        <v>1432</v>
      </c>
      <c r="H75" s="383">
        <v>1490</v>
      </c>
      <c r="I75" s="383" t="s">
        <v>914</v>
      </c>
      <c r="J75" s="387" t="s">
        <v>860</v>
      </c>
      <c r="K75" s="383">
        <f t="shared" ref="K75" si="79">H75-F75</f>
        <v>20</v>
      </c>
      <c r="L75" s="411">
        <f t="shared" si="77"/>
        <v>365.05000000000007</v>
      </c>
      <c r="M75" s="412">
        <f t="shared" si="78"/>
        <v>6634.95</v>
      </c>
      <c r="N75" s="383">
        <v>350</v>
      </c>
      <c r="O75" s="413" t="s">
        <v>591</v>
      </c>
      <c r="P75" s="414">
        <v>44214</v>
      </c>
      <c r="Q75" s="254"/>
      <c r="R75" s="259" t="s">
        <v>595</v>
      </c>
      <c r="S75" s="251"/>
      <c r="T75" s="251"/>
      <c r="U75" s="251"/>
      <c r="V75" s="251"/>
      <c r="W75" s="251"/>
      <c r="X75" s="251"/>
      <c r="Y75" s="251"/>
      <c r="Z75" s="251"/>
      <c r="AA75" s="251"/>
      <c r="AB75" s="251"/>
      <c r="AC75" s="251"/>
      <c r="AD75" s="251"/>
      <c r="AE75" s="251"/>
      <c r="AF75" s="258"/>
      <c r="AG75" s="253"/>
      <c r="AH75" s="301"/>
      <c r="AI75" s="301"/>
      <c r="AJ75" s="282"/>
      <c r="AK75" s="282"/>
      <c r="AL75" s="282"/>
    </row>
    <row r="76" spans="1:38" s="252" customFormat="1" ht="13.5" customHeight="1">
      <c r="A76" s="291">
        <v>4</v>
      </c>
      <c r="B76" s="250">
        <v>44573</v>
      </c>
      <c r="C76" s="410"/>
      <c r="D76" s="410" t="s">
        <v>932</v>
      </c>
      <c r="E76" s="291" t="s">
        <v>593</v>
      </c>
      <c r="F76" s="291">
        <v>131.15</v>
      </c>
      <c r="G76" s="291">
        <v>128</v>
      </c>
      <c r="H76" s="383">
        <v>133.15</v>
      </c>
      <c r="I76" s="383" t="s">
        <v>933</v>
      </c>
      <c r="J76" s="387" t="s">
        <v>941</v>
      </c>
      <c r="K76" s="383">
        <f t="shared" ref="K76:K77" si="80">H76-F76</f>
        <v>2</v>
      </c>
      <c r="L76" s="411">
        <f t="shared" ref="L76:L77" si="81">(H76*N76)*0.07%</f>
        <v>400.78150000000005</v>
      </c>
      <c r="M76" s="412">
        <f t="shared" ref="M76:M77" si="82">(K76*N76)-L76</f>
        <v>8199.218499999999</v>
      </c>
      <c r="N76" s="383">
        <v>4300</v>
      </c>
      <c r="O76" s="413" t="s">
        <v>591</v>
      </c>
      <c r="P76" s="415">
        <v>44208</v>
      </c>
      <c r="Q76" s="254"/>
      <c r="R76" s="259" t="s">
        <v>595</v>
      </c>
      <c r="S76" s="251"/>
      <c r="T76" s="251"/>
      <c r="U76" s="251"/>
      <c r="V76" s="251"/>
      <c r="W76" s="251"/>
      <c r="X76" s="251"/>
      <c r="Y76" s="251"/>
      <c r="Z76" s="251"/>
      <c r="AA76" s="251"/>
      <c r="AB76" s="251"/>
      <c r="AC76" s="251"/>
      <c r="AD76" s="251"/>
      <c r="AE76" s="251"/>
      <c r="AF76" s="258"/>
      <c r="AG76" s="253"/>
      <c r="AH76" s="301"/>
      <c r="AI76" s="301"/>
      <c r="AJ76" s="282"/>
      <c r="AK76" s="282"/>
      <c r="AL76" s="282"/>
    </row>
    <row r="77" spans="1:38" s="252" customFormat="1" ht="13.5" customHeight="1">
      <c r="A77" s="291">
        <v>5</v>
      </c>
      <c r="B77" s="250">
        <v>44573</v>
      </c>
      <c r="C77" s="410"/>
      <c r="D77" s="410" t="s">
        <v>942</v>
      </c>
      <c r="E77" s="291" t="s">
        <v>593</v>
      </c>
      <c r="F77" s="291">
        <v>1520</v>
      </c>
      <c r="G77" s="291">
        <v>1490</v>
      </c>
      <c r="H77" s="383">
        <v>1544.5</v>
      </c>
      <c r="I77" s="383" t="s">
        <v>935</v>
      </c>
      <c r="J77" s="387" t="s">
        <v>943</v>
      </c>
      <c r="K77" s="383">
        <f t="shared" si="80"/>
        <v>24.5</v>
      </c>
      <c r="L77" s="411">
        <f t="shared" si="81"/>
        <v>432.46000000000004</v>
      </c>
      <c r="M77" s="412">
        <f t="shared" si="82"/>
        <v>9367.5400000000009</v>
      </c>
      <c r="N77" s="383">
        <v>400</v>
      </c>
      <c r="O77" s="413" t="s">
        <v>591</v>
      </c>
      <c r="P77" s="415">
        <v>44208</v>
      </c>
      <c r="Q77" s="254"/>
      <c r="R77" s="259" t="s">
        <v>592</v>
      </c>
      <c r="S77" s="251"/>
      <c r="T77" s="251"/>
      <c r="U77" s="251"/>
      <c r="V77" s="251"/>
      <c r="W77" s="251"/>
      <c r="X77" s="251"/>
      <c r="Y77" s="251"/>
      <c r="Z77" s="251"/>
      <c r="AA77" s="251"/>
      <c r="AB77" s="251"/>
      <c r="AC77" s="251"/>
      <c r="AD77" s="251"/>
      <c r="AE77" s="251"/>
      <c r="AF77" s="258"/>
      <c r="AG77" s="253"/>
      <c r="AH77" s="301"/>
      <c r="AI77" s="301"/>
      <c r="AJ77" s="282"/>
      <c r="AK77" s="282"/>
      <c r="AL77" s="282"/>
    </row>
    <row r="78" spans="1:38" s="252" customFormat="1" ht="13.5" customHeight="1">
      <c r="A78" s="291">
        <v>6</v>
      </c>
      <c r="B78" s="250">
        <v>44573</v>
      </c>
      <c r="C78" s="410"/>
      <c r="D78" s="410" t="s">
        <v>939</v>
      </c>
      <c r="E78" s="291" t="s">
        <v>593</v>
      </c>
      <c r="F78" s="291">
        <v>443.5</v>
      </c>
      <c r="G78" s="291">
        <v>434</v>
      </c>
      <c r="H78" s="383">
        <v>451.5</v>
      </c>
      <c r="I78" s="383" t="s">
        <v>940</v>
      </c>
      <c r="J78" s="387" t="s">
        <v>957</v>
      </c>
      <c r="K78" s="383">
        <f t="shared" ref="K78" si="83">H78-F78</f>
        <v>8</v>
      </c>
      <c r="L78" s="411">
        <f t="shared" ref="L78" si="84">(H78*N78)*0.07%</f>
        <v>347.65500000000003</v>
      </c>
      <c r="M78" s="412">
        <f t="shared" ref="M78" si="85">(K78*N78)-L78</f>
        <v>8452.3449999999993</v>
      </c>
      <c r="N78" s="383">
        <v>1100</v>
      </c>
      <c r="O78" s="413" t="s">
        <v>591</v>
      </c>
      <c r="P78" s="414">
        <v>44209</v>
      </c>
      <c r="Q78" s="254"/>
      <c r="R78" s="259" t="s">
        <v>592</v>
      </c>
      <c r="S78" s="251"/>
      <c r="T78" s="251"/>
      <c r="U78" s="251"/>
      <c r="V78" s="251"/>
      <c r="W78" s="251"/>
      <c r="X78" s="251"/>
      <c r="Y78" s="251"/>
      <c r="Z78" s="251"/>
      <c r="AA78" s="251"/>
      <c r="AB78" s="251"/>
      <c r="AC78" s="251"/>
      <c r="AD78" s="251"/>
      <c r="AE78" s="251"/>
      <c r="AF78" s="258"/>
      <c r="AG78" s="253"/>
      <c r="AH78" s="301"/>
      <c r="AI78" s="301"/>
      <c r="AJ78" s="282"/>
      <c r="AK78" s="282"/>
      <c r="AL78" s="282"/>
    </row>
    <row r="79" spans="1:38" s="252" customFormat="1" ht="13.5" customHeight="1">
      <c r="A79" s="416">
        <v>7</v>
      </c>
      <c r="B79" s="250">
        <v>44574</v>
      </c>
      <c r="C79" s="410"/>
      <c r="D79" s="410" t="s">
        <v>958</v>
      </c>
      <c r="E79" s="291" t="s">
        <v>593</v>
      </c>
      <c r="F79" s="291">
        <v>944</v>
      </c>
      <c r="G79" s="291">
        <v>934</v>
      </c>
      <c r="H79" s="383">
        <v>952</v>
      </c>
      <c r="I79" s="383" t="s">
        <v>959</v>
      </c>
      <c r="J79" s="387" t="s">
        <v>957</v>
      </c>
      <c r="K79" s="383">
        <f t="shared" ref="K79" si="86">H79-F79</f>
        <v>8</v>
      </c>
      <c r="L79" s="411">
        <f t="shared" ref="L79" si="87">(H79*N79)*0.07%</f>
        <v>833.00000000000011</v>
      </c>
      <c r="M79" s="412">
        <f t="shared" ref="M79" si="88">(K79*N79)-L79</f>
        <v>9167</v>
      </c>
      <c r="N79" s="383">
        <v>1250</v>
      </c>
      <c r="O79" s="413" t="s">
        <v>591</v>
      </c>
      <c r="P79" s="414">
        <v>44210</v>
      </c>
      <c r="Q79" s="254"/>
      <c r="R79" s="259" t="s">
        <v>595</v>
      </c>
      <c r="S79" s="251"/>
      <c r="T79" s="251"/>
      <c r="U79" s="251"/>
      <c r="V79" s="251"/>
      <c r="W79" s="251"/>
      <c r="X79" s="251"/>
      <c r="Y79" s="251"/>
      <c r="Z79" s="251"/>
      <c r="AA79" s="251"/>
      <c r="AB79" s="251"/>
      <c r="AC79" s="251"/>
      <c r="AD79" s="251"/>
      <c r="AE79" s="251"/>
      <c r="AF79" s="258"/>
      <c r="AG79" s="253"/>
      <c r="AH79" s="301"/>
      <c r="AI79" s="301"/>
      <c r="AJ79" s="282"/>
      <c r="AK79" s="282"/>
      <c r="AL79" s="282"/>
    </row>
    <row r="80" spans="1:38" s="252" customFormat="1" ht="13.5" customHeight="1">
      <c r="A80" s="424">
        <v>8</v>
      </c>
      <c r="B80" s="250">
        <v>44575</v>
      </c>
      <c r="C80" s="410"/>
      <c r="D80" s="410" t="s">
        <v>965</v>
      </c>
      <c r="E80" s="291" t="s">
        <v>593</v>
      </c>
      <c r="F80" s="291">
        <v>3270</v>
      </c>
      <c r="G80" s="291">
        <v>3210</v>
      </c>
      <c r="H80" s="383">
        <v>3320</v>
      </c>
      <c r="I80" s="383" t="s">
        <v>966</v>
      </c>
      <c r="J80" s="387" t="s">
        <v>983</v>
      </c>
      <c r="K80" s="383">
        <f t="shared" ref="K80:K81" si="89">H80-F80</f>
        <v>50</v>
      </c>
      <c r="L80" s="411">
        <f t="shared" ref="L80:L81" si="90">(H80*N80)*0.07%</f>
        <v>406.70000000000005</v>
      </c>
      <c r="M80" s="412">
        <f t="shared" ref="M80:M81" si="91">(K80*N80)-L80</f>
        <v>8343.2999999999993</v>
      </c>
      <c r="N80" s="383">
        <v>175</v>
      </c>
      <c r="O80" s="413" t="s">
        <v>591</v>
      </c>
      <c r="P80" s="414">
        <v>44214</v>
      </c>
      <c r="Q80" s="254"/>
      <c r="R80" s="259" t="s">
        <v>592</v>
      </c>
      <c r="S80" s="251"/>
      <c r="T80" s="251"/>
      <c r="U80" s="251"/>
      <c r="V80" s="251"/>
      <c r="W80" s="251"/>
      <c r="X80" s="251"/>
      <c r="Y80" s="251"/>
      <c r="Z80" s="251"/>
      <c r="AA80" s="251"/>
      <c r="AB80" s="251"/>
      <c r="AC80" s="251"/>
      <c r="AD80" s="251"/>
      <c r="AE80" s="251"/>
      <c r="AF80" s="258"/>
      <c r="AG80" s="253"/>
      <c r="AH80" s="301"/>
      <c r="AI80" s="301"/>
      <c r="AJ80" s="282"/>
      <c r="AK80" s="282"/>
      <c r="AL80" s="282"/>
    </row>
    <row r="81" spans="1:38" s="252" customFormat="1" ht="13.5" customHeight="1">
      <c r="A81" s="425">
        <v>9</v>
      </c>
      <c r="B81" s="340">
        <v>44579</v>
      </c>
      <c r="C81" s="381"/>
      <c r="D81" s="381" t="s">
        <v>942</v>
      </c>
      <c r="E81" s="339" t="s">
        <v>593</v>
      </c>
      <c r="F81" s="339">
        <v>1527.5</v>
      </c>
      <c r="G81" s="339">
        <v>1497</v>
      </c>
      <c r="H81" s="343">
        <v>1497</v>
      </c>
      <c r="I81" s="343" t="s">
        <v>981</v>
      </c>
      <c r="J81" s="358" t="s">
        <v>982</v>
      </c>
      <c r="K81" s="343">
        <f t="shared" si="89"/>
        <v>-30.5</v>
      </c>
      <c r="L81" s="377">
        <f t="shared" si="90"/>
        <v>419.16000000000008</v>
      </c>
      <c r="M81" s="378">
        <f t="shared" si="91"/>
        <v>-12619.16</v>
      </c>
      <c r="N81" s="343">
        <v>400</v>
      </c>
      <c r="O81" s="379" t="s">
        <v>604</v>
      </c>
      <c r="P81" s="380">
        <v>44214</v>
      </c>
      <c r="Q81" s="254"/>
      <c r="R81" s="259" t="s">
        <v>592</v>
      </c>
      <c r="S81" s="251"/>
      <c r="T81" s="251"/>
      <c r="U81" s="251"/>
      <c r="V81" s="251"/>
      <c r="W81" s="251"/>
      <c r="X81" s="251"/>
      <c r="Y81" s="251"/>
      <c r="Z81" s="251"/>
      <c r="AA81" s="251"/>
      <c r="AB81" s="251"/>
      <c r="AC81" s="251"/>
      <c r="AD81" s="251"/>
      <c r="AE81" s="251"/>
      <c r="AF81" s="258"/>
      <c r="AG81" s="253"/>
      <c r="AH81" s="301"/>
      <c r="AI81" s="301"/>
      <c r="AJ81" s="282"/>
      <c r="AK81" s="282"/>
      <c r="AL81" s="282"/>
    </row>
    <row r="82" spans="1:38" s="252" customFormat="1" ht="13.5" customHeight="1">
      <c r="A82" s="424">
        <v>10</v>
      </c>
      <c r="B82" s="250">
        <v>44580</v>
      </c>
      <c r="C82" s="410"/>
      <c r="D82" s="410" t="s">
        <v>993</v>
      </c>
      <c r="E82" s="291" t="s">
        <v>593</v>
      </c>
      <c r="F82" s="291">
        <v>815.5</v>
      </c>
      <c r="G82" s="291">
        <v>807</v>
      </c>
      <c r="H82" s="383">
        <v>821.5</v>
      </c>
      <c r="I82" s="383" t="s">
        <v>994</v>
      </c>
      <c r="J82" s="387" t="s">
        <v>995</v>
      </c>
      <c r="K82" s="383">
        <f t="shared" ref="K82:K83" si="92">H82-F82</f>
        <v>6</v>
      </c>
      <c r="L82" s="411">
        <f t="shared" ref="L82:L83" si="93">(H82*N82)*0.07%</f>
        <v>790.69375000000014</v>
      </c>
      <c r="M82" s="412">
        <f t="shared" ref="M82:M83" si="94">(K82*N82)-L82</f>
        <v>7459.3062499999996</v>
      </c>
      <c r="N82" s="383">
        <v>1375</v>
      </c>
      <c r="O82" s="413" t="s">
        <v>591</v>
      </c>
      <c r="P82" s="414">
        <v>44215</v>
      </c>
      <c r="Q82" s="254"/>
      <c r="R82" s="259" t="s">
        <v>592</v>
      </c>
      <c r="S82" s="251"/>
      <c r="T82" s="251"/>
      <c r="U82" s="251"/>
      <c r="V82" s="251"/>
      <c r="W82" s="251"/>
      <c r="X82" s="251"/>
      <c r="Y82" s="251"/>
      <c r="Z82" s="251"/>
      <c r="AA82" s="251"/>
      <c r="AB82" s="251"/>
      <c r="AC82" s="251"/>
      <c r="AD82" s="251"/>
      <c r="AE82" s="251"/>
      <c r="AF82" s="258"/>
      <c r="AG82" s="253"/>
      <c r="AH82" s="301"/>
      <c r="AI82" s="301"/>
      <c r="AJ82" s="282"/>
      <c r="AK82" s="282"/>
      <c r="AL82" s="282"/>
    </row>
    <row r="83" spans="1:38" s="252" customFormat="1" ht="13.5" customHeight="1">
      <c r="A83" s="425">
        <v>11</v>
      </c>
      <c r="B83" s="340">
        <v>44580</v>
      </c>
      <c r="C83" s="381"/>
      <c r="D83" s="381" t="s">
        <v>998</v>
      </c>
      <c r="E83" s="339" t="s">
        <v>593</v>
      </c>
      <c r="F83" s="339">
        <v>1521</v>
      </c>
      <c r="G83" s="339">
        <v>1499</v>
      </c>
      <c r="H83" s="343">
        <v>1499</v>
      </c>
      <c r="I83" s="343" t="s">
        <v>999</v>
      </c>
      <c r="J83" s="358" t="s">
        <v>1018</v>
      </c>
      <c r="K83" s="343">
        <f t="shared" si="92"/>
        <v>-22</v>
      </c>
      <c r="L83" s="377">
        <f t="shared" si="93"/>
        <v>577.11500000000012</v>
      </c>
      <c r="M83" s="378">
        <f t="shared" si="94"/>
        <v>-12677.115</v>
      </c>
      <c r="N83" s="343">
        <v>550</v>
      </c>
      <c r="O83" s="379" t="s">
        <v>604</v>
      </c>
      <c r="P83" s="380">
        <v>44217</v>
      </c>
      <c r="Q83" s="254"/>
      <c r="R83" s="259" t="s">
        <v>592</v>
      </c>
      <c r="S83" s="251"/>
      <c r="T83" s="251"/>
      <c r="U83" s="251"/>
      <c r="V83" s="251"/>
      <c r="W83" s="251"/>
      <c r="X83" s="251"/>
      <c r="Y83" s="251"/>
      <c r="Z83" s="251"/>
      <c r="AA83" s="251"/>
      <c r="AB83" s="251"/>
      <c r="AC83" s="251"/>
      <c r="AD83" s="251"/>
      <c r="AE83" s="251"/>
      <c r="AF83" s="258"/>
      <c r="AG83" s="253"/>
      <c r="AH83" s="301"/>
      <c r="AI83" s="301"/>
      <c r="AJ83" s="282"/>
      <c r="AK83" s="282"/>
      <c r="AL83" s="282"/>
    </row>
    <row r="84" spans="1:38" s="252" customFormat="1" ht="13.5" customHeight="1">
      <c r="A84" s="424">
        <v>12</v>
      </c>
      <c r="B84" s="250">
        <v>44586</v>
      </c>
      <c r="C84" s="410"/>
      <c r="D84" s="410" t="s">
        <v>1038</v>
      </c>
      <c r="E84" s="291" t="s">
        <v>593</v>
      </c>
      <c r="F84" s="291">
        <v>16920</v>
      </c>
      <c r="G84" s="291">
        <v>16775</v>
      </c>
      <c r="H84" s="383">
        <v>17025</v>
      </c>
      <c r="I84" s="383">
        <v>17200</v>
      </c>
      <c r="J84" s="387" t="s">
        <v>1039</v>
      </c>
      <c r="K84" s="383">
        <f t="shared" ref="K84" si="95">H84-F84</f>
        <v>105</v>
      </c>
      <c r="L84" s="411">
        <f t="shared" ref="L84" si="96">(H84*N84)*0.07%</f>
        <v>595.87500000000011</v>
      </c>
      <c r="M84" s="412">
        <f t="shared" ref="M84" si="97">(K84*N84)-L84</f>
        <v>4654.125</v>
      </c>
      <c r="N84" s="383">
        <v>50</v>
      </c>
      <c r="O84" s="413" t="s">
        <v>591</v>
      </c>
      <c r="P84" s="415">
        <v>44221</v>
      </c>
      <c r="Q84" s="254"/>
      <c r="R84" s="259" t="s">
        <v>592</v>
      </c>
      <c r="S84" s="251"/>
      <c r="T84" s="251"/>
      <c r="U84" s="251"/>
      <c r="V84" s="251"/>
      <c r="W84" s="251"/>
      <c r="X84" s="251"/>
      <c r="Y84" s="251"/>
      <c r="Z84" s="251"/>
      <c r="AA84" s="251"/>
      <c r="AB84" s="251"/>
      <c r="AC84" s="251"/>
      <c r="AD84" s="251"/>
      <c r="AE84" s="251"/>
      <c r="AF84" s="258"/>
      <c r="AG84" s="253"/>
      <c r="AH84" s="301"/>
      <c r="AI84" s="301"/>
      <c r="AJ84" s="282"/>
      <c r="AK84" s="282"/>
      <c r="AL84" s="282"/>
    </row>
    <row r="85" spans="1:38" s="252" customFormat="1" ht="13.5" customHeight="1">
      <c r="A85" s="424">
        <v>13</v>
      </c>
      <c r="B85" s="250">
        <v>44586</v>
      </c>
      <c r="C85" s="410"/>
      <c r="D85" s="410" t="s">
        <v>1057</v>
      </c>
      <c r="E85" s="291" t="s">
        <v>593</v>
      </c>
      <c r="F85" s="291">
        <v>295</v>
      </c>
      <c r="G85" s="291">
        <v>287</v>
      </c>
      <c r="H85" s="383">
        <v>301</v>
      </c>
      <c r="I85" s="383" t="s">
        <v>1058</v>
      </c>
      <c r="J85" s="387" t="s">
        <v>995</v>
      </c>
      <c r="K85" s="383">
        <f t="shared" ref="K85:K87" si="98">H85-F85</f>
        <v>6</v>
      </c>
      <c r="L85" s="411">
        <f t="shared" ref="L85:L87" si="99">(H85*N85)*0.07%</f>
        <v>316.05000000000007</v>
      </c>
      <c r="M85" s="412">
        <f t="shared" ref="M85:M87" si="100">(K85*N85)-L85</f>
        <v>8683.9500000000007</v>
      </c>
      <c r="N85" s="383">
        <v>1500</v>
      </c>
      <c r="O85" s="413" t="s">
        <v>591</v>
      </c>
      <c r="P85" s="415">
        <v>44221</v>
      </c>
      <c r="Q85" s="254"/>
      <c r="R85" s="259" t="s">
        <v>595</v>
      </c>
      <c r="S85" s="251"/>
      <c r="T85" s="251"/>
      <c r="U85" s="251"/>
      <c r="V85" s="251"/>
      <c r="W85" s="251"/>
      <c r="X85" s="251"/>
      <c r="Y85" s="251"/>
      <c r="Z85" s="251"/>
      <c r="AA85" s="251"/>
      <c r="AB85" s="251"/>
      <c r="AC85" s="251"/>
      <c r="AD85" s="251"/>
      <c r="AE85" s="251"/>
      <c r="AF85" s="258"/>
      <c r="AG85" s="253"/>
      <c r="AH85" s="301"/>
      <c r="AI85" s="301"/>
      <c r="AJ85" s="282"/>
      <c r="AK85" s="282"/>
      <c r="AL85" s="282"/>
    </row>
    <row r="86" spans="1:38" s="252" customFormat="1" ht="13.5" customHeight="1">
      <c r="A86" s="424">
        <v>14</v>
      </c>
      <c r="B86" s="250">
        <v>44588</v>
      </c>
      <c r="C86" s="410"/>
      <c r="D86" s="410" t="s">
        <v>1038</v>
      </c>
      <c r="E86" s="291" t="s">
        <v>593</v>
      </c>
      <c r="F86" s="291">
        <v>17015</v>
      </c>
      <c r="G86" s="291">
        <v>16785</v>
      </c>
      <c r="H86" s="383">
        <v>17115</v>
      </c>
      <c r="I86" s="383" t="s">
        <v>1068</v>
      </c>
      <c r="J86" s="387" t="s">
        <v>1069</v>
      </c>
      <c r="K86" s="383">
        <f t="shared" si="98"/>
        <v>100</v>
      </c>
      <c r="L86" s="411">
        <f t="shared" si="99"/>
        <v>599.02500000000009</v>
      </c>
      <c r="M86" s="412">
        <f t="shared" si="100"/>
        <v>4400.9750000000004</v>
      </c>
      <c r="N86" s="383">
        <v>50</v>
      </c>
      <c r="O86" s="413" t="s">
        <v>591</v>
      </c>
      <c r="P86" s="415">
        <v>44223</v>
      </c>
      <c r="Q86" s="254"/>
      <c r="R86" s="259" t="s">
        <v>592</v>
      </c>
      <c r="S86" s="251"/>
      <c r="T86" s="251"/>
      <c r="U86" s="251"/>
      <c r="V86" s="251"/>
      <c r="W86" s="251"/>
      <c r="X86" s="251"/>
      <c r="Y86" s="251"/>
      <c r="Z86" s="251"/>
      <c r="AA86" s="251"/>
      <c r="AB86" s="251"/>
      <c r="AC86" s="251"/>
      <c r="AD86" s="251"/>
      <c r="AE86" s="251"/>
      <c r="AF86" s="258"/>
      <c r="AG86" s="253"/>
      <c r="AH86" s="301"/>
      <c r="AI86" s="301"/>
      <c r="AJ86" s="282"/>
      <c r="AK86" s="282"/>
      <c r="AL86" s="282"/>
    </row>
    <row r="87" spans="1:38" s="252" customFormat="1" ht="13.5" customHeight="1">
      <c r="A87" s="424">
        <v>15</v>
      </c>
      <c r="B87" s="250">
        <v>44588</v>
      </c>
      <c r="C87" s="410"/>
      <c r="D87" s="410" t="s">
        <v>1070</v>
      </c>
      <c r="E87" s="291" t="s">
        <v>593</v>
      </c>
      <c r="F87" s="291">
        <v>3000</v>
      </c>
      <c r="G87" s="291">
        <v>2920</v>
      </c>
      <c r="H87" s="383">
        <v>3047.5</v>
      </c>
      <c r="I87" s="383" t="s">
        <v>1071</v>
      </c>
      <c r="J87" s="387" t="s">
        <v>747</v>
      </c>
      <c r="K87" s="383">
        <f t="shared" si="98"/>
        <v>47.5</v>
      </c>
      <c r="L87" s="411">
        <f t="shared" si="99"/>
        <v>373.31875000000008</v>
      </c>
      <c r="M87" s="412">
        <f t="shared" si="100"/>
        <v>7939.1812499999996</v>
      </c>
      <c r="N87" s="383">
        <v>175</v>
      </c>
      <c r="O87" s="413" t="s">
        <v>591</v>
      </c>
      <c r="P87" s="414">
        <v>44224</v>
      </c>
      <c r="Q87" s="254"/>
      <c r="R87" s="259" t="s">
        <v>595</v>
      </c>
      <c r="S87" s="251"/>
      <c r="T87" s="251"/>
      <c r="U87" s="251"/>
      <c r="V87" s="251"/>
      <c r="W87" s="251"/>
      <c r="X87" s="251"/>
      <c r="Y87" s="251"/>
      <c r="Z87" s="251"/>
      <c r="AA87" s="251"/>
      <c r="AB87" s="251"/>
      <c r="AC87" s="251"/>
      <c r="AD87" s="251"/>
      <c r="AE87" s="251"/>
      <c r="AF87" s="258"/>
      <c r="AG87" s="253"/>
      <c r="AH87" s="301"/>
      <c r="AI87" s="301"/>
      <c r="AJ87" s="282"/>
      <c r="AK87" s="282"/>
      <c r="AL87" s="282"/>
    </row>
    <row r="88" spans="1:38" s="252" customFormat="1" ht="13.5" customHeight="1">
      <c r="A88" s="424">
        <v>16</v>
      </c>
      <c r="B88" s="250">
        <v>44588</v>
      </c>
      <c r="C88" s="410"/>
      <c r="D88" s="410" t="s">
        <v>1057</v>
      </c>
      <c r="E88" s="291" t="s">
        <v>593</v>
      </c>
      <c r="F88" s="291">
        <v>293.5</v>
      </c>
      <c r="G88" s="291">
        <v>285</v>
      </c>
      <c r="H88" s="383">
        <v>301</v>
      </c>
      <c r="I88" s="383" t="s">
        <v>1058</v>
      </c>
      <c r="J88" s="387" t="s">
        <v>1106</v>
      </c>
      <c r="K88" s="383">
        <f t="shared" ref="K88" si="101">H88-F88</f>
        <v>7.5</v>
      </c>
      <c r="L88" s="411">
        <f t="shared" ref="L88" si="102">(H88*N88)*0.07%</f>
        <v>316.05000000000007</v>
      </c>
      <c r="M88" s="412">
        <f t="shared" ref="M88" si="103">(K88*N88)-L88</f>
        <v>10933.95</v>
      </c>
      <c r="N88" s="383">
        <v>1500</v>
      </c>
      <c r="O88" s="413" t="s">
        <v>591</v>
      </c>
      <c r="P88" s="414">
        <v>44224</v>
      </c>
      <c r="Q88" s="254"/>
      <c r="R88" s="259" t="s">
        <v>595</v>
      </c>
      <c r="S88" s="251"/>
      <c r="T88" s="251"/>
      <c r="U88" s="251"/>
      <c r="V88" s="251"/>
      <c r="W88" s="251"/>
      <c r="X88" s="251"/>
      <c r="Y88" s="251"/>
      <c r="Z88" s="251"/>
      <c r="AA88" s="251"/>
      <c r="AB88" s="251"/>
      <c r="AC88" s="251"/>
      <c r="AD88" s="251"/>
      <c r="AE88" s="251"/>
      <c r="AF88" s="258"/>
      <c r="AG88" s="253"/>
      <c r="AH88" s="301"/>
      <c r="AI88" s="301"/>
      <c r="AJ88" s="282"/>
      <c r="AK88" s="282"/>
      <c r="AL88" s="282"/>
    </row>
    <row r="89" spans="1:38" s="252" customFormat="1" ht="13.5" customHeight="1">
      <c r="A89" s="424">
        <v>17</v>
      </c>
      <c r="B89" s="250">
        <v>44588</v>
      </c>
      <c r="C89" s="410"/>
      <c r="D89" s="410" t="s">
        <v>1080</v>
      </c>
      <c r="E89" s="291" t="s">
        <v>593</v>
      </c>
      <c r="F89" s="291">
        <v>1466</v>
      </c>
      <c r="G89" s="291">
        <v>1450</v>
      </c>
      <c r="H89" s="383">
        <v>1486</v>
      </c>
      <c r="I89" s="383" t="s">
        <v>1081</v>
      </c>
      <c r="J89" s="387" t="s">
        <v>860</v>
      </c>
      <c r="K89" s="383">
        <f t="shared" ref="K89:K90" si="104">H89-F89</f>
        <v>20</v>
      </c>
      <c r="L89" s="411">
        <f t="shared" ref="L89:L90" si="105">(H89*N89)*0.07%</f>
        <v>572.11000000000013</v>
      </c>
      <c r="M89" s="412">
        <f t="shared" ref="M89:M90" si="106">(K89*N89)-L89</f>
        <v>10427.89</v>
      </c>
      <c r="N89" s="383">
        <v>550</v>
      </c>
      <c r="O89" s="413" t="s">
        <v>591</v>
      </c>
      <c r="P89" s="415">
        <v>44223</v>
      </c>
      <c r="Q89" s="254"/>
      <c r="R89" s="259" t="s">
        <v>592</v>
      </c>
      <c r="S89" s="251"/>
      <c r="T89" s="251"/>
      <c r="U89" s="251"/>
      <c r="V89" s="251"/>
      <c r="W89" s="251"/>
      <c r="X89" s="251"/>
      <c r="Y89" s="251"/>
      <c r="Z89" s="251"/>
      <c r="AA89" s="251"/>
      <c r="AB89" s="251"/>
      <c r="AC89" s="251"/>
      <c r="AD89" s="251"/>
      <c r="AE89" s="251"/>
      <c r="AF89" s="258"/>
      <c r="AG89" s="253"/>
      <c r="AH89" s="301"/>
      <c r="AI89" s="301"/>
      <c r="AJ89" s="282"/>
      <c r="AK89" s="282"/>
      <c r="AL89" s="282"/>
    </row>
    <row r="90" spans="1:38" s="252" customFormat="1" ht="13.5" customHeight="1">
      <c r="A90" s="291">
        <v>18</v>
      </c>
      <c r="B90" s="250">
        <v>44588</v>
      </c>
      <c r="C90" s="410"/>
      <c r="D90" s="410" t="s">
        <v>1084</v>
      </c>
      <c r="E90" s="291" t="s">
        <v>593</v>
      </c>
      <c r="F90" s="291">
        <v>7120</v>
      </c>
      <c r="G90" s="291">
        <v>7100</v>
      </c>
      <c r="H90" s="383">
        <v>7220</v>
      </c>
      <c r="I90" s="383">
        <v>7300</v>
      </c>
      <c r="J90" s="387" t="s">
        <v>1069</v>
      </c>
      <c r="K90" s="383">
        <f t="shared" si="104"/>
        <v>100</v>
      </c>
      <c r="L90" s="411">
        <f t="shared" si="105"/>
        <v>505.40000000000009</v>
      </c>
      <c r="M90" s="412">
        <f t="shared" si="106"/>
        <v>9494.6</v>
      </c>
      <c r="N90" s="383">
        <v>100</v>
      </c>
      <c r="O90" s="413" t="s">
        <v>591</v>
      </c>
      <c r="P90" s="414">
        <v>44224</v>
      </c>
      <c r="Q90" s="254"/>
      <c r="R90" s="259" t="s">
        <v>592</v>
      </c>
      <c r="S90" s="251"/>
      <c r="T90" s="251"/>
      <c r="U90" s="251"/>
      <c r="V90" s="251"/>
      <c r="W90" s="251"/>
      <c r="X90" s="251"/>
      <c r="Y90" s="251"/>
      <c r="Z90" s="251"/>
      <c r="AA90" s="251"/>
      <c r="AB90" s="251"/>
      <c r="AC90" s="251"/>
      <c r="AD90" s="251"/>
      <c r="AE90" s="251"/>
      <c r="AF90" s="258"/>
      <c r="AG90" s="253"/>
      <c r="AH90" s="301"/>
      <c r="AI90" s="301"/>
      <c r="AJ90" s="282"/>
      <c r="AK90" s="282"/>
      <c r="AL90" s="282"/>
    </row>
    <row r="91" spans="1:38" s="252" customFormat="1" ht="13.5" customHeight="1">
      <c r="A91" s="256">
        <v>19</v>
      </c>
      <c r="B91" s="253">
        <v>44589</v>
      </c>
      <c r="C91" s="400"/>
      <c r="D91" s="400" t="s">
        <v>1080</v>
      </c>
      <c r="E91" s="256" t="s">
        <v>593</v>
      </c>
      <c r="F91" s="256" t="s">
        <v>1104</v>
      </c>
      <c r="G91" s="256">
        <v>1450</v>
      </c>
      <c r="H91" s="257"/>
      <c r="I91" s="257" t="s">
        <v>1081</v>
      </c>
      <c r="J91" s="329" t="s">
        <v>594</v>
      </c>
      <c r="K91" s="257"/>
      <c r="L91" s="289"/>
      <c r="M91" s="290"/>
      <c r="N91" s="257"/>
      <c r="O91" s="299"/>
      <c r="P91" s="300"/>
      <c r="Q91" s="254"/>
      <c r="R91" s="259" t="s">
        <v>592</v>
      </c>
      <c r="S91" s="251"/>
      <c r="T91" s="251"/>
      <c r="U91" s="251"/>
      <c r="V91" s="251"/>
      <c r="W91" s="251"/>
      <c r="X91" s="251"/>
      <c r="Y91" s="251"/>
      <c r="Z91" s="251"/>
      <c r="AA91" s="251"/>
      <c r="AB91" s="251"/>
      <c r="AC91" s="251"/>
      <c r="AD91" s="251"/>
      <c r="AE91" s="251"/>
      <c r="AF91" s="351"/>
      <c r="AG91" s="348"/>
      <c r="AH91" s="254"/>
      <c r="AI91" s="254"/>
      <c r="AJ91" s="351"/>
      <c r="AK91" s="351"/>
      <c r="AL91" s="351"/>
    </row>
    <row r="92" spans="1:38" s="252" customFormat="1" ht="13.5" customHeight="1">
      <c r="A92" s="339">
        <v>20</v>
      </c>
      <c r="B92" s="340">
        <v>44589</v>
      </c>
      <c r="C92" s="381"/>
      <c r="D92" s="381" t="s">
        <v>1109</v>
      </c>
      <c r="E92" s="339" t="s">
        <v>593</v>
      </c>
      <c r="F92" s="339">
        <v>533</v>
      </c>
      <c r="G92" s="339">
        <v>525</v>
      </c>
      <c r="H92" s="343">
        <v>525</v>
      </c>
      <c r="I92" s="343" t="s">
        <v>1110</v>
      </c>
      <c r="J92" s="358" t="s">
        <v>1116</v>
      </c>
      <c r="K92" s="343">
        <f t="shared" ref="K92:K94" si="107">H92-F92</f>
        <v>-8</v>
      </c>
      <c r="L92" s="377">
        <f t="shared" ref="L92:L94" si="108">(H92*N92)*0.07%</f>
        <v>551.25000000000011</v>
      </c>
      <c r="M92" s="378">
        <f t="shared" ref="M92:M94" si="109">(K92*N92)-L92</f>
        <v>-12551.25</v>
      </c>
      <c r="N92" s="343">
        <v>1500</v>
      </c>
      <c r="O92" s="379" t="s">
        <v>604</v>
      </c>
      <c r="P92" s="380">
        <v>44224</v>
      </c>
      <c r="Q92" s="254"/>
      <c r="R92" s="259" t="s">
        <v>595</v>
      </c>
      <c r="S92" s="251"/>
      <c r="T92" s="251"/>
      <c r="U92" s="251"/>
      <c r="V92" s="251"/>
      <c r="W92" s="251"/>
      <c r="X92" s="251"/>
      <c r="Y92" s="251"/>
      <c r="Z92" s="251"/>
      <c r="AA92" s="251"/>
      <c r="AB92" s="251"/>
      <c r="AC92" s="251"/>
      <c r="AD92" s="251"/>
      <c r="AE92" s="251"/>
      <c r="AF92" s="351"/>
      <c r="AG92" s="348"/>
      <c r="AH92" s="254"/>
      <c r="AI92" s="254"/>
      <c r="AJ92" s="351"/>
      <c r="AK92" s="351"/>
      <c r="AL92" s="351"/>
    </row>
    <row r="93" spans="1:38" s="252" customFormat="1" ht="13.5" customHeight="1">
      <c r="A93" s="339">
        <v>21</v>
      </c>
      <c r="B93" s="340">
        <v>44589</v>
      </c>
      <c r="C93" s="381"/>
      <c r="D93" s="381" t="s">
        <v>1113</v>
      </c>
      <c r="E93" s="339" t="s">
        <v>593</v>
      </c>
      <c r="F93" s="339">
        <v>781.5</v>
      </c>
      <c r="G93" s="339">
        <v>771</v>
      </c>
      <c r="H93" s="343">
        <v>771</v>
      </c>
      <c r="I93" s="343" t="s">
        <v>1114</v>
      </c>
      <c r="J93" s="358" t="s">
        <v>1016</v>
      </c>
      <c r="K93" s="343">
        <f t="shared" si="107"/>
        <v>-10.5</v>
      </c>
      <c r="L93" s="377">
        <f t="shared" si="108"/>
        <v>647.6400000000001</v>
      </c>
      <c r="M93" s="378">
        <f t="shared" si="109"/>
        <v>-13247.64</v>
      </c>
      <c r="N93" s="343">
        <v>1200</v>
      </c>
      <c r="O93" s="379" t="s">
        <v>604</v>
      </c>
      <c r="P93" s="380">
        <v>44224</v>
      </c>
      <c r="Q93" s="254"/>
      <c r="R93" s="259" t="s">
        <v>595</v>
      </c>
      <c r="S93" s="251"/>
      <c r="T93" s="251"/>
      <c r="U93" s="251"/>
      <c r="V93" s="251"/>
      <c r="W93" s="251"/>
      <c r="X93" s="251"/>
      <c r="Y93" s="251"/>
      <c r="Z93" s="251"/>
      <c r="AA93" s="251"/>
      <c r="AB93" s="251"/>
      <c r="AC93" s="251"/>
      <c r="AD93" s="251"/>
      <c r="AE93" s="251"/>
      <c r="AF93" s="351"/>
      <c r="AG93" s="348"/>
      <c r="AH93" s="254"/>
      <c r="AI93" s="254"/>
      <c r="AJ93" s="351"/>
      <c r="AK93" s="351"/>
      <c r="AL93" s="351"/>
    </row>
    <row r="94" spans="1:38" s="252" customFormat="1" ht="13.5" customHeight="1">
      <c r="A94" s="339">
        <v>22</v>
      </c>
      <c r="B94" s="340">
        <v>44589</v>
      </c>
      <c r="C94" s="381"/>
      <c r="D94" s="381" t="s">
        <v>1115</v>
      </c>
      <c r="E94" s="339" t="s">
        <v>593</v>
      </c>
      <c r="F94" s="339">
        <v>38275</v>
      </c>
      <c r="G94" s="339">
        <v>37950</v>
      </c>
      <c r="H94" s="343">
        <v>37950</v>
      </c>
      <c r="I94" s="343">
        <v>39000</v>
      </c>
      <c r="J94" s="358" t="s">
        <v>1117</v>
      </c>
      <c r="K94" s="343">
        <f t="shared" si="107"/>
        <v>-325</v>
      </c>
      <c r="L94" s="377">
        <f t="shared" si="108"/>
        <v>664.12500000000011</v>
      </c>
      <c r="M94" s="378">
        <f t="shared" si="109"/>
        <v>-8789.125</v>
      </c>
      <c r="N94" s="343">
        <v>25</v>
      </c>
      <c r="O94" s="379" t="s">
        <v>604</v>
      </c>
      <c r="P94" s="380">
        <v>44224</v>
      </c>
      <c r="Q94" s="254"/>
      <c r="R94" s="259" t="s">
        <v>592</v>
      </c>
      <c r="S94" s="251"/>
      <c r="T94" s="251"/>
      <c r="U94" s="251"/>
      <c r="V94" s="251"/>
      <c r="W94" s="251"/>
      <c r="X94" s="251"/>
      <c r="Y94" s="251"/>
      <c r="Z94" s="251"/>
      <c r="AA94" s="251"/>
      <c r="AB94" s="251"/>
      <c r="AC94" s="251"/>
      <c r="AD94" s="251"/>
      <c r="AE94" s="251"/>
      <c r="AF94" s="351"/>
      <c r="AG94" s="348"/>
      <c r="AH94" s="254"/>
      <c r="AI94" s="254"/>
      <c r="AJ94" s="351"/>
      <c r="AK94" s="351"/>
      <c r="AL94" s="351"/>
    </row>
    <row r="95" spans="1:38" s="252" customFormat="1" ht="13.5" customHeight="1">
      <c r="A95" s="256"/>
      <c r="B95" s="253"/>
      <c r="C95" s="400"/>
      <c r="D95" s="400"/>
      <c r="E95" s="256"/>
      <c r="F95" s="256"/>
      <c r="G95" s="256"/>
      <c r="H95" s="257"/>
      <c r="I95" s="257"/>
      <c r="J95" s="329"/>
      <c r="K95" s="257"/>
      <c r="L95" s="289"/>
      <c r="M95" s="290"/>
      <c r="N95" s="257"/>
      <c r="O95" s="299"/>
      <c r="P95" s="300"/>
      <c r="Q95" s="254"/>
      <c r="R95" s="259"/>
      <c r="S95" s="251"/>
      <c r="T95" s="251"/>
      <c r="U95" s="251"/>
      <c r="V95" s="251"/>
      <c r="W95" s="251"/>
      <c r="X95" s="251"/>
      <c r="Y95" s="251"/>
      <c r="Z95" s="251"/>
      <c r="AA95" s="251"/>
      <c r="AB95" s="251"/>
      <c r="AC95" s="251"/>
      <c r="AD95" s="251"/>
      <c r="AE95" s="251"/>
      <c r="AF95" s="351"/>
      <c r="AG95" s="348"/>
      <c r="AH95" s="254"/>
      <c r="AI95" s="254"/>
      <c r="AJ95" s="351"/>
      <c r="AK95" s="351"/>
      <c r="AL95" s="351"/>
    </row>
    <row r="96" spans="1:38" ht="13.5" customHeight="1">
      <c r="A96" s="111"/>
      <c r="B96" s="112"/>
      <c r="C96" s="146"/>
      <c r="D96" s="154"/>
      <c r="E96" s="155"/>
      <c r="F96" s="111"/>
      <c r="G96" s="111"/>
      <c r="H96" s="111"/>
      <c r="I96" s="147"/>
      <c r="J96" s="147"/>
      <c r="K96" s="147"/>
      <c r="L96" s="147"/>
      <c r="M96" s="147"/>
      <c r="N96" s="147"/>
      <c r="O96" s="147"/>
      <c r="P96" s="147"/>
      <c r="Q96" s="1"/>
      <c r="R96" s="6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ht="12.75" customHeight="1">
      <c r="A97" s="156"/>
      <c r="B97" s="112"/>
      <c r="C97" s="113"/>
      <c r="D97" s="157"/>
      <c r="E97" s="116"/>
      <c r="F97" s="116"/>
      <c r="G97" s="116"/>
      <c r="H97" s="116"/>
      <c r="I97" s="116"/>
      <c r="J97" s="6"/>
      <c r="K97" s="116"/>
      <c r="L97" s="116"/>
      <c r="M97" s="6"/>
      <c r="N97" s="1"/>
      <c r="O97" s="113"/>
      <c r="P97" s="41"/>
      <c r="Q97" s="41"/>
      <c r="R97" s="6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41"/>
      <c r="AG97" s="41"/>
      <c r="AH97" s="41"/>
      <c r="AI97" s="41"/>
      <c r="AJ97" s="41"/>
      <c r="AK97" s="41"/>
      <c r="AL97" s="41"/>
    </row>
    <row r="98" spans="1:38" ht="12.75" customHeight="1">
      <c r="A98" s="158" t="s">
        <v>614</v>
      </c>
      <c r="B98" s="158"/>
      <c r="C98" s="158"/>
      <c r="D98" s="158"/>
      <c r="E98" s="159"/>
      <c r="F98" s="116"/>
      <c r="G98" s="116"/>
      <c r="H98" s="116"/>
      <c r="I98" s="116"/>
      <c r="J98" s="1"/>
      <c r="K98" s="6"/>
      <c r="L98" s="6"/>
      <c r="M98" s="6"/>
      <c r="N98" s="1"/>
      <c r="O98" s="1"/>
      <c r="P98" s="41"/>
      <c r="Q98" s="41"/>
      <c r="R98" s="6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41"/>
      <c r="AG98" s="41"/>
      <c r="AH98" s="41"/>
      <c r="AI98" s="41"/>
      <c r="AJ98" s="41"/>
      <c r="AK98" s="41"/>
      <c r="AL98" s="41"/>
    </row>
    <row r="99" spans="1:38" ht="38.25" customHeight="1">
      <c r="A99" s="96" t="s">
        <v>16</v>
      </c>
      <c r="B99" s="96" t="s">
        <v>568</v>
      </c>
      <c r="C99" s="96"/>
      <c r="D99" s="97" t="s">
        <v>579</v>
      </c>
      <c r="E99" s="96" t="s">
        <v>580</v>
      </c>
      <c r="F99" s="96" t="s">
        <v>581</v>
      </c>
      <c r="G99" s="96" t="s">
        <v>602</v>
      </c>
      <c r="H99" s="96" t="s">
        <v>583</v>
      </c>
      <c r="I99" s="96" t="s">
        <v>584</v>
      </c>
      <c r="J99" s="95" t="s">
        <v>585</v>
      </c>
      <c r="K99" s="95" t="s">
        <v>615</v>
      </c>
      <c r="L99" s="98" t="s">
        <v>587</v>
      </c>
      <c r="M99" s="153" t="s">
        <v>611</v>
      </c>
      <c r="N99" s="96" t="s">
        <v>612</v>
      </c>
      <c r="O99" s="96" t="s">
        <v>589</v>
      </c>
      <c r="P99" s="97" t="s">
        <v>590</v>
      </c>
      <c r="Q99" s="41"/>
      <c r="R99" s="6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41"/>
      <c r="AG99" s="41"/>
      <c r="AH99" s="41"/>
      <c r="AI99" s="41"/>
      <c r="AJ99" s="41"/>
      <c r="AK99" s="41"/>
      <c r="AL99" s="41"/>
    </row>
    <row r="100" spans="1:38" s="252" customFormat="1" ht="12.75" customHeight="1">
      <c r="A100" s="339">
        <v>1</v>
      </c>
      <c r="B100" s="340">
        <v>44561</v>
      </c>
      <c r="C100" s="341"/>
      <c r="D100" s="342" t="s">
        <v>874</v>
      </c>
      <c r="E100" s="339" t="s">
        <v>593</v>
      </c>
      <c r="F100" s="339">
        <v>81.5</v>
      </c>
      <c r="G100" s="339">
        <v>40</v>
      </c>
      <c r="H100" s="339">
        <v>40</v>
      </c>
      <c r="I100" s="343" t="s">
        <v>875</v>
      </c>
      <c r="J100" s="344" t="s">
        <v>881</v>
      </c>
      <c r="K100" s="345">
        <f t="shared" ref="K100" si="110">H100-F100</f>
        <v>-41.5</v>
      </c>
      <c r="L100" s="357">
        <v>100</v>
      </c>
      <c r="M100" s="358">
        <f t="shared" ref="M100" si="111">(K100*N100)-100</f>
        <v>-2175</v>
      </c>
      <c r="N100" s="358">
        <v>50</v>
      </c>
      <c r="O100" s="346" t="s">
        <v>604</v>
      </c>
      <c r="P100" s="340">
        <v>44564</v>
      </c>
      <c r="Q100" s="254"/>
      <c r="R100" s="255" t="s">
        <v>595</v>
      </c>
      <c r="S100" s="251"/>
      <c r="T100" s="251"/>
      <c r="U100" s="251"/>
      <c r="V100" s="251"/>
      <c r="W100" s="251"/>
      <c r="X100" s="251"/>
      <c r="Y100" s="251"/>
      <c r="Z100" s="251"/>
      <c r="AA100" s="251"/>
      <c r="AB100" s="251"/>
      <c r="AC100" s="251"/>
      <c r="AD100" s="251"/>
      <c r="AE100" s="251"/>
      <c r="AF100" s="251"/>
      <c r="AG100" s="251"/>
      <c r="AH100" s="251"/>
      <c r="AI100" s="251"/>
      <c r="AJ100" s="251"/>
      <c r="AK100" s="251"/>
      <c r="AL100" s="251"/>
    </row>
    <row r="101" spans="1:38" s="252" customFormat="1" ht="12.75" customHeight="1">
      <c r="A101" s="339">
        <v>2</v>
      </c>
      <c r="B101" s="340">
        <v>44565</v>
      </c>
      <c r="C101" s="341"/>
      <c r="D101" s="342" t="s">
        <v>890</v>
      </c>
      <c r="E101" s="339" t="s">
        <v>593</v>
      </c>
      <c r="F101" s="339">
        <v>65.5</v>
      </c>
      <c r="G101" s="339">
        <v>20</v>
      </c>
      <c r="H101" s="339">
        <v>24.5</v>
      </c>
      <c r="I101" s="343">
        <v>120</v>
      </c>
      <c r="J101" s="344" t="s">
        <v>898</v>
      </c>
      <c r="K101" s="345">
        <f t="shared" ref="K101" si="112">H101-F101</f>
        <v>-41</v>
      </c>
      <c r="L101" s="357">
        <v>100</v>
      </c>
      <c r="M101" s="358">
        <f t="shared" ref="M101" si="113">(K101*N101)-100</f>
        <v>-2150</v>
      </c>
      <c r="N101" s="358">
        <v>50</v>
      </c>
      <c r="O101" s="346" t="s">
        <v>604</v>
      </c>
      <c r="P101" s="417">
        <v>44565</v>
      </c>
      <c r="Q101" s="254"/>
      <c r="R101" s="255" t="s">
        <v>595</v>
      </c>
      <c r="S101" s="251"/>
      <c r="T101" s="251"/>
      <c r="U101" s="251"/>
      <c r="V101" s="251"/>
      <c r="W101" s="251"/>
      <c r="X101" s="251"/>
      <c r="Y101" s="251"/>
      <c r="Z101" s="251"/>
      <c r="AA101" s="251"/>
      <c r="AB101" s="251"/>
      <c r="AC101" s="251"/>
      <c r="AD101" s="251"/>
      <c r="AE101" s="251"/>
      <c r="AF101" s="251"/>
      <c r="AG101" s="251"/>
      <c r="AH101" s="251"/>
      <c r="AI101" s="251"/>
      <c r="AJ101" s="251"/>
      <c r="AK101" s="251"/>
      <c r="AL101" s="251"/>
    </row>
    <row r="102" spans="1:38" s="252" customFormat="1" ht="12.75" customHeight="1">
      <c r="A102" s="339">
        <v>3</v>
      </c>
      <c r="B102" s="340">
        <v>44566</v>
      </c>
      <c r="C102" s="341"/>
      <c r="D102" s="342" t="s">
        <v>891</v>
      </c>
      <c r="E102" s="339" t="s">
        <v>593</v>
      </c>
      <c r="F102" s="339">
        <v>3.8</v>
      </c>
      <c r="G102" s="339">
        <v>2.9</v>
      </c>
      <c r="H102" s="339">
        <v>2.9</v>
      </c>
      <c r="I102" s="343" t="s">
        <v>894</v>
      </c>
      <c r="J102" s="344" t="s">
        <v>904</v>
      </c>
      <c r="K102" s="345">
        <f t="shared" ref="K102" si="114">H102-F102</f>
        <v>-0.89999999999999991</v>
      </c>
      <c r="L102" s="357">
        <v>100</v>
      </c>
      <c r="M102" s="358">
        <f t="shared" ref="M102" si="115">(K102*N102)-100</f>
        <v>-4899.7</v>
      </c>
      <c r="N102" s="358">
        <v>5333</v>
      </c>
      <c r="O102" s="346" t="s">
        <v>604</v>
      </c>
      <c r="P102" s="340">
        <v>44565</v>
      </c>
      <c r="Q102" s="254"/>
      <c r="R102" s="255" t="s">
        <v>595</v>
      </c>
      <c r="S102" s="251"/>
      <c r="T102" s="251"/>
      <c r="U102" s="251"/>
      <c r="V102" s="251"/>
      <c r="W102" s="251"/>
      <c r="X102" s="251"/>
      <c r="Y102" s="251"/>
      <c r="Z102" s="251"/>
      <c r="AA102" s="251"/>
      <c r="AB102" s="251"/>
      <c r="AC102" s="251"/>
      <c r="AD102" s="251"/>
      <c r="AE102" s="251"/>
      <c r="AF102" s="251"/>
      <c r="AG102" s="251"/>
      <c r="AH102" s="251"/>
      <c r="AI102" s="251"/>
      <c r="AJ102" s="251"/>
      <c r="AK102" s="251"/>
      <c r="AL102" s="251"/>
    </row>
    <row r="103" spans="1:38" s="252" customFormat="1" ht="12.75" customHeight="1">
      <c r="A103" s="291">
        <v>4</v>
      </c>
      <c r="B103" s="250">
        <v>44566</v>
      </c>
      <c r="C103" s="292"/>
      <c r="D103" s="382" t="s">
        <v>892</v>
      </c>
      <c r="E103" s="291" t="s">
        <v>593</v>
      </c>
      <c r="F103" s="291">
        <v>9.75</v>
      </c>
      <c r="G103" s="291">
        <v>7</v>
      </c>
      <c r="H103" s="291">
        <v>12</v>
      </c>
      <c r="I103" s="383" t="s">
        <v>893</v>
      </c>
      <c r="J103" s="384" t="s">
        <v>895</v>
      </c>
      <c r="K103" s="385">
        <f t="shared" ref="K103" si="116">H103-F103</f>
        <v>2.25</v>
      </c>
      <c r="L103" s="386">
        <v>100</v>
      </c>
      <c r="M103" s="387">
        <f t="shared" ref="M103" si="117">(K103*N103)-100</f>
        <v>3275</v>
      </c>
      <c r="N103" s="387">
        <v>1500</v>
      </c>
      <c r="O103" s="388" t="s">
        <v>591</v>
      </c>
      <c r="P103" s="389">
        <v>44566</v>
      </c>
      <c r="Q103" s="254"/>
      <c r="R103" s="255" t="s">
        <v>595</v>
      </c>
      <c r="S103" s="251"/>
      <c r="T103" s="251"/>
      <c r="U103" s="251"/>
      <c r="V103" s="251"/>
      <c r="W103" s="251"/>
      <c r="X103" s="251"/>
      <c r="Y103" s="251"/>
      <c r="Z103" s="251"/>
      <c r="AA103" s="251"/>
      <c r="AB103" s="251"/>
      <c r="AC103" s="251"/>
      <c r="AD103" s="251"/>
      <c r="AE103" s="251"/>
      <c r="AF103" s="251"/>
      <c r="AG103" s="251"/>
      <c r="AH103" s="251"/>
      <c r="AI103" s="251"/>
      <c r="AJ103" s="251"/>
      <c r="AK103" s="251"/>
      <c r="AL103" s="251"/>
    </row>
    <row r="104" spans="1:38" s="252" customFormat="1" ht="12.75" customHeight="1">
      <c r="A104" s="291">
        <v>5</v>
      </c>
      <c r="B104" s="250">
        <v>44567</v>
      </c>
      <c r="C104" s="292"/>
      <c r="D104" s="382" t="s">
        <v>899</v>
      </c>
      <c r="E104" s="291" t="s">
        <v>593</v>
      </c>
      <c r="F104" s="291">
        <v>26.5</v>
      </c>
      <c r="G104" s="291">
        <v>17</v>
      </c>
      <c r="H104" s="291">
        <v>32.25</v>
      </c>
      <c r="I104" s="383" t="s">
        <v>900</v>
      </c>
      <c r="J104" s="384" t="s">
        <v>901</v>
      </c>
      <c r="K104" s="385">
        <f t="shared" ref="K104" si="118">H104-F104</f>
        <v>5.75</v>
      </c>
      <c r="L104" s="386">
        <v>100</v>
      </c>
      <c r="M104" s="387">
        <f t="shared" ref="M104" si="119">(K104*N104)-100</f>
        <v>3062.5</v>
      </c>
      <c r="N104" s="387">
        <v>550</v>
      </c>
      <c r="O104" s="388" t="s">
        <v>591</v>
      </c>
      <c r="P104" s="389">
        <v>44567</v>
      </c>
      <c r="Q104" s="254"/>
      <c r="R104" s="255" t="s">
        <v>595</v>
      </c>
      <c r="S104" s="251"/>
      <c r="T104" s="251"/>
      <c r="U104" s="251"/>
      <c r="V104" s="251"/>
      <c r="W104" s="251"/>
      <c r="X104" s="251"/>
      <c r="Y104" s="251"/>
      <c r="Z104" s="251"/>
      <c r="AA104" s="251"/>
      <c r="AB104" s="251"/>
      <c r="AC104" s="251"/>
      <c r="AD104" s="251"/>
      <c r="AE104" s="251"/>
      <c r="AF104" s="251"/>
      <c r="AG104" s="251"/>
      <c r="AH104" s="251"/>
      <c r="AI104" s="251"/>
      <c r="AJ104" s="251"/>
      <c r="AK104" s="251"/>
      <c r="AL104" s="251"/>
    </row>
    <row r="105" spans="1:38" s="252" customFormat="1" ht="12.75" customHeight="1">
      <c r="A105" s="291">
        <v>6</v>
      </c>
      <c r="B105" s="250">
        <v>44567</v>
      </c>
      <c r="C105" s="292"/>
      <c r="D105" s="382" t="s">
        <v>902</v>
      </c>
      <c r="E105" s="291" t="s">
        <v>593</v>
      </c>
      <c r="F105" s="291">
        <v>29</v>
      </c>
      <c r="G105" s="291"/>
      <c r="H105" s="291">
        <v>45</v>
      </c>
      <c r="I105" s="383" t="s">
        <v>903</v>
      </c>
      <c r="J105" s="384" t="s">
        <v>897</v>
      </c>
      <c r="K105" s="385">
        <f t="shared" ref="K105" si="120">H105-F105</f>
        <v>16</v>
      </c>
      <c r="L105" s="386">
        <v>100</v>
      </c>
      <c r="M105" s="387">
        <f t="shared" ref="M105" si="121">(K105*N105)-100</f>
        <v>700</v>
      </c>
      <c r="N105" s="387">
        <v>50</v>
      </c>
      <c r="O105" s="388" t="s">
        <v>591</v>
      </c>
      <c r="P105" s="389">
        <v>44567</v>
      </c>
      <c r="Q105" s="254"/>
      <c r="R105" s="255" t="s">
        <v>592</v>
      </c>
      <c r="S105" s="251"/>
      <c r="T105" s="251"/>
      <c r="U105" s="251"/>
      <c r="V105" s="251"/>
      <c r="W105" s="251"/>
      <c r="X105" s="251"/>
      <c r="Y105" s="251"/>
      <c r="Z105" s="251"/>
      <c r="AA105" s="251"/>
      <c r="AB105" s="251"/>
      <c r="AC105" s="251"/>
      <c r="AD105" s="251"/>
      <c r="AE105" s="251"/>
      <c r="AF105" s="251"/>
      <c r="AG105" s="251"/>
      <c r="AH105" s="251"/>
      <c r="AI105" s="251"/>
      <c r="AJ105" s="251"/>
      <c r="AK105" s="251"/>
      <c r="AL105" s="251"/>
    </row>
    <row r="106" spans="1:38" s="252" customFormat="1" ht="12.75" customHeight="1">
      <c r="A106" s="291">
        <v>7</v>
      </c>
      <c r="B106" s="250">
        <v>44568</v>
      </c>
      <c r="C106" s="292"/>
      <c r="D106" s="382" t="s">
        <v>906</v>
      </c>
      <c r="E106" s="291" t="s">
        <v>593</v>
      </c>
      <c r="F106" s="291">
        <v>98</v>
      </c>
      <c r="G106" s="291">
        <v>60</v>
      </c>
      <c r="H106" s="291">
        <v>113.5</v>
      </c>
      <c r="I106" s="383" t="s">
        <v>907</v>
      </c>
      <c r="J106" s="384" t="s">
        <v>884</v>
      </c>
      <c r="K106" s="385">
        <f t="shared" ref="K106:K108" si="122">H106-F106</f>
        <v>15.5</v>
      </c>
      <c r="L106" s="386">
        <v>100</v>
      </c>
      <c r="M106" s="387">
        <f t="shared" ref="M106:M108" si="123">(K106*N106)-100</f>
        <v>675</v>
      </c>
      <c r="N106" s="387">
        <v>50</v>
      </c>
      <c r="O106" s="388" t="s">
        <v>591</v>
      </c>
      <c r="P106" s="389">
        <v>44568</v>
      </c>
      <c r="Q106" s="254"/>
      <c r="R106" s="255" t="s">
        <v>592</v>
      </c>
      <c r="S106" s="251"/>
      <c r="T106" s="251"/>
      <c r="U106" s="251"/>
      <c r="V106" s="251"/>
      <c r="W106" s="251"/>
      <c r="X106" s="251"/>
      <c r="Y106" s="251"/>
      <c r="Z106" s="251"/>
      <c r="AA106" s="251"/>
      <c r="AB106" s="251"/>
      <c r="AC106" s="251"/>
      <c r="AD106" s="251"/>
      <c r="AE106" s="251"/>
      <c r="AF106" s="251"/>
      <c r="AG106" s="251"/>
      <c r="AH106" s="251"/>
      <c r="AI106" s="251"/>
      <c r="AJ106" s="251"/>
      <c r="AK106" s="251"/>
      <c r="AL106" s="251"/>
    </row>
    <row r="107" spans="1:38" s="252" customFormat="1" ht="12.75" customHeight="1">
      <c r="A107" s="291">
        <v>8</v>
      </c>
      <c r="B107" s="250">
        <v>44568</v>
      </c>
      <c r="C107" s="292"/>
      <c r="D107" s="382" t="s">
        <v>908</v>
      </c>
      <c r="E107" s="291" t="s">
        <v>593</v>
      </c>
      <c r="F107" s="291">
        <v>94.5</v>
      </c>
      <c r="G107" s="291">
        <v>58</v>
      </c>
      <c r="H107" s="291">
        <v>107.5</v>
      </c>
      <c r="I107" s="383" t="s">
        <v>907</v>
      </c>
      <c r="J107" s="384" t="s">
        <v>882</v>
      </c>
      <c r="K107" s="385">
        <f t="shared" si="122"/>
        <v>13</v>
      </c>
      <c r="L107" s="386">
        <v>100</v>
      </c>
      <c r="M107" s="387">
        <f t="shared" si="123"/>
        <v>550</v>
      </c>
      <c r="N107" s="387">
        <v>50</v>
      </c>
      <c r="O107" s="388" t="s">
        <v>591</v>
      </c>
      <c r="P107" s="389">
        <v>44568</v>
      </c>
      <c r="Q107" s="254"/>
      <c r="R107" s="255" t="s">
        <v>595</v>
      </c>
      <c r="S107" s="251"/>
      <c r="T107" s="251"/>
      <c r="U107" s="251"/>
      <c r="V107" s="251"/>
      <c r="W107" s="251"/>
      <c r="X107" s="251"/>
      <c r="Y107" s="251"/>
      <c r="Z107" s="251"/>
      <c r="AA107" s="251"/>
      <c r="AB107" s="251"/>
      <c r="AC107" s="251"/>
      <c r="AD107" s="251"/>
      <c r="AE107" s="251"/>
      <c r="AF107" s="251"/>
      <c r="AG107" s="251"/>
      <c r="AH107" s="251"/>
      <c r="AI107" s="251"/>
      <c r="AJ107" s="251"/>
      <c r="AK107" s="251"/>
      <c r="AL107" s="251"/>
    </row>
    <row r="108" spans="1:38" s="252" customFormat="1" ht="12.75" customHeight="1">
      <c r="A108" s="339">
        <v>9</v>
      </c>
      <c r="B108" s="340">
        <v>44568</v>
      </c>
      <c r="C108" s="341"/>
      <c r="D108" s="342" t="s">
        <v>911</v>
      </c>
      <c r="E108" s="339" t="s">
        <v>593</v>
      </c>
      <c r="F108" s="339">
        <v>235</v>
      </c>
      <c r="G108" s="339">
        <v>180</v>
      </c>
      <c r="H108" s="339">
        <v>190</v>
      </c>
      <c r="I108" s="343" t="s">
        <v>909</v>
      </c>
      <c r="J108" s="344" t="s">
        <v>910</v>
      </c>
      <c r="K108" s="345">
        <f t="shared" si="122"/>
        <v>-45</v>
      </c>
      <c r="L108" s="357">
        <v>100</v>
      </c>
      <c r="M108" s="358">
        <f t="shared" si="123"/>
        <v>-1225</v>
      </c>
      <c r="N108" s="358">
        <v>25</v>
      </c>
      <c r="O108" s="346" t="s">
        <v>604</v>
      </c>
      <c r="P108" s="340">
        <v>44568</v>
      </c>
      <c r="Q108" s="254"/>
      <c r="R108" s="255" t="s">
        <v>592</v>
      </c>
      <c r="S108" s="251"/>
      <c r="T108" s="251"/>
      <c r="U108" s="251"/>
      <c r="V108" s="251"/>
      <c r="W108" s="251"/>
      <c r="X108" s="251"/>
      <c r="Y108" s="251"/>
      <c r="Z108" s="251"/>
      <c r="AA108" s="251"/>
      <c r="AB108" s="251"/>
      <c r="AC108" s="251"/>
      <c r="AD108" s="251"/>
      <c r="AE108" s="251"/>
      <c r="AF108" s="251"/>
      <c r="AG108" s="251"/>
      <c r="AH108" s="251"/>
      <c r="AI108" s="251"/>
      <c r="AJ108" s="251"/>
      <c r="AK108" s="251"/>
      <c r="AL108" s="251"/>
    </row>
    <row r="109" spans="1:38" s="252" customFormat="1" ht="12.75" customHeight="1">
      <c r="A109" s="291">
        <v>10</v>
      </c>
      <c r="B109" s="250">
        <v>44571</v>
      </c>
      <c r="C109" s="292"/>
      <c r="D109" s="382" t="s">
        <v>916</v>
      </c>
      <c r="E109" s="291" t="s">
        <v>593</v>
      </c>
      <c r="F109" s="291">
        <v>59</v>
      </c>
      <c r="G109" s="291">
        <v>25</v>
      </c>
      <c r="H109" s="291">
        <v>69</v>
      </c>
      <c r="I109" s="383" t="s">
        <v>917</v>
      </c>
      <c r="J109" s="384" t="s">
        <v>918</v>
      </c>
      <c r="K109" s="385">
        <f t="shared" ref="K109" si="124">H109-F109</f>
        <v>10</v>
      </c>
      <c r="L109" s="386">
        <v>100</v>
      </c>
      <c r="M109" s="387">
        <f t="shared" ref="M109" si="125">(K109*N109)-100</f>
        <v>400</v>
      </c>
      <c r="N109" s="387">
        <v>50</v>
      </c>
      <c r="O109" s="388" t="s">
        <v>591</v>
      </c>
      <c r="P109" s="389">
        <v>44571</v>
      </c>
      <c r="Q109" s="254"/>
      <c r="R109" s="255" t="s">
        <v>592</v>
      </c>
      <c r="S109" s="251"/>
      <c r="T109" s="251"/>
      <c r="U109" s="251"/>
      <c r="V109" s="251"/>
      <c r="W109" s="251"/>
      <c r="X109" s="251"/>
      <c r="Y109" s="251"/>
      <c r="Z109" s="251"/>
      <c r="AA109" s="251"/>
      <c r="AB109" s="251"/>
      <c r="AC109" s="251"/>
      <c r="AD109" s="251"/>
      <c r="AE109" s="251"/>
      <c r="AF109" s="251"/>
      <c r="AG109" s="251"/>
      <c r="AH109" s="251"/>
      <c r="AI109" s="251"/>
      <c r="AJ109" s="251"/>
      <c r="AK109" s="251"/>
      <c r="AL109" s="251"/>
    </row>
    <row r="110" spans="1:38" s="252" customFormat="1" ht="12.75" customHeight="1">
      <c r="A110" s="291">
        <v>11</v>
      </c>
      <c r="B110" s="250">
        <v>44571</v>
      </c>
      <c r="C110" s="292"/>
      <c r="D110" s="382" t="s">
        <v>919</v>
      </c>
      <c r="E110" s="291" t="s">
        <v>593</v>
      </c>
      <c r="F110" s="291">
        <v>3.8</v>
      </c>
      <c r="G110" s="291">
        <v>2.9</v>
      </c>
      <c r="H110" s="291">
        <v>4.5999999999999996</v>
      </c>
      <c r="I110" s="414" t="s">
        <v>894</v>
      </c>
      <c r="J110" s="384" t="s">
        <v>948</v>
      </c>
      <c r="K110" s="385">
        <f t="shared" ref="K110" si="126">H110-F110</f>
        <v>0.79999999999999982</v>
      </c>
      <c r="L110" s="386">
        <v>100</v>
      </c>
      <c r="M110" s="387">
        <f t="shared" ref="M110" si="127">(K110*N110)-100</f>
        <v>4166.3999999999987</v>
      </c>
      <c r="N110" s="387">
        <v>5333</v>
      </c>
      <c r="O110" s="388" t="s">
        <v>591</v>
      </c>
      <c r="P110" s="250">
        <v>44574</v>
      </c>
      <c r="Q110" s="254"/>
      <c r="R110" s="255" t="s">
        <v>595</v>
      </c>
      <c r="S110" s="251"/>
      <c r="T110" s="251"/>
      <c r="U110" s="251"/>
      <c r="V110" s="251"/>
      <c r="W110" s="251"/>
      <c r="X110" s="251"/>
      <c r="Y110" s="251"/>
      <c r="Z110" s="251"/>
      <c r="AA110" s="251"/>
      <c r="AB110" s="251"/>
      <c r="AC110" s="251"/>
      <c r="AD110" s="251"/>
      <c r="AE110" s="251"/>
      <c r="AF110" s="251"/>
      <c r="AG110" s="251"/>
      <c r="AH110" s="251"/>
      <c r="AI110" s="251"/>
      <c r="AJ110" s="251"/>
      <c r="AK110" s="251"/>
      <c r="AL110" s="251"/>
    </row>
    <row r="111" spans="1:38" s="252" customFormat="1" ht="12.75" customHeight="1">
      <c r="A111" s="339">
        <v>12</v>
      </c>
      <c r="B111" s="340">
        <v>44572</v>
      </c>
      <c r="C111" s="341"/>
      <c r="D111" s="342" t="s">
        <v>926</v>
      </c>
      <c r="E111" s="339" t="s">
        <v>593</v>
      </c>
      <c r="F111" s="339">
        <v>61.5</v>
      </c>
      <c r="G111" s="339">
        <v>25</v>
      </c>
      <c r="H111" s="339">
        <v>25</v>
      </c>
      <c r="I111" s="343" t="s">
        <v>917</v>
      </c>
      <c r="J111" s="344" t="s">
        <v>944</v>
      </c>
      <c r="K111" s="345">
        <f t="shared" ref="K111:K112" si="128">H111-F111</f>
        <v>-36.5</v>
      </c>
      <c r="L111" s="357">
        <v>100</v>
      </c>
      <c r="M111" s="358">
        <f t="shared" ref="M111:M112" si="129">(K111*N111)-100</f>
        <v>-1925</v>
      </c>
      <c r="N111" s="358">
        <v>50</v>
      </c>
      <c r="O111" s="346" t="s">
        <v>604</v>
      </c>
      <c r="P111" s="340">
        <v>44573</v>
      </c>
      <c r="Q111" s="254"/>
      <c r="R111" s="255" t="s">
        <v>595</v>
      </c>
      <c r="S111" s="251"/>
      <c r="T111" s="251"/>
      <c r="U111" s="251"/>
      <c r="V111" s="251"/>
      <c r="W111" s="251"/>
      <c r="X111" s="251"/>
      <c r="Y111" s="251"/>
      <c r="Z111" s="251"/>
      <c r="AA111" s="251"/>
      <c r="AB111" s="251"/>
      <c r="AC111" s="251"/>
      <c r="AD111" s="251"/>
      <c r="AE111" s="251"/>
      <c r="AF111" s="251"/>
      <c r="AG111" s="251"/>
      <c r="AH111" s="251"/>
      <c r="AI111" s="251"/>
      <c r="AJ111" s="251"/>
      <c r="AK111" s="251"/>
      <c r="AL111" s="251"/>
    </row>
    <row r="112" spans="1:38" s="252" customFormat="1" ht="12.75" customHeight="1">
      <c r="A112" s="339">
        <v>13</v>
      </c>
      <c r="B112" s="340">
        <v>44573</v>
      </c>
      <c r="C112" s="341"/>
      <c r="D112" s="342" t="s">
        <v>937</v>
      </c>
      <c r="E112" s="339" t="s">
        <v>593</v>
      </c>
      <c r="F112" s="339">
        <v>14</v>
      </c>
      <c r="G112" s="339">
        <v>10</v>
      </c>
      <c r="H112" s="339">
        <v>10</v>
      </c>
      <c r="I112" s="343" t="s">
        <v>938</v>
      </c>
      <c r="J112" s="344" t="s">
        <v>964</v>
      </c>
      <c r="K112" s="345">
        <f t="shared" si="128"/>
        <v>-4</v>
      </c>
      <c r="L112" s="357">
        <v>100</v>
      </c>
      <c r="M112" s="358">
        <f t="shared" si="129"/>
        <v>-4900</v>
      </c>
      <c r="N112" s="358">
        <v>1200</v>
      </c>
      <c r="O112" s="346" t="s">
        <v>604</v>
      </c>
      <c r="P112" s="340">
        <v>44575</v>
      </c>
      <c r="Q112" s="254"/>
      <c r="R112" s="255" t="s">
        <v>595</v>
      </c>
      <c r="S112" s="251"/>
      <c r="T112" s="251"/>
      <c r="U112" s="251"/>
      <c r="V112" s="251"/>
      <c r="W112" s="251"/>
      <c r="X112" s="251"/>
      <c r="Y112" s="251"/>
      <c r="Z112" s="251"/>
      <c r="AA112" s="251"/>
      <c r="AB112" s="251"/>
      <c r="AC112" s="251"/>
      <c r="AD112" s="251"/>
      <c r="AE112" s="251"/>
      <c r="AF112" s="251"/>
      <c r="AG112" s="251"/>
      <c r="AH112" s="251"/>
      <c r="AI112" s="251"/>
      <c r="AJ112" s="251"/>
      <c r="AK112" s="251"/>
      <c r="AL112" s="251"/>
    </row>
    <row r="113" spans="1:38" s="252" customFormat="1" ht="12.75" customHeight="1">
      <c r="A113" s="339">
        <v>14</v>
      </c>
      <c r="B113" s="340">
        <v>44574</v>
      </c>
      <c r="C113" s="341"/>
      <c r="D113" s="342" t="s">
        <v>949</v>
      </c>
      <c r="E113" s="339" t="s">
        <v>593</v>
      </c>
      <c r="F113" s="339">
        <v>42.5</v>
      </c>
      <c r="G113" s="339">
        <v>14</v>
      </c>
      <c r="H113" s="339">
        <v>16</v>
      </c>
      <c r="I113" s="343" t="s">
        <v>950</v>
      </c>
      <c r="J113" s="344" t="s">
        <v>961</v>
      </c>
      <c r="K113" s="345">
        <f t="shared" ref="K113" si="130">H113-F113</f>
        <v>-26.5</v>
      </c>
      <c r="L113" s="357">
        <v>100</v>
      </c>
      <c r="M113" s="358">
        <f t="shared" ref="M113" si="131">(K113*N113)-100</f>
        <v>-1425</v>
      </c>
      <c r="N113" s="358">
        <v>50</v>
      </c>
      <c r="O113" s="346" t="s">
        <v>604</v>
      </c>
      <c r="P113" s="417">
        <v>44574</v>
      </c>
      <c r="Q113" s="254"/>
      <c r="R113" s="255" t="s">
        <v>592</v>
      </c>
      <c r="S113" s="251"/>
      <c r="T113" s="251"/>
      <c r="U113" s="251"/>
      <c r="V113" s="251"/>
      <c r="W113" s="251"/>
      <c r="X113" s="251"/>
      <c r="Y113" s="251"/>
      <c r="Z113" s="251"/>
      <c r="AA113" s="251"/>
      <c r="AB113" s="251"/>
      <c r="AC113" s="251"/>
      <c r="AD113" s="251"/>
      <c r="AE113" s="251"/>
      <c r="AF113" s="251"/>
      <c r="AG113" s="251"/>
      <c r="AH113" s="251"/>
      <c r="AI113" s="251"/>
      <c r="AJ113" s="251"/>
      <c r="AK113" s="251"/>
      <c r="AL113" s="251"/>
    </row>
    <row r="114" spans="1:38" s="252" customFormat="1" ht="12.75" customHeight="1">
      <c r="A114" s="291">
        <v>15</v>
      </c>
      <c r="B114" s="250">
        <v>44574</v>
      </c>
      <c r="C114" s="292"/>
      <c r="D114" s="382" t="s">
        <v>952</v>
      </c>
      <c r="E114" s="291" t="s">
        <v>593</v>
      </c>
      <c r="F114" s="291">
        <v>9.15</v>
      </c>
      <c r="G114" s="291">
        <v>5</v>
      </c>
      <c r="H114" s="291">
        <v>11.25</v>
      </c>
      <c r="I114" s="383" t="s">
        <v>953</v>
      </c>
      <c r="J114" s="384" t="s">
        <v>954</v>
      </c>
      <c r="K114" s="385">
        <f t="shared" ref="K114:K116" si="132">H114-F114</f>
        <v>2.0999999999999996</v>
      </c>
      <c r="L114" s="386">
        <v>100</v>
      </c>
      <c r="M114" s="387">
        <f t="shared" ref="M114:M116" si="133">(K114*N114)-100</f>
        <v>2682.4999999999995</v>
      </c>
      <c r="N114" s="387">
        <v>1325</v>
      </c>
      <c r="O114" s="388" t="s">
        <v>591</v>
      </c>
      <c r="P114" s="389">
        <v>44574</v>
      </c>
      <c r="Q114" s="254"/>
      <c r="R114" s="255" t="s">
        <v>592</v>
      </c>
      <c r="S114" s="251"/>
      <c r="T114" s="251"/>
      <c r="U114" s="251"/>
      <c r="V114" s="251"/>
      <c r="W114" s="251"/>
      <c r="X114" s="251"/>
      <c r="Y114" s="251"/>
      <c r="Z114" s="251"/>
      <c r="AA114" s="251"/>
      <c r="AB114" s="251"/>
      <c r="AC114" s="251"/>
      <c r="AD114" s="251"/>
      <c r="AE114" s="251"/>
      <c r="AF114" s="251"/>
      <c r="AG114" s="251"/>
      <c r="AH114" s="251"/>
      <c r="AI114" s="251"/>
      <c r="AJ114" s="251"/>
      <c r="AK114" s="251"/>
      <c r="AL114" s="251"/>
    </row>
    <row r="115" spans="1:38" s="252" customFormat="1" ht="12.75" customHeight="1">
      <c r="A115" s="291">
        <v>16</v>
      </c>
      <c r="B115" s="250">
        <v>44574</v>
      </c>
      <c r="C115" s="292"/>
      <c r="D115" s="382" t="s">
        <v>951</v>
      </c>
      <c r="E115" s="291" t="s">
        <v>593</v>
      </c>
      <c r="F115" s="291">
        <v>32.5</v>
      </c>
      <c r="G115" s="291">
        <v>0</v>
      </c>
      <c r="H115" s="291">
        <v>47</v>
      </c>
      <c r="I115" s="383" t="s">
        <v>903</v>
      </c>
      <c r="J115" s="384" t="s">
        <v>960</v>
      </c>
      <c r="K115" s="385">
        <f t="shared" si="132"/>
        <v>14.5</v>
      </c>
      <c r="L115" s="386">
        <v>100</v>
      </c>
      <c r="M115" s="387">
        <f t="shared" si="133"/>
        <v>625</v>
      </c>
      <c r="N115" s="387">
        <v>50</v>
      </c>
      <c r="O115" s="388" t="s">
        <v>591</v>
      </c>
      <c r="P115" s="389">
        <v>44574</v>
      </c>
      <c r="Q115" s="254"/>
      <c r="R115" s="255" t="s">
        <v>592</v>
      </c>
      <c r="S115" s="251"/>
      <c r="T115" s="251"/>
      <c r="U115" s="251"/>
      <c r="V115" s="251"/>
      <c r="W115" s="251"/>
      <c r="X115" s="251"/>
      <c r="Y115" s="251"/>
      <c r="Z115" s="251"/>
      <c r="AA115" s="251"/>
      <c r="AB115" s="251"/>
      <c r="AC115" s="251"/>
      <c r="AD115" s="251"/>
      <c r="AE115" s="251"/>
      <c r="AF115" s="251"/>
      <c r="AG115" s="251"/>
      <c r="AH115" s="251"/>
      <c r="AI115" s="251"/>
      <c r="AJ115" s="251"/>
      <c r="AK115" s="251"/>
      <c r="AL115" s="251"/>
    </row>
    <row r="116" spans="1:38" s="252" customFormat="1" ht="12.75" customHeight="1">
      <c r="A116" s="339">
        <v>17</v>
      </c>
      <c r="B116" s="340">
        <v>44575</v>
      </c>
      <c r="C116" s="341"/>
      <c r="D116" s="342" t="s">
        <v>952</v>
      </c>
      <c r="E116" s="339" t="s">
        <v>593</v>
      </c>
      <c r="F116" s="339">
        <v>8.8000000000000007</v>
      </c>
      <c r="G116" s="339">
        <v>4.5</v>
      </c>
      <c r="H116" s="339">
        <v>4.5</v>
      </c>
      <c r="I116" s="343" t="s">
        <v>953</v>
      </c>
      <c r="J116" s="344" t="s">
        <v>964</v>
      </c>
      <c r="K116" s="345">
        <f t="shared" si="132"/>
        <v>-4.3000000000000007</v>
      </c>
      <c r="L116" s="357">
        <v>100</v>
      </c>
      <c r="M116" s="358">
        <f t="shared" si="133"/>
        <v>-5797.5000000000009</v>
      </c>
      <c r="N116" s="358">
        <v>1325</v>
      </c>
      <c r="O116" s="346" t="s">
        <v>604</v>
      </c>
      <c r="P116" s="340">
        <v>44579</v>
      </c>
      <c r="Q116" s="254"/>
      <c r="R116" s="255" t="s">
        <v>592</v>
      </c>
      <c r="S116" s="251"/>
      <c r="T116" s="251"/>
      <c r="U116" s="251"/>
      <c r="V116" s="251"/>
      <c r="W116" s="251"/>
      <c r="X116" s="251"/>
      <c r="Y116" s="251"/>
      <c r="Z116" s="251"/>
      <c r="AA116" s="251"/>
      <c r="AB116" s="251"/>
      <c r="AC116" s="251"/>
      <c r="AD116" s="251"/>
      <c r="AE116" s="251"/>
      <c r="AF116" s="251"/>
      <c r="AG116" s="251"/>
      <c r="AH116" s="251"/>
      <c r="AI116" s="251"/>
      <c r="AJ116" s="251"/>
      <c r="AK116" s="251"/>
      <c r="AL116" s="251"/>
    </row>
    <row r="117" spans="1:38" s="252" customFormat="1" ht="12.75" customHeight="1">
      <c r="A117" s="291">
        <v>18</v>
      </c>
      <c r="B117" s="250">
        <v>44578</v>
      </c>
      <c r="C117" s="292"/>
      <c r="D117" s="382" t="s">
        <v>970</v>
      </c>
      <c r="E117" s="291" t="s">
        <v>593</v>
      </c>
      <c r="F117" s="291">
        <v>8.5</v>
      </c>
      <c r="G117" s="291">
        <v>5</v>
      </c>
      <c r="H117" s="291">
        <v>11</v>
      </c>
      <c r="I117" s="383" t="s">
        <v>953</v>
      </c>
      <c r="J117" s="384" t="s">
        <v>954</v>
      </c>
      <c r="K117" s="385">
        <f t="shared" ref="K117:K118" si="134">H117-F117</f>
        <v>2.5</v>
      </c>
      <c r="L117" s="386">
        <v>100</v>
      </c>
      <c r="M117" s="387">
        <f t="shared" ref="M117:M118" si="135">(K117*N117)-100</f>
        <v>3650</v>
      </c>
      <c r="N117" s="387">
        <v>1500</v>
      </c>
      <c r="O117" s="388" t="s">
        <v>591</v>
      </c>
      <c r="P117" s="389">
        <v>44578</v>
      </c>
      <c r="Q117" s="254"/>
      <c r="R117" s="255" t="s">
        <v>595</v>
      </c>
      <c r="S117" s="251"/>
      <c r="T117" s="251"/>
      <c r="U117" s="251"/>
      <c r="V117" s="251"/>
      <c r="W117" s="251"/>
      <c r="X117" s="251"/>
      <c r="Y117" s="251"/>
      <c r="Z117" s="251"/>
      <c r="AA117" s="251"/>
      <c r="AB117" s="251"/>
      <c r="AC117" s="251"/>
      <c r="AD117" s="251"/>
      <c r="AE117" s="251"/>
      <c r="AF117" s="251"/>
      <c r="AG117" s="251"/>
      <c r="AH117" s="251"/>
      <c r="AI117" s="251"/>
      <c r="AJ117" s="251"/>
      <c r="AK117" s="251"/>
      <c r="AL117" s="251"/>
    </row>
    <row r="118" spans="1:38" s="252" customFormat="1" ht="12.75" customHeight="1">
      <c r="A118" s="339">
        <v>19</v>
      </c>
      <c r="B118" s="340">
        <v>44579</v>
      </c>
      <c r="C118" s="341"/>
      <c r="D118" s="342" t="s">
        <v>976</v>
      </c>
      <c r="E118" s="339" t="s">
        <v>593</v>
      </c>
      <c r="F118" s="339">
        <v>7.5</v>
      </c>
      <c r="G118" s="339">
        <v>4</v>
      </c>
      <c r="H118" s="339">
        <v>4</v>
      </c>
      <c r="I118" s="343" t="s">
        <v>977</v>
      </c>
      <c r="J118" s="344" t="s">
        <v>978</v>
      </c>
      <c r="K118" s="345">
        <f t="shared" si="134"/>
        <v>-3.5</v>
      </c>
      <c r="L118" s="357">
        <v>100</v>
      </c>
      <c r="M118" s="358">
        <f t="shared" si="135"/>
        <v>-5350</v>
      </c>
      <c r="N118" s="358">
        <v>1500</v>
      </c>
      <c r="O118" s="346" t="s">
        <v>604</v>
      </c>
      <c r="P118" s="340">
        <v>44579</v>
      </c>
      <c r="Q118" s="254"/>
      <c r="R118" s="255" t="s">
        <v>595</v>
      </c>
      <c r="S118" s="251"/>
      <c r="T118" s="251"/>
      <c r="U118" s="251"/>
      <c r="V118" s="251"/>
      <c r="W118" s="251"/>
      <c r="X118" s="251"/>
      <c r="Y118" s="251"/>
      <c r="Z118" s="251"/>
      <c r="AA118" s="251"/>
      <c r="AB118" s="251"/>
      <c r="AC118" s="251"/>
      <c r="AD118" s="251"/>
      <c r="AE118" s="251"/>
      <c r="AF118" s="251"/>
      <c r="AG118" s="251"/>
      <c r="AH118" s="251"/>
      <c r="AI118" s="251"/>
      <c r="AJ118" s="251"/>
      <c r="AK118" s="251"/>
      <c r="AL118" s="251"/>
    </row>
    <row r="119" spans="1:38" s="252" customFormat="1" ht="12.75" customHeight="1">
      <c r="A119" s="291">
        <v>20</v>
      </c>
      <c r="B119" s="250">
        <v>44579</v>
      </c>
      <c r="C119" s="292"/>
      <c r="D119" s="382" t="s">
        <v>979</v>
      </c>
      <c r="E119" s="291" t="s">
        <v>593</v>
      </c>
      <c r="F119" s="291">
        <v>265</v>
      </c>
      <c r="G119" s="291">
        <v>150</v>
      </c>
      <c r="H119" s="291">
        <v>315</v>
      </c>
      <c r="I119" s="383" t="s">
        <v>980</v>
      </c>
      <c r="J119" s="384" t="s">
        <v>983</v>
      </c>
      <c r="K119" s="385">
        <f t="shared" ref="K119" si="136">H119-F119</f>
        <v>50</v>
      </c>
      <c r="L119" s="386">
        <v>100</v>
      </c>
      <c r="M119" s="387">
        <f t="shared" ref="M119" si="137">(K119*N119)-100</f>
        <v>1150</v>
      </c>
      <c r="N119" s="387">
        <v>25</v>
      </c>
      <c r="O119" s="388" t="s">
        <v>591</v>
      </c>
      <c r="P119" s="389">
        <v>44579</v>
      </c>
      <c r="Q119" s="254"/>
      <c r="R119" s="255" t="s">
        <v>592</v>
      </c>
      <c r="S119" s="251"/>
      <c r="T119" s="251"/>
      <c r="U119" s="251"/>
      <c r="V119" s="251"/>
      <c r="W119" s="251"/>
      <c r="X119" s="251"/>
      <c r="Y119" s="251"/>
      <c r="Z119" s="251"/>
      <c r="AA119" s="251"/>
      <c r="AB119" s="251"/>
      <c r="AC119" s="251"/>
      <c r="AD119" s="251"/>
      <c r="AE119" s="251"/>
      <c r="AF119" s="251"/>
      <c r="AG119" s="251"/>
      <c r="AH119" s="251"/>
      <c r="AI119" s="251"/>
      <c r="AJ119" s="251"/>
      <c r="AK119" s="251"/>
      <c r="AL119" s="251"/>
    </row>
    <row r="120" spans="1:38" s="252" customFormat="1" ht="12.75" customHeight="1">
      <c r="A120" s="291">
        <v>21</v>
      </c>
      <c r="B120" s="250">
        <v>44580</v>
      </c>
      <c r="C120" s="292"/>
      <c r="D120" s="382" t="s">
        <v>987</v>
      </c>
      <c r="E120" s="291" t="s">
        <v>593</v>
      </c>
      <c r="F120" s="291">
        <v>14</v>
      </c>
      <c r="G120" s="291">
        <v>9</v>
      </c>
      <c r="H120" s="291">
        <v>16.5</v>
      </c>
      <c r="I120" s="383" t="s">
        <v>988</v>
      </c>
      <c r="J120" s="384" t="s">
        <v>996</v>
      </c>
      <c r="K120" s="385">
        <f t="shared" ref="K120:K126" si="138">H120-F120</f>
        <v>2.5</v>
      </c>
      <c r="L120" s="386">
        <v>100</v>
      </c>
      <c r="M120" s="387">
        <f t="shared" ref="M120:M126" si="139">(K120*N120)-100</f>
        <v>2900</v>
      </c>
      <c r="N120" s="387">
        <v>1200</v>
      </c>
      <c r="O120" s="388" t="s">
        <v>591</v>
      </c>
      <c r="P120" s="389">
        <v>44580</v>
      </c>
      <c r="Q120" s="254"/>
      <c r="R120" s="255" t="s">
        <v>592</v>
      </c>
      <c r="S120" s="251"/>
      <c r="T120" s="251"/>
      <c r="U120" s="251"/>
      <c r="V120" s="251"/>
      <c r="W120" s="251"/>
      <c r="X120" s="251"/>
      <c r="Y120" s="251"/>
      <c r="Z120" s="251"/>
      <c r="AA120" s="251"/>
      <c r="AB120" s="251"/>
      <c r="AC120" s="251"/>
      <c r="AD120" s="251"/>
      <c r="AE120" s="251"/>
      <c r="AF120" s="251"/>
      <c r="AG120" s="251"/>
      <c r="AH120" s="251"/>
      <c r="AI120" s="251"/>
      <c r="AJ120" s="251"/>
      <c r="AK120" s="251"/>
      <c r="AL120" s="251"/>
    </row>
    <row r="121" spans="1:38" s="252" customFormat="1" ht="12.75" customHeight="1">
      <c r="A121" s="291">
        <v>22</v>
      </c>
      <c r="B121" s="250">
        <v>44580</v>
      </c>
      <c r="C121" s="292"/>
      <c r="D121" s="382" t="s">
        <v>989</v>
      </c>
      <c r="E121" s="291" t="s">
        <v>593</v>
      </c>
      <c r="F121" s="291">
        <v>185</v>
      </c>
      <c r="G121" s="291">
        <v>70</v>
      </c>
      <c r="H121" s="291">
        <v>260</v>
      </c>
      <c r="I121" s="383" t="s">
        <v>990</v>
      </c>
      <c r="J121" s="384" t="s">
        <v>997</v>
      </c>
      <c r="K121" s="385">
        <f t="shared" si="138"/>
        <v>75</v>
      </c>
      <c r="L121" s="386">
        <v>100</v>
      </c>
      <c r="M121" s="387">
        <f t="shared" si="139"/>
        <v>1775</v>
      </c>
      <c r="N121" s="387">
        <v>25</v>
      </c>
      <c r="O121" s="388" t="s">
        <v>591</v>
      </c>
      <c r="P121" s="389">
        <v>44580</v>
      </c>
      <c r="Q121" s="254"/>
      <c r="R121" s="255" t="s">
        <v>592</v>
      </c>
      <c r="S121" s="251"/>
      <c r="T121" s="251"/>
      <c r="U121" s="251"/>
      <c r="V121" s="251"/>
      <c r="W121" s="251"/>
      <c r="X121" s="251"/>
      <c r="Y121" s="251"/>
      <c r="Z121" s="251"/>
      <c r="AA121" s="251"/>
      <c r="AB121" s="251"/>
      <c r="AC121" s="251"/>
      <c r="AD121" s="251"/>
      <c r="AE121" s="251"/>
      <c r="AF121" s="251"/>
      <c r="AG121" s="251"/>
      <c r="AH121" s="251"/>
      <c r="AI121" s="251"/>
      <c r="AJ121" s="251"/>
      <c r="AK121" s="251"/>
      <c r="AL121" s="251"/>
    </row>
    <row r="122" spans="1:38" s="252" customFormat="1" ht="12.75" customHeight="1">
      <c r="A122" s="291">
        <v>23</v>
      </c>
      <c r="B122" s="250">
        <v>44580</v>
      </c>
      <c r="C122" s="292"/>
      <c r="D122" s="382" t="s">
        <v>987</v>
      </c>
      <c r="E122" s="291" t="s">
        <v>593</v>
      </c>
      <c r="F122" s="291">
        <v>13.25</v>
      </c>
      <c r="G122" s="291">
        <v>9</v>
      </c>
      <c r="H122" s="291">
        <v>15.5</v>
      </c>
      <c r="I122" s="383" t="s">
        <v>988</v>
      </c>
      <c r="J122" s="384" t="s">
        <v>895</v>
      </c>
      <c r="K122" s="385">
        <f t="shared" si="138"/>
        <v>2.25</v>
      </c>
      <c r="L122" s="386">
        <v>100</v>
      </c>
      <c r="M122" s="387">
        <f t="shared" si="139"/>
        <v>2600</v>
      </c>
      <c r="N122" s="387">
        <v>1200</v>
      </c>
      <c r="O122" s="388" t="s">
        <v>591</v>
      </c>
      <c r="P122" s="389">
        <v>44580</v>
      </c>
      <c r="Q122" s="254"/>
      <c r="R122" s="255" t="s">
        <v>592</v>
      </c>
      <c r="S122" s="251"/>
      <c r="T122" s="251"/>
      <c r="U122" s="251"/>
      <c r="V122" s="251"/>
      <c r="W122" s="251"/>
      <c r="X122" s="251"/>
      <c r="Y122" s="251"/>
      <c r="Z122" s="251"/>
      <c r="AA122" s="251"/>
      <c r="AB122" s="251"/>
      <c r="AC122" s="251"/>
      <c r="AD122" s="251"/>
      <c r="AE122" s="251"/>
      <c r="AF122" s="251"/>
      <c r="AG122" s="251"/>
      <c r="AH122" s="251"/>
      <c r="AI122" s="251"/>
      <c r="AJ122" s="251"/>
      <c r="AK122" s="251"/>
      <c r="AL122" s="251"/>
    </row>
    <row r="123" spans="1:38" s="252" customFormat="1" ht="12.75" customHeight="1">
      <c r="A123" s="291">
        <v>24</v>
      </c>
      <c r="B123" s="250">
        <v>44580</v>
      </c>
      <c r="C123" s="292"/>
      <c r="D123" s="382" t="s">
        <v>991</v>
      </c>
      <c r="E123" s="291" t="s">
        <v>593</v>
      </c>
      <c r="F123" s="291">
        <v>180</v>
      </c>
      <c r="G123" s="291">
        <v>70</v>
      </c>
      <c r="H123" s="291">
        <v>230</v>
      </c>
      <c r="I123" s="383" t="s">
        <v>990</v>
      </c>
      <c r="J123" s="384" t="s">
        <v>983</v>
      </c>
      <c r="K123" s="385">
        <f t="shared" si="138"/>
        <v>50</v>
      </c>
      <c r="L123" s="386">
        <v>100</v>
      </c>
      <c r="M123" s="387">
        <f t="shared" si="139"/>
        <v>1150</v>
      </c>
      <c r="N123" s="387">
        <v>25</v>
      </c>
      <c r="O123" s="388" t="s">
        <v>591</v>
      </c>
      <c r="P123" s="389">
        <v>44580</v>
      </c>
      <c r="Q123" s="254"/>
      <c r="R123" s="255" t="s">
        <v>595</v>
      </c>
      <c r="S123" s="251"/>
      <c r="T123" s="251"/>
      <c r="U123" s="251"/>
      <c r="V123" s="251"/>
      <c r="W123" s="251"/>
      <c r="X123" s="251"/>
      <c r="Y123" s="251"/>
      <c r="Z123" s="251"/>
      <c r="AA123" s="251"/>
      <c r="AB123" s="251"/>
      <c r="AC123" s="251"/>
      <c r="AD123" s="251"/>
      <c r="AE123" s="251"/>
      <c r="AF123" s="251"/>
      <c r="AG123" s="251"/>
      <c r="AH123" s="251"/>
      <c r="AI123" s="251"/>
      <c r="AJ123" s="251"/>
      <c r="AK123" s="251"/>
      <c r="AL123" s="251"/>
    </row>
    <row r="124" spans="1:38" s="252" customFormat="1" ht="12.75" customHeight="1">
      <c r="A124" s="291">
        <v>25</v>
      </c>
      <c r="B124" s="250">
        <v>44580</v>
      </c>
      <c r="C124" s="292"/>
      <c r="D124" s="382" t="s">
        <v>992</v>
      </c>
      <c r="E124" s="291" t="s">
        <v>593</v>
      </c>
      <c r="F124" s="291">
        <v>180</v>
      </c>
      <c r="G124" s="291">
        <v>70</v>
      </c>
      <c r="H124" s="291">
        <v>230</v>
      </c>
      <c r="I124" s="383" t="s">
        <v>990</v>
      </c>
      <c r="J124" s="384" t="s">
        <v>983</v>
      </c>
      <c r="K124" s="385">
        <f t="shared" si="138"/>
        <v>50</v>
      </c>
      <c r="L124" s="386">
        <v>100</v>
      </c>
      <c r="M124" s="387">
        <f t="shared" si="139"/>
        <v>1150</v>
      </c>
      <c r="N124" s="387">
        <v>25</v>
      </c>
      <c r="O124" s="388" t="s">
        <v>591</v>
      </c>
      <c r="P124" s="389">
        <v>44580</v>
      </c>
      <c r="Q124" s="254"/>
      <c r="R124" s="255" t="s">
        <v>595</v>
      </c>
      <c r="S124" s="251"/>
      <c r="T124" s="251"/>
      <c r="U124" s="251"/>
      <c r="V124" s="251"/>
      <c r="W124" s="251"/>
      <c r="X124" s="251"/>
      <c r="Y124" s="251"/>
      <c r="Z124" s="251"/>
      <c r="AA124" s="251"/>
      <c r="AB124" s="251"/>
      <c r="AC124" s="251"/>
      <c r="AD124" s="251"/>
      <c r="AE124" s="251"/>
      <c r="AF124" s="251"/>
      <c r="AG124" s="251"/>
      <c r="AH124" s="251"/>
      <c r="AI124" s="251"/>
      <c r="AJ124" s="251"/>
      <c r="AK124" s="251"/>
      <c r="AL124" s="251"/>
    </row>
    <row r="125" spans="1:38" s="252" customFormat="1" ht="12.75" customHeight="1">
      <c r="A125" s="339">
        <v>26</v>
      </c>
      <c r="B125" s="340">
        <v>44581</v>
      </c>
      <c r="C125" s="341"/>
      <c r="D125" s="342" t="s">
        <v>991</v>
      </c>
      <c r="E125" s="339" t="s">
        <v>593</v>
      </c>
      <c r="F125" s="339">
        <v>90</v>
      </c>
      <c r="G125" s="339">
        <v>0</v>
      </c>
      <c r="H125" s="339">
        <v>0</v>
      </c>
      <c r="I125" s="343" t="s">
        <v>1001</v>
      </c>
      <c r="J125" s="344" t="s">
        <v>1002</v>
      </c>
      <c r="K125" s="345">
        <f t="shared" si="138"/>
        <v>-90</v>
      </c>
      <c r="L125" s="357">
        <v>100</v>
      </c>
      <c r="M125" s="358">
        <f t="shared" si="139"/>
        <v>-2350</v>
      </c>
      <c r="N125" s="358">
        <v>25</v>
      </c>
      <c r="O125" s="346" t="s">
        <v>604</v>
      </c>
      <c r="P125" s="417">
        <v>44581</v>
      </c>
      <c r="Q125" s="254"/>
      <c r="R125" s="255" t="s">
        <v>595</v>
      </c>
      <c r="S125" s="251"/>
      <c r="T125" s="251"/>
      <c r="U125" s="251"/>
      <c r="V125" s="251"/>
      <c r="W125" s="251"/>
      <c r="X125" s="251"/>
      <c r="Y125" s="251"/>
      <c r="Z125" s="251"/>
      <c r="AA125" s="251"/>
      <c r="AB125" s="251"/>
      <c r="AC125" s="251"/>
      <c r="AD125" s="251"/>
      <c r="AE125" s="251"/>
      <c r="AF125" s="251"/>
      <c r="AG125" s="251"/>
      <c r="AH125" s="251"/>
      <c r="AI125" s="251"/>
      <c r="AJ125" s="251"/>
      <c r="AK125" s="251"/>
      <c r="AL125" s="251"/>
    </row>
    <row r="126" spans="1:38" s="252" customFormat="1" ht="12.75" customHeight="1">
      <c r="A126" s="339">
        <v>27</v>
      </c>
      <c r="B126" s="340">
        <v>44582</v>
      </c>
      <c r="C126" s="341"/>
      <c r="D126" s="342" t="s">
        <v>1008</v>
      </c>
      <c r="E126" s="339" t="s">
        <v>593</v>
      </c>
      <c r="F126" s="339">
        <v>13</v>
      </c>
      <c r="G126" s="339">
        <v>9</v>
      </c>
      <c r="H126" s="339">
        <v>9</v>
      </c>
      <c r="I126" s="343" t="s">
        <v>988</v>
      </c>
      <c r="J126" s="344" t="s">
        <v>964</v>
      </c>
      <c r="K126" s="345">
        <f t="shared" si="138"/>
        <v>-4</v>
      </c>
      <c r="L126" s="357">
        <v>100</v>
      </c>
      <c r="M126" s="358">
        <f t="shared" si="139"/>
        <v>-4900</v>
      </c>
      <c r="N126" s="358">
        <v>1200</v>
      </c>
      <c r="O126" s="346" t="s">
        <v>604</v>
      </c>
      <c r="P126" s="417">
        <v>44582</v>
      </c>
      <c r="Q126" s="254"/>
      <c r="R126" s="255" t="s">
        <v>592</v>
      </c>
      <c r="S126" s="251"/>
      <c r="T126" s="251"/>
      <c r="U126" s="251"/>
      <c r="V126" s="251"/>
      <c r="W126" s="251"/>
      <c r="X126" s="251"/>
      <c r="Y126" s="251"/>
      <c r="Z126" s="251"/>
      <c r="AA126" s="251"/>
      <c r="AB126" s="251"/>
      <c r="AC126" s="251"/>
      <c r="AD126" s="251"/>
      <c r="AE126" s="251"/>
      <c r="AF126" s="251"/>
      <c r="AG126" s="251"/>
      <c r="AH126" s="251"/>
      <c r="AI126" s="251"/>
      <c r="AJ126" s="251"/>
      <c r="AK126" s="251"/>
      <c r="AL126" s="251"/>
    </row>
    <row r="127" spans="1:38" s="252" customFormat="1" ht="12.75" customHeight="1">
      <c r="A127" s="291">
        <v>28</v>
      </c>
      <c r="B127" s="250">
        <v>44582</v>
      </c>
      <c r="C127" s="292"/>
      <c r="D127" s="382" t="s">
        <v>1009</v>
      </c>
      <c r="E127" s="291" t="s">
        <v>593</v>
      </c>
      <c r="F127" s="291">
        <v>210</v>
      </c>
      <c r="G127" s="291">
        <v>90</v>
      </c>
      <c r="H127" s="291">
        <v>250</v>
      </c>
      <c r="I127" s="383" t="s">
        <v>990</v>
      </c>
      <c r="J127" s="384" t="s">
        <v>636</v>
      </c>
      <c r="K127" s="385">
        <f t="shared" ref="K127:K128" si="140">H127-F127</f>
        <v>40</v>
      </c>
      <c r="L127" s="386">
        <v>100</v>
      </c>
      <c r="M127" s="387">
        <f t="shared" ref="M127:M128" si="141">(K127*N127)-100</f>
        <v>900</v>
      </c>
      <c r="N127" s="387">
        <v>25</v>
      </c>
      <c r="O127" s="388" t="s">
        <v>591</v>
      </c>
      <c r="P127" s="389">
        <v>44582</v>
      </c>
      <c r="Q127" s="254"/>
      <c r="R127" s="255" t="s">
        <v>592</v>
      </c>
      <c r="S127" s="251"/>
      <c r="T127" s="251"/>
      <c r="U127" s="251"/>
      <c r="V127" s="251"/>
      <c r="W127" s="251"/>
      <c r="X127" s="251"/>
      <c r="Y127" s="251"/>
      <c r="Z127" s="251"/>
      <c r="AA127" s="251"/>
      <c r="AB127" s="251"/>
      <c r="AC127" s="251"/>
      <c r="AD127" s="251"/>
      <c r="AE127" s="251"/>
      <c r="AF127" s="251"/>
      <c r="AG127" s="251"/>
      <c r="AH127" s="251"/>
      <c r="AI127" s="251"/>
      <c r="AJ127" s="251"/>
      <c r="AK127" s="251"/>
      <c r="AL127" s="251"/>
    </row>
    <row r="128" spans="1:38" s="252" customFormat="1" ht="12.75" customHeight="1">
      <c r="A128" s="291">
        <v>29</v>
      </c>
      <c r="B128" s="250">
        <v>44582</v>
      </c>
      <c r="C128" s="292"/>
      <c r="D128" s="382" t="s">
        <v>1010</v>
      </c>
      <c r="E128" s="291" t="s">
        <v>593</v>
      </c>
      <c r="F128" s="291">
        <v>104.5</v>
      </c>
      <c r="G128" s="291">
        <v>50</v>
      </c>
      <c r="H128" s="291">
        <v>141</v>
      </c>
      <c r="I128" s="383" t="s">
        <v>1011</v>
      </c>
      <c r="J128" s="384" t="s">
        <v>1017</v>
      </c>
      <c r="K128" s="385">
        <f t="shared" si="140"/>
        <v>36.5</v>
      </c>
      <c r="L128" s="386">
        <v>100</v>
      </c>
      <c r="M128" s="387">
        <f t="shared" si="141"/>
        <v>1725</v>
      </c>
      <c r="N128" s="387">
        <v>50</v>
      </c>
      <c r="O128" s="388" t="s">
        <v>591</v>
      </c>
      <c r="P128" s="389">
        <v>44582</v>
      </c>
      <c r="Q128" s="254"/>
      <c r="R128" s="255" t="s">
        <v>595</v>
      </c>
      <c r="S128" s="251"/>
      <c r="T128" s="251"/>
      <c r="U128" s="251"/>
      <c r="V128" s="251"/>
      <c r="W128" s="251"/>
      <c r="X128" s="251"/>
      <c r="Y128" s="251"/>
      <c r="Z128" s="251"/>
      <c r="AA128" s="251"/>
      <c r="AB128" s="251"/>
      <c r="AC128" s="251"/>
      <c r="AD128" s="251"/>
      <c r="AE128" s="251"/>
      <c r="AF128" s="251"/>
      <c r="AG128" s="251"/>
      <c r="AH128" s="251"/>
      <c r="AI128" s="251"/>
      <c r="AJ128" s="251"/>
      <c r="AK128" s="251"/>
      <c r="AL128" s="251"/>
    </row>
    <row r="129" spans="1:38" s="252" customFormat="1" ht="12.75" customHeight="1">
      <c r="A129" s="339">
        <v>30</v>
      </c>
      <c r="B129" s="340">
        <v>44582</v>
      </c>
      <c r="C129" s="341"/>
      <c r="D129" s="342" t="s">
        <v>1012</v>
      </c>
      <c r="E129" s="339" t="s">
        <v>593</v>
      </c>
      <c r="F129" s="339">
        <v>20.5</v>
      </c>
      <c r="G129" s="339">
        <v>10</v>
      </c>
      <c r="H129" s="339">
        <v>10</v>
      </c>
      <c r="I129" s="343" t="s">
        <v>1013</v>
      </c>
      <c r="J129" s="344" t="s">
        <v>1016</v>
      </c>
      <c r="K129" s="345">
        <f t="shared" ref="K129:K131" si="142">H129-F129</f>
        <v>-10.5</v>
      </c>
      <c r="L129" s="357">
        <v>100</v>
      </c>
      <c r="M129" s="358">
        <f t="shared" ref="M129:M131" si="143">(K129*N129)-100</f>
        <v>-4825</v>
      </c>
      <c r="N129" s="358">
        <v>450</v>
      </c>
      <c r="O129" s="346" t="s">
        <v>604</v>
      </c>
      <c r="P129" s="417">
        <v>44582</v>
      </c>
      <c r="Q129" s="254"/>
      <c r="R129" s="255" t="s">
        <v>595</v>
      </c>
      <c r="S129" s="251"/>
      <c r="T129" s="251"/>
      <c r="U129" s="251"/>
      <c r="V129" s="251"/>
      <c r="W129" s="251"/>
      <c r="X129" s="251"/>
      <c r="Y129" s="251"/>
      <c r="Z129" s="251"/>
      <c r="AA129" s="251"/>
      <c r="AB129" s="251"/>
      <c r="AC129" s="251"/>
      <c r="AD129" s="251"/>
      <c r="AE129" s="251"/>
      <c r="AF129" s="251"/>
      <c r="AG129" s="251"/>
      <c r="AH129" s="251"/>
      <c r="AI129" s="251"/>
      <c r="AJ129" s="251"/>
      <c r="AK129" s="251"/>
      <c r="AL129" s="251"/>
    </row>
    <row r="130" spans="1:38" s="252" customFormat="1" ht="12.75" customHeight="1">
      <c r="A130" s="291">
        <v>31</v>
      </c>
      <c r="B130" s="250">
        <v>44582</v>
      </c>
      <c r="C130" s="292"/>
      <c r="D130" s="382" t="s">
        <v>1010</v>
      </c>
      <c r="E130" s="291" t="s">
        <v>593</v>
      </c>
      <c r="F130" s="291">
        <v>106.5</v>
      </c>
      <c r="G130" s="291">
        <v>50</v>
      </c>
      <c r="H130" s="291">
        <v>126.5</v>
      </c>
      <c r="I130" s="383" t="s">
        <v>1011</v>
      </c>
      <c r="J130" s="384" t="s">
        <v>860</v>
      </c>
      <c r="K130" s="385">
        <f t="shared" si="142"/>
        <v>20</v>
      </c>
      <c r="L130" s="386">
        <v>100</v>
      </c>
      <c r="M130" s="387">
        <f t="shared" si="143"/>
        <v>900</v>
      </c>
      <c r="N130" s="387">
        <v>50</v>
      </c>
      <c r="O130" s="388" t="s">
        <v>591</v>
      </c>
      <c r="P130" s="389">
        <v>44582</v>
      </c>
      <c r="Q130" s="254"/>
      <c r="R130" s="255" t="s">
        <v>592</v>
      </c>
      <c r="S130" s="251"/>
      <c r="T130" s="251"/>
      <c r="U130" s="251"/>
      <c r="V130" s="251"/>
      <c r="W130" s="251"/>
      <c r="X130" s="251"/>
      <c r="Y130" s="251"/>
      <c r="Z130" s="251"/>
      <c r="AA130" s="251"/>
      <c r="AB130" s="251"/>
      <c r="AC130" s="251"/>
      <c r="AD130" s="251"/>
      <c r="AE130" s="251"/>
      <c r="AF130" s="251"/>
      <c r="AG130" s="251"/>
      <c r="AH130" s="251"/>
      <c r="AI130" s="251"/>
      <c r="AJ130" s="251"/>
      <c r="AK130" s="251"/>
      <c r="AL130" s="251"/>
    </row>
    <row r="131" spans="1:38" s="252" customFormat="1" ht="12.75" customHeight="1">
      <c r="A131" s="291">
        <v>32</v>
      </c>
      <c r="B131" s="250">
        <v>44582</v>
      </c>
      <c r="C131" s="292"/>
      <c r="D131" s="382" t="s">
        <v>1014</v>
      </c>
      <c r="E131" s="291" t="s">
        <v>593</v>
      </c>
      <c r="F131" s="291">
        <v>280</v>
      </c>
      <c r="G131" s="291">
        <v>170</v>
      </c>
      <c r="H131" s="291">
        <v>300</v>
      </c>
      <c r="I131" s="383" t="s">
        <v>1015</v>
      </c>
      <c r="J131" s="384" t="s">
        <v>860</v>
      </c>
      <c r="K131" s="385">
        <f t="shared" si="142"/>
        <v>20</v>
      </c>
      <c r="L131" s="386">
        <v>100</v>
      </c>
      <c r="M131" s="387">
        <f t="shared" si="143"/>
        <v>400</v>
      </c>
      <c r="N131" s="387">
        <v>25</v>
      </c>
      <c r="O131" s="388" t="s">
        <v>591</v>
      </c>
      <c r="P131" s="389">
        <v>44582</v>
      </c>
      <c r="Q131" s="254"/>
      <c r="R131" s="255" t="s">
        <v>592</v>
      </c>
      <c r="S131" s="251"/>
      <c r="T131" s="251"/>
      <c r="U131" s="251"/>
      <c r="V131" s="251"/>
      <c r="W131" s="251"/>
      <c r="X131" s="251"/>
      <c r="Y131" s="251"/>
      <c r="Z131" s="251"/>
      <c r="AA131" s="251"/>
      <c r="AB131" s="251"/>
      <c r="AC131" s="251"/>
      <c r="AD131" s="251"/>
      <c r="AE131" s="251"/>
      <c r="AF131" s="251"/>
      <c r="AG131" s="251"/>
      <c r="AH131" s="251"/>
      <c r="AI131" s="251"/>
      <c r="AJ131" s="251"/>
      <c r="AK131" s="251"/>
      <c r="AL131" s="251"/>
    </row>
    <row r="132" spans="1:38" s="252" customFormat="1" ht="12.75" customHeight="1">
      <c r="A132" s="291">
        <v>33</v>
      </c>
      <c r="B132" s="250">
        <v>44585</v>
      </c>
      <c r="C132" s="292"/>
      <c r="D132" s="382" t="s">
        <v>1026</v>
      </c>
      <c r="E132" s="291" t="s">
        <v>593</v>
      </c>
      <c r="F132" s="291">
        <v>255</v>
      </c>
      <c r="G132" s="291">
        <v>140</v>
      </c>
      <c r="H132" s="291">
        <v>315</v>
      </c>
      <c r="I132" s="383" t="s">
        <v>1015</v>
      </c>
      <c r="J132" s="384" t="s">
        <v>801</v>
      </c>
      <c r="K132" s="385">
        <f t="shared" ref="K132:K135" si="144">H132-F132</f>
        <v>60</v>
      </c>
      <c r="L132" s="386">
        <v>100</v>
      </c>
      <c r="M132" s="387">
        <f t="shared" ref="M132:M135" si="145">(K132*N132)-100</f>
        <v>1400</v>
      </c>
      <c r="N132" s="387">
        <v>25</v>
      </c>
      <c r="O132" s="388" t="s">
        <v>591</v>
      </c>
      <c r="P132" s="389">
        <v>44585</v>
      </c>
      <c r="Q132" s="254"/>
      <c r="R132" s="255" t="s">
        <v>595</v>
      </c>
      <c r="S132" s="251"/>
      <c r="T132" s="251"/>
      <c r="U132" s="251"/>
      <c r="V132" s="251"/>
      <c r="W132" s="251"/>
      <c r="X132" s="251"/>
      <c r="Y132" s="251"/>
      <c r="Z132" s="251"/>
      <c r="AA132" s="251"/>
      <c r="AB132" s="251"/>
      <c r="AC132" s="251"/>
      <c r="AD132" s="251"/>
      <c r="AE132" s="251"/>
      <c r="AF132" s="251"/>
      <c r="AG132" s="251"/>
      <c r="AH132" s="251"/>
      <c r="AI132" s="251"/>
      <c r="AJ132" s="251"/>
      <c r="AK132" s="251"/>
      <c r="AL132" s="251"/>
    </row>
    <row r="133" spans="1:38" s="252" customFormat="1" ht="12.75" customHeight="1">
      <c r="A133" s="448">
        <v>34</v>
      </c>
      <c r="B133" s="449">
        <v>44585</v>
      </c>
      <c r="C133" s="450"/>
      <c r="D133" s="451" t="s">
        <v>1028</v>
      </c>
      <c r="E133" s="448" t="s">
        <v>593</v>
      </c>
      <c r="F133" s="448">
        <v>124</v>
      </c>
      <c r="G133" s="448">
        <v>80</v>
      </c>
      <c r="H133" s="448">
        <v>80</v>
      </c>
      <c r="I133" s="448" t="s">
        <v>1029</v>
      </c>
      <c r="J133" s="344" t="s">
        <v>1032</v>
      </c>
      <c r="K133" s="345">
        <f t="shared" si="144"/>
        <v>-44</v>
      </c>
      <c r="L133" s="357">
        <v>100</v>
      </c>
      <c r="M133" s="358">
        <f t="shared" si="145"/>
        <v>-2300</v>
      </c>
      <c r="N133" s="358">
        <v>50</v>
      </c>
      <c r="O133" s="346" t="s">
        <v>604</v>
      </c>
      <c r="P133" s="417">
        <v>44585</v>
      </c>
      <c r="Q133" s="254"/>
      <c r="R133" s="255" t="s">
        <v>592</v>
      </c>
      <c r="S133" s="251"/>
      <c r="T133" s="251"/>
      <c r="U133" s="251"/>
      <c r="V133" s="251"/>
      <c r="W133" s="251"/>
      <c r="X133" s="251"/>
      <c r="Y133" s="251"/>
      <c r="Z133" s="251"/>
      <c r="AA133" s="251"/>
      <c r="AB133" s="251"/>
      <c r="AC133" s="251"/>
      <c r="AD133" s="251"/>
      <c r="AE133" s="251"/>
      <c r="AF133" s="251"/>
      <c r="AG133" s="251"/>
      <c r="AH133" s="251"/>
      <c r="AI133" s="251"/>
      <c r="AJ133" s="251"/>
      <c r="AK133" s="251"/>
      <c r="AL133" s="251"/>
    </row>
    <row r="134" spans="1:38" s="252" customFormat="1" ht="12.75" customHeight="1">
      <c r="A134" s="448">
        <v>35</v>
      </c>
      <c r="B134" s="449">
        <v>44585</v>
      </c>
      <c r="C134" s="450"/>
      <c r="D134" s="451" t="s">
        <v>1026</v>
      </c>
      <c r="E134" s="448" t="s">
        <v>593</v>
      </c>
      <c r="F134" s="448">
        <v>250</v>
      </c>
      <c r="G134" s="448">
        <v>140</v>
      </c>
      <c r="H134" s="448">
        <v>140</v>
      </c>
      <c r="I134" s="448" t="s">
        <v>1027</v>
      </c>
      <c r="J134" s="344" t="s">
        <v>1034</v>
      </c>
      <c r="K134" s="345">
        <f t="shared" si="144"/>
        <v>-110</v>
      </c>
      <c r="L134" s="357">
        <v>100</v>
      </c>
      <c r="M134" s="358">
        <f t="shared" si="145"/>
        <v>-2850</v>
      </c>
      <c r="N134" s="358">
        <v>25</v>
      </c>
      <c r="O134" s="346" t="s">
        <v>604</v>
      </c>
      <c r="P134" s="417">
        <v>44585</v>
      </c>
      <c r="Q134" s="254"/>
      <c r="R134" s="255" t="s">
        <v>595</v>
      </c>
      <c r="S134" s="251"/>
      <c r="T134" s="251"/>
      <c r="U134" s="251"/>
      <c r="V134" s="251"/>
      <c r="W134" s="251"/>
      <c r="X134" s="251"/>
      <c r="Y134" s="251"/>
      <c r="Z134" s="251"/>
      <c r="AA134" s="251"/>
      <c r="AB134" s="251"/>
      <c r="AC134" s="251"/>
      <c r="AD134" s="251"/>
      <c r="AE134" s="251"/>
      <c r="AF134" s="251"/>
      <c r="AG134" s="251"/>
      <c r="AH134" s="251"/>
      <c r="AI134" s="251"/>
      <c r="AJ134" s="251"/>
      <c r="AK134" s="251"/>
      <c r="AL134" s="251"/>
    </row>
    <row r="135" spans="1:38" s="252" customFormat="1" ht="12.75" customHeight="1">
      <c r="A135" s="448">
        <v>36</v>
      </c>
      <c r="B135" s="449">
        <v>44585</v>
      </c>
      <c r="C135" s="450"/>
      <c r="D135" s="451" t="s">
        <v>1030</v>
      </c>
      <c r="E135" s="448" t="s">
        <v>593</v>
      </c>
      <c r="F135" s="448">
        <v>86</v>
      </c>
      <c r="G135" s="448">
        <v>48</v>
      </c>
      <c r="H135" s="448">
        <v>48</v>
      </c>
      <c r="I135" s="448" t="s">
        <v>1031</v>
      </c>
      <c r="J135" s="344" t="s">
        <v>1033</v>
      </c>
      <c r="K135" s="345">
        <f t="shared" si="144"/>
        <v>-38</v>
      </c>
      <c r="L135" s="357">
        <v>100</v>
      </c>
      <c r="M135" s="358">
        <f t="shared" si="145"/>
        <v>-2000</v>
      </c>
      <c r="N135" s="358">
        <v>50</v>
      </c>
      <c r="O135" s="346" t="s">
        <v>604</v>
      </c>
      <c r="P135" s="417">
        <v>44585</v>
      </c>
      <c r="Q135" s="254"/>
      <c r="R135" s="255" t="s">
        <v>592</v>
      </c>
      <c r="S135" s="251"/>
      <c r="T135" s="251"/>
      <c r="U135" s="251"/>
      <c r="V135" s="251"/>
      <c r="W135" s="251"/>
      <c r="X135" s="251"/>
      <c r="Y135" s="251"/>
      <c r="Z135" s="251"/>
      <c r="AA135" s="251"/>
      <c r="AB135" s="251"/>
      <c r="AC135" s="251"/>
      <c r="AD135" s="251"/>
      <c r="AE135" s="251"/>
      <c r="AF135" s="251"/>
      <c r="AG135" s="251"/>
      <c r="AH135" s="251"/>
      <c r="AI135" s="251"/>
      <c r="AJ135" s="251"/>
      <c r="AK135" s="251"/>
      <c r="AL135" s="251"/>
    </row>
    <row r="136" spans="1:38" s="252" customFormat="1" ht="12.75" customHeight="1">
      <c r="A136" s="491">
        <v>37</v>
      </c>
      <c r="B136" s="493">
        <v>44586</v>
      </c>
      <c r="C136" s="327"/>
      <c r="D136" s="438" t="s">
        <v>1048</v>
      </c>
      <c r="E136" s="256" t="s">
        <v>593</v>
      </c>
      <c r="F136" s="256" t="s">
        <v>1050</v>
      </c>
      <c r="G136" s="256"/>
      <c r="H136" s="256"/>
      <c r="I136" s="257"/>
      <c r="J136" s="495" t="s">
        <v>594</v>
      </c>
      <c r="K136" s="439"/>
      <c r="L136" s="330"/>
      <c r="M136" s="329"/>
      <c r="N136" s="329"/>
      <c r="O136" s="440"/>
      <c r="P136" s="441"/>
      <c r="Q136" s="254"/>
      <c r="R136" s="255" t="s">
        <v>592</v>
      </c>
      <c r="S136" s="251"/>
      <c r="T136" s="251"/>
      <c r="U136" s="251"/>
      <c r="V136" s="251"/>
      <c r="W136" s="251"/>
      <c r="X136" s="251"/>
      <c r="Y136" s="251"/>
      <c r="Z136" s="251"/>
      <c r="AA136" s="251"/>
      <c r="AB136" s="251"/>
      <c r="AC136" s="251"/>
      <c r="AD136" s="251"/>
      <c r="AE136" s="251"/>
      <c r="AF136" s="251"/>
      <c r="AG136" s="251"/>
      <c r="AH136" s="251"/>
      <c r="AI136" s="251"/>
      <c r="AJ136" s="251"/>
      <c r="AK136" s="251"/>
      <c r="AL136" s="251"/>
    </row>
    <row r="137" spans="1:38" s="252" customFormat="1" ht="12.75" customHeight="1">
      <c r="A137" s="492"/>
      <c r="B137" s="494"/>
      <c r="C137" s="327"/>
      <c r="D137" s="438" t="s">
        <v>1049</v>
      </c>
      <c r="E137" s="256" t="s">
        <v>887</v>
      </c>
      <c r="F137" s="256" t="s">
        <v>1051</v>
      </c>
      <c r="G137" s="256"/>
      <c r="H137" s="256"/>
      <c r="I137" s="257"/>
      <c r="J137" s="496"/>
      <c r="K137" s="439"/>
      <c r="L137" s="330"/>
      <c r="M137" s="329"/>
      <c r="N137" s="329"/>
      <c r="O137" s="440"/>
      <c r="P137" s="441"/>
      <c r="Q137" s="254"/>
      <c r="R137" s="255" t="s">
        <v>592</v>
      </c>
      <c r="S137" s="251"/>
      <c r="T137" s="251"/>
      <c r="U137" s="251"/>
      <c r="V137" s="251"/>
      <c r="W137" s="251"/>
      <c r="X137" s="251"/>
      <c r="Y137" s="251"/>
      <c r="Z137" s="251"/>
      <c r="AA137" s="251"/>
      <c r="AB137" s="251"/>
      <c r="AC137" s="251"/>
      <c r="AD137" s="251"/>
      <c r="AE137" s="251"/>
      <c r="AF137" s="251"/>
      <c r="AG137" s="251"/>
      <c r="AH137" s="251"/>
      <c r="AI137" s="251"/>
      <c r="AJ137" s="251"/>
      <c r="AK137" s="251"/>
      <c r="AL137" s="251"/>
    </row>
    <row r="138" spans="1:38" s="252" customFormat="1" ht="12.75" customHeight="1">
      <c r="A138" s="291">
        <v>38</v>
      </c>
      <c r="B138" s="250">
        <v>44586</v>
      </c>
      <c r="C138" s="292"/>
      <c r="D138" s="382" t="s">
        <v>1056</v>
      </c>
      <c r="E138" s="291" t="s">
        <v>593</v>
      </c>
      <c r="F138" s="291">
        <v>240</v>
      </c>
      <c r="G138" s="291">
        <v>140</v>
      </c>
      <c r="H138" s="291">
        <v>290</v>
      </c>
      <c r="I138" s="383" t="s">
        <v>1027</v>
      </c>
      <c r="J138" s="384" t="s">
        <v>983</v>
      </c>
      <c r="K138" s="385">
        <f t="shared" ref="K138:K139" si="146">H138-F138</f>
        <v>50</v>
      </c>
      <c r="L138" s="386">
        <v>100</v>
      </c>
      <c r="M138" s="387">
        <f t="shared" ref="M138:M139" si="147">(K138*N138)-100</f>
        <v>1150</v>
      </c>
      <c r="N138" s="387">
        <v>25</v>
      </c>
      <c r="O138" s="388" t="s">
        <v>591</v>
      </c>
      <c r="P138" s="389">
        <v>44586</v>
      </c>
      <c r="Q138" s="254"/>
      <c r="R138" s="255" t="s">
        <v>592</v>
      </c>
      <c r="S138" s="251"/>
      <c r="T138" s="251"/>
      <c r="U138" s="251"/>
      <c r="V138" s="251"/>
      <c r="W138" s="251"/>
      <c r="X138" s="251"/>
      <c r="Y138" s="251"/>
      <c r="Z138" s="251"/>
      <c r="AA138" s="251"/>
      <c r="AB138" s="251"/>
      <c r="AC138" s="251"/>
      <c r="AD138" s="251"/>
      <c r="AE138" s="251"/>
      <c r="AF138" s="251"/>
      <c r="AG138" s="251"/>
      <c r="AH138" s="251"/>
      <c r="AI138" s="251"/>
      <c r="AJ138" s="251"/>
      <c r="AK138" s="251"/>
      <c r="AL138" s="251"/>
    </row>
    <row r="139" spans="1:38" s="252" customFormat="1" ht="12.75" customHeight="1">
      <c r="A139" s="291">
        <v>39</v>
      </c>
      <c r="B139" s="250">
        <v>44586</v>
      </c>
      <c r="C139" s="292"/>
      <c r="D139" s="382" t="s">
        <v>1055</v>
      </c>
      <c r="E139" s="291" t="s">
        <v>593</v>
      </c>
      <c r="F139" s="291">
        <v>44</v>
      </c>
      <c r="G139" s="291">
        <v>5</v>
      </c>
      <c r="H139" s="291">
        <v>205</v>
      </c>
      <c r="I139" s="383" t="s">
        <v>950</v>
      </c>
      <c r="J139" s="384" t="s">
        <v>1079</v>
      </c>
      <c r="K139" s="385">
        <f t="shared" si="146"/>
        <v>161</v>
      </c>
      <c r="L139" s="386">
        <v>100</v>
      </c>
      <c r="M139" s="387">
        <f t="shared" si="147"/>
        <v>7950</v>
      </c>
      <c r="N139" s="387">
        <v>50</v>
      </c>
      <c r="O139" s="388" t="s">
        <v>591</v>
      </c>
      <c r="P139" s="250">
        <v>44588</v>
      </c>
      <c r="Q139" s="254"/>
      <c r="R139" s="255" t="s">
        <v>595</v>
      </c>
      <c r="S139" s="251"/>
      <c r="T139" s="251"/>
      <c r="U139" s="251"/>
      <c r="V139" s="251"/>
      <c r="W139" s="251"/>
      <c r="X139" s="251"/>
      <c r="Y139" s="251"/>
      <c r="Z139" s="251"/>
      <c r="AA139" s="251"/>
      <c r="AB139" s="251"/>
      <c r="AC139" s="251"/>
      <c r="AD139" s="251"/>
      <c r="AE139" s="251"/>
      <c r="AF139" s="251"/>
      <c r="AG139" s="251"/>
      <c r="AH139" s="251"/>
      <c r="AI139" s="251"/>
      <c r="AJ139" s="251"/>
      <c r="AK139" s="251"/>
      <c r="AL139" s="251"/>
    </row>
    <row r="140" spans="1:38" s="252" customFormat="1" ht="12.75" customHeight="1">
      <c r="A140" s="291">
        <v>40</v>
      </c>
      <c r="B140" s="250">
        <v>44587</v>
      </c>
      <c r="C140" s="292"/>
      <c r="D140" s="382" t="s">
        <v>1072</v>
      </c>
      <c r="E140" s="291" t="s">
        <v>593</v>
      </c>
      <c r="F140" s="291">
        <v>42</v>
      </c>
      <c r="G140" s="291">
        <v>10</v>
      </c>
      <c r="H140" s="291">
        <v>65</v>
      </c>
      <c r="I140" s="383" t="s">
        <v>1073</v>
      </c>
      <c r="J140" s="384" t="s">
        <v>1078</v>
      </c>
      <c r="K140" s="385">
        <f t="shared" ref="K140:K144" si="148">H140-F140</f>
        <v>23</v>
      </c>
      <c r="L140" s="386">
        <v>100</v>
      </c>
      <c r="M140" s="387">
        <f t="shared" ref="M140:M144" si="149">(K140*N140)-100</f>
        <v>1050</v>
      </c>
      <c r="N140" s="387">
        <v>50</v>
      </c>
      <c r="O140" s="388" t="s">
        <v>591</v>
      </c>
      <c r="P140" s="389">
        <v>44588</v>
      </c>
      <c r="Q140" s="254"/>
      <c r="R140" s="255" t="s">
        <v>595</v>
      </c>
      <c r="S140" s="251"/>
      <c r="T140" s="251"/>
      <c r="U140" s="251"/>
      <c r="V140" s="251"/>
      <c r="W140" s="251"/>
      <c r="X140" s="251"/>
      <c r="Y140" s="251"/>
      <c r="Z140" s="251"/>
      <c r="AA140" s="251"/>
      <c r="AB140" s="251"/>
      <c r="AC140" s="251"/>
      <c r="AD140" s="251"/>
      <c r="AE140" s="251"/>
      <c r="AF140" s="251"/>
      <c r="AG140" s="251"/>
      <c r="AH140" s="251"/>
      <c r="AI140" s="251"/>
      <c r="AJ140" s="251"/>
      <c r="AK140" s="251"/>
      <c r="AL140" s="251"/>
    </row>
    <row r="141" spans="1:38" s="252" customFormat="1" ht="12.75" customHeight="1">
      <c r="A141" s="291">
        <v>41</v>
      </c>
      <c r="B141" s="250">
        <v>44587</v>
      </c>
      <c r="C141" s="292"/>
      <c r="D141" s="382" t="s">
        <v>1072</v>
      </c>
      <c r="E141" s="291" t="s">
        <v>593</v>
      </c>
      <c r="F141" s="291">
        <v>39</v>
      </c>
      <c r="G141" s="291"/>
      <c r="H141" s="291">
        <v>54.5</v>
      </c>
      <c r="I141" s="383" t="s">
        <v>1073</v>
      </c>
      <c r="J141" s="384" t="s">
        <v>884</v>
      </c>
      <c r="K141" s="385">
        <f t="shared" si="148"/>
        <v>15.5</v>
      </c>
      <c r="L141" s="386">
        <v>100</v>
      </c>
      <c r="M141" s="387">
        <f t="shared" si="149"/>
        <v>675</v>
      </c>
      <c r="N141" s="387">
        <v>50</v>
      </c>
      <c r="O141" s="388" t="s">
        <v>591</v>
      </c>
      <c r="P141" s="389">
        <v>44588</v>
      </c>
      <c r="Q141" s="254"/>
      <c r="R141" s="255" t="s">
        <v>595</v>
      </c>
      <c r="S141" s="251"/>
      <c r="T141" s="251"/>
      <c r="U141" s="251"/>
      <c r="V141" s="251"/>
      <c r="W141" s="251"/>
      <c r="X141" s="251"/>
      <c r="Y141" s="251"/>
      <c r="Z141" s="251"/>
      <c r="AA141" s="251"/>
      <c r="AB141" s="251"/>
      <c r="AC141" s="251"/>
      <c r="AD141" s="251"/>
      <c r="AE141" s="251"/>
      <c r="AF141" s="251"/>
      <c r="AG141" s="251"/>
      <c r="AH141" s="251"/>
      <c r="AI141" s="251"/>
      <c r="AJ141" s="251"/>
      <c r="AK141" s="251"/>
      <c r="AL141" s="251"/>
    </row>
    <row r="142" spans="1:38" s="252" customFormat="1" ht="12.75" customHeight="1">
      <c r="A142" s="291">
        <v>42</v>
      </c>
      <c r="B142" s="250">
        <v>44587</v>
      </c>
      <c r="C142" s="292"/>
      <c r="D142" s="382" t="s">
        <v>1074</v>
      </c>
      <c r="E142" s="291" t="s">
        <v>593</v>
      </c>
      <c r="F142" s="291">
        <v>155</v>
      </c>
      <c r="G142" s="291">
        <v>45</v>
      </c>
      <c r="H142" s="291">
        <v>205</v>
      </c>
      <c r="I142" s="383" t="s">
        <v>1075</v>
      </c>
      <c r="J142" s="384" t="s">
        <v>983</v>
      </c>
      <c r="K142" s="385">
        <f t="shared" si="148"/>
        <v>50</v>
      </c>
      <c r="L142" s="386">
        <v>100</v>
      </c>
      <c r="M142" s="387">
        <f t="shared" si="149"/>
        <v>1150</v>
      </c>
      <c r="N142" s="387">
        <v>25</v>
      </c>
      <c r="O142" s="388" t="s">
        <v>591</v>
      </c>
      <c r="P142" s="389">
        <v>44588</v>
      </c>
      <c r="Q142" s="254"/>
      <c r="R142" s="255" t="s">
        <v>592</v>
      </c>
      <c r="S142" s="251"/>
      <c r="T142" s="251"/>
      <c r="U142" s="251"/>
      <c r="V142" s="251"/>
      <c r="W142" s="251"/>
      <c r="X142" s="251"/>
      <c r="Y142" s="251"/>
      <c r="Z142" s="251"/>
      <c r="AA142" s="251"/>
      <c r="AB142" s="251"/>
      <c r="AC142" s="251"/>
      <c r="AD142" s="251"/>
      <c r="AE142" s="251"/>
      <c r="AF142" s="251"/>
      <c r="AG142" s="251"/>
      <c r="AH142" s="251"/>
      <c r="AI142" s="251"/>
      <c r="AJ142" s="251"/>
      <c r="AK142" s="251"/>
      <c r="AL142" s="251"/>
    </row>
    <row r="143" spans="1:38" s="252" customFormat="1" ht="12.75" customHeight="1">
      <c r="A143" s="291">
        <v>43</v>
      </c>
      <c r="B143" s="250">
        <v>44587</v>
      </c>
      <c r="C143" s="292"/>
      <c r="D143" s="382" t="s">
        <v>1076</v>
      </c>
      <c r="E143" s="291" t="s">
        <v>593</v>
      </c>
      <c r="F143" s="291">
        <v>25</v>
      </c>
      <c r="G143" s="291"/>
      <c r="H143" s="291">
        <v>50</v>
      </c>
      <c r="I143" s="383" t="s">
        <v>1077</v>
      </c>
      <c r="J143" s="384" t="s">
        <v>613</v>
      </c>
      <c r="K143" s="385">
        <f t="shared" si="148"/>
        <v>25</v>
      </c>
      <c r="L143" s="386">
        <v>100</v>
      </c>
      <c r="M143" s="387">
        <f t="shared" si="149"/>
        <v>1150</v>
      </c>
      <c r="N143" s="387">
        <v>50</v>
      </c>
      <c r="O143" s="388" t="s">
        <v>591</v>
      </c>
      <c r="P143" s="389">
        <v>44588</v>
      </c>
      <c r="Q143" s="254"/>
      <c r="R143" s="255" t="s">
        <v>595</v>
      </c>
      <c r="S143" s="251"/>
      <c r="T143" s="251"/>
      <c r="U143" s="251"/>
      <c r="V143" s="251"/>
      <c r="W143" s="251"/>
      <c r="X143" s="251"/>
      <c r="Y143" s="251"/>
      <c r="Z143" s="251"/>
      <c r="AA143" s="251"/>
      <c r="AB143" s="251"/>
      <c r="AC143" s="251"/>
      <c r="AD143" s="251"/>
      <c r="AE143" s="251"/>
      <c r="AF143" s="251"/>
      <c r="AG143" s="251"/>
      <c r="AH143" s="251"/>
      <c r="AI143" s="251"/>
      <c r="AJ143" s="251"/>
      <c r="AK143" s="251"/>
      <c r="AL143" s="251"/>
    </row>
    <row r="144" spans="1:38" s="252" customFormat="1" ht="12.75" customHeight="1">
      <c r="A144" s="291">
        <v>44</v>
      </c>
      <c r="B144" s="250">
        <v>44587</v>
      </c>
      <c r="C144" s="292"/>
      <c r="D144" s="382" t="s">
        <v>1076</v>
      </c>
      <c r="E144" s="291" t="s">
        <v>593</v>
      </c>
      <c r="F144" s="291">
        <v>19</v>
      </c>
      <c r="G144" s="291"/>
      <c r="H144" s="291">
        <v>29</v>
      </c>
      <c r="I144" s="383" t="s">
        <v>1077</v>
      </c>
      <c r="J144" s="384" t="s">
        <v>918</v>
      </c>
      <c r="K144" s="385">
        <f t="shared" si="148"/>
        <v>10</v>
      </c>
      <c r="L144" s="386">
        <v>100</v>
      </c>
      <c r="M144" s="387">
        <f t="shared" si="149"/>
        <v>400</v>
      </c>
      <c r="N144" s="387">
        <v>50</v>
      </c>
      <c r="O144" s="388" t="s">
        <v>591</v>
      </c>
      <c r="P144" s="389">
        <v>44588</v>
      </c>
      <c r="Q144" s="254"/>
      <c r="R144" s="255" t="s">
        <v>595</v>
      </c>
      <c r="S144" s="251"/>
      <c r="T144" s="251"/>
      <c r="U144" s="251"/>
      <c r="V144" s="251"/>
      <c r="W144" s="251"/>
      <c r="X144" s="251"/>
      <c r="Y144" s="251"/>
      <c r="Z144" s="251"/>
      <c r="AA144" s="251"/>
      <c r="AB144" s="251"/>
      <c r="AC144" s="251"/>
      <c r="AD144" s="251"/>
      <c r="AE144" s="251"/>
      <c r="AF144" s="251"/>
      <c r="AG144" s="251"/>
      <c r="AH144" s="251"/>
      <c r="AI144" s="251"/>
      <c r="AJ144" s="251"/>
      <c r="AK144" s="251"/>
      <c r="AL144" s="251"/>
    </row>
    <row r="145" spans="1:38" s="325" customFormat="1" ht="12.75" customHeight="1">
      <c r="A145" s="313"/>
      <c r="B145" s="314"/>
      <c r="C145" s="315"/>
      <c r="D145" s="316"/>
      <c r="E145" s="313"/>
      <c r="F145" s="313"/>
      <c r="G145" s="313"/>
      <c r="H145" s="313"/>
      <c r="I145" s="317"/>
      <c r="J145" s="318"/>
      <c r="K145" s="319"/>
      <c r="L145" s="319"/>
      <c r="M145" s="318"/>
      <c r="N145" s="318"/>
      <c r="O145" s="320"/>
      <c r="P145" s="321"/>
      <c r="Q145" s="322"/>
      <c r="R145" s="323"/>
      <c r="S145" s="322"/>
      <c r="T145" s="322"/>
      <c r="U145" s="322"/>
      <c r="V145" s="322"/>
      <c r="W145" s="322"/>
      <c r="X145" s="322"/>
      <c r="Y145" s="322"/>
      <c r="Z145" s="322"/>
      <c r="AA145" s="322"/>
      <c r="AB145" s="322"/>
      <c r="AC145" s="322"/>
      <c r="AD145" s="322"/>
      <c r="AE145" s="322"/>
      <c r="AF145" s="324"/>
      <c r="AG145" s="324"/>
      <c r="AH145" s="324"/>
      <c r="AI145" s="324"/>
      <c r="AJ145" s="324"/>
      <c r="AK145" s="324"/>
      <c r="AL145" s="324"/>
    </row>
    <row r="146" spans="1:38" ht="14.25" customHeight="1">
      <c r="A146" s="155"/>
      <c r="B146" s="160"/>
      <c r="C146" s="160"/>
      <c r="D146" s="161"/>
      <c r="E146" s="155"/>
      <c r="F146" s="162"/>
      <c r="G146" s="155"/>
      <c r="H146" s="155"/>
      <c r="I146" s="155"/>
      <c r="J146" s="160"/>
      <c r="K146" s="163"/>
      <c r="L146" s="155"/>
      <c r="M146" s="155"/>
      <c r="N146" s="155"/>
      <c r="O146" s="164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spans="1:38" ht="12.75" customHeight="1">
      <c r="A147" s="94" t="s">
        <v>616</v>
      </c>
      <c r="B147" s="165"/>
      <c r="C147" s="165"/>
      <c r="D147" s="166"/>
      <c r="E147" s="139"/>
      <c r="F147" s="6"/>
      <c r="G147" s="6"/>
      <c r="H147" s="140"/>
      <c r="I147" s="167"/>
      <c r="J147" s="1"/>
      <c r="K147" s="6"/>
      <c r="L147" s="6"/>
      <c r="M147" s="6"/>
      <c r="N147" s="1"/>
      <c r="O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38" ht="38.25" customHeight="1">
      <c r="A148" s="95" t="s">
        <v>16</v>
      </c>
      <c r="B148" s="96" t="s">
        <v>568</v>
      </c>
      <c r="C148" s="96"/>
      <c r="D148" s="97" t="s">
        <v>579</v>
      </c>
      <c r="E148" s="96" t="s">
        <v>580</v>
      </c>
      <c r="F148" s="96" t="s">
        <v>581</v>
      </c>
      <c r="G148" s="96" t="s">
        <v>582</v>
      </c>
      <c r="H148" s="96" t="s">
        <v>583</v>
      </c>
      <c r="I148" s="96" t="s">
        <v>584</v>
      </c>
      <c r="J148" s="95" t="s">
        <v>585</v>
      </c>
      <c r="K148" s="143" t="s">
        <v>603</v>
      </c>
      <c r="L148" s="144" t="s">
        <v>587</v>
      </c>
      <c r="M148" s="98" t="s">
        <v>588</v>
      </c>
      <c r="N148" s="96" t="s">
        <v>589</v>
      </c>
      <c r="O148" s="97" t="s">
        <v>590</v>
      </c>
      <c r="P148" s="96" t="s">
        <v>825</v>
      </c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38" s="252" customFormat="1" ht="14.25" customHeight="1">
      <c r="A149" s="277">
        <v>1</v>
      </c>
      <c r="B149" s="278">
        <v>44488</v>
      </c>
      <c r="C149" s="279"/>
      <c r="D149" s="280" t="s">
        <v>138</v>
      </c>
      <c r="E149" s="281" t="s">
        <v>593</v>
      </c>
      <c r="F149" s="282" t="s">
        <v>834</v>
      </c>
      <c r="G149" s="282">
        <v>198</v>
      </c>
      <c r="H149" s="281"/>
      <c r="I149" s="283" t="s">
        <v>830</v>
      </c>
      <c r="J149" s="284" t="s">
        <v>594</v>
      </c>
      <c r="K149" s="284"/>
      <c r="L149" s="285"/>
      <c r="M149" s="286"/>
      <c r="N149" s="284"/>
      <c r="O149" s="287"/>
      <c r="P149" s="284"/>
      <c r="Q149" s="251"/>
      <c r="R149" s="1" t="s">
        <v>592</v>
      </c>
      <c r="S149" s="251"/>
      <c r="T149" s="251"/>
      <c r="U149" s="251"/>
      <c r="V149" s="251"/>
      <c r="W149" s="251"/>
      <c r="X149" s="251"/>
      <c r="Y149" s="251"/>
      <c r="Z149" s="251"/>
      <c r="AA149" s="251"/>
      <c r="AB149" s="251"/>
      <c r="AC149" s="251"/>
      <c r="AD149" s="251"/>
      <c r="AE149" s="251"/>
      <c r="AF149" s="251"/>
      <c r="AG149" s="251"/>
      <c r="AH149" s="251"/>
      <c r="AI149" s="251"/>
      <c r="AJ149" s="251"/>
      <c r="AK149" s="251"/>
      <c r="AL149" s="251"/>
    </row>
    <row r="150" spans="1:38" s="252" customFormat="1" ht="14.25" customHeight="1">
      <c r="A150" s="442">
        <v>2</v>
      </c>
      <c r="B150" s="443">
        <v>44490</v>
      </c>
      <c r="C150" s="444"/>
      <c r="D150" s="445" t="s">
        <v>468</v>
      </c>
      <c r="E150" s="446" t="s">
        <v>593</v>
      </c>
      <c r="F150" s="437">
        <v>4350</v>
      </c>
      <c r="G150" s="437">
        <v>3700</v>
      </c>
      <c r="H150" s="446">
        <v>3700</v>
      </c>
      <c r="I150" s="447" t="s">
        <v>832</v>
      </c>
      <c r="J150" s="420" t="s">
        <v>1024</v>
      </c>
      <c r="K150" s="420">
        <f t="shared" ref="K150" si="150">H150-F150</f>
        <v>-650</v>
      </c>
      <c r="L150" s="421">
        <f t="shared" ref="L150" si="151">(F150*-0.7)/100</f>
        <v>-30.45</v>
      </c>
      <c r="M150" s="422">
        <f t="shared" ref="M150" si="152">(K150+L150)/F150</f>
        <v>-0.15642528735632186</v>
      </c>
      <c r="N150" s="420" t="s">
        <v>604</v>
      </c>
      <c r="O150" s="423">
        <v>44220</v>
      </c>
      <c r="P150" s="420"/>
      <c r="Q150" s="251"/>
      <c r="R150" s="1" t="s">
        <v>592</v>
      </c>
      <c r="S150" s="251"/>
      <c r="T150" s="251"/>
      <c r="U150" s="251"/>
      <c r="V150" s="251"/>
      <c r="W150" s="251"/>
      <c r="X150" s="251"/>
      <c r="Y150" s="251"/>
      <c r="Z150" s="251"/>
      <c r="AA150" s="251"/>
      <c r="AB150" s="251"/>
      <c r="AC150" s="251"/>
      <c r="AD150" s="251"/>
      <c r="AE150" s="251"/>
      <c r="AF150" s="251"/>
      <c r="AG150" s="251"/>
      <c r="AH150" s="251"/>
      <c r="AI150" s="251"/>
      <c r="AJ150" s="251"/>
      <c r="AK150" s="251"/>
      <c r="AL150" s="251"/>
    </row>
    <row r="151" spans="1:38" s="252" customFormat="1" ht="14.25" customHeight="1">
      <c r="A151" s="401">
        <v>3</v>
      </c>
      <c r="B151" s="402">
        <v>44551</v>
      </c>
      <c r="C151" s="403"/>
      <c r="D151" s="404" t="s">
        <v>389</v>
      </c>
      <c r="E151" s="405" t="s">
        <v>593</v>
      </c>
      <c r="F151" s="376">
        <v>215</v>
      </c>
      <c r="G151" s="376">
        <v>198</v>
      </c>
      <c r="H151" s="405">
        <v>240</v>
      </c>
      <c r="I151" s="406" t="s">
        <v>866</v>
      </c>
      <c r="J151" s="99" t="s">
        <v>613</v>
      </c>
      <c r="K151" s="99">
        <f t="shared" ref="K151" si="153">H151-F151</f>
        <v>25</v>
      </c>
      <c r="L151" s="100">
        <f t="shared" ref="L151" si="154">(F151*-0.7)/100</f>
        <v>-1.5049999999999999</v>
      </c>
      <c r="M151" s="101">
        <f t="shared" ref="M151" si="155">(K151+L151)/F151</f>
        <v>0.10927906976744187</v>
      </c>
      <c r="N151" s="99" t="s">
        <v>591</v>
      </c>
      <c r="O151" s="102">
        <v>44206</v>
      </c>
      <c r="P151" s="99"/>
      <c r="Q151" s="251"/>
      <c r="R151" s="1" t="s">
        <v>592</v>
      </c>
      <c r="S151" s="251"/>
      <c r="T151" s="251"/>
      <c r="U151" s="251"/>
      <c r="V151" s="251"/>
      <c r="W151" s="251"/>
      <c r="X151" s="251"/>
      <c r="Y151" s="251"/>
      <c r="Z151" s="251"/>
      <c r="AA151" s="251"/>
      <c r="AB151" s="251"/>
      <c r="AC151" s="251"/>
      <c r="AD151" s="251"/>
      <c r="AE151" s="251"/>
      <c r="AF151" s="251"/>
      <c r="AG151" s="251"/>
      <c r="AH151" s="251"/>
      <c r="AI151" s="251"/>
      <c r="AJ151" s="251"/>
      <c r="AK151" s="251"/>
      <c r="AL151" s="251"/>
    </row>
    <row r="152" spans="1:38" s="252" customFormat="1" ht="14.25" customHeight="1">
      <c r="A152" s="277"/>
      <c r="B152" s="278"/>
      <c r="C152" s="279"/>
      <c r="D152" s="280"/>
      <c r="E152" s="281"/>
      <c r="F152" s="282"/>
      <c r="G152" s="282"/>
      <c r="H152" s="281"/>
      <c r="I152" s="283"/>
      <c r="J152" s="284"/>
      <c r="K152" s="284"/>
      <c r="L152" s="285"/>
      <c r="M152" s="286"/>
      <c r="N152" s="284"/>
      <c r="O152" s="287"/>
      <c r="P152" s="284"/>
      <c r="Q152" s="251"/>
      <c r="R152" s="1"/>
      <c r="S152" s="251"/>
      <c r="T152" s="251"/>
      <c r="U152" s="251"/>
      <c r="V152" s="251"/>
      <c r="W152" s="251"/>
      <c r="X152" s="251"/>
      <c r="Y152" s="251"/>
      <c r="Z152" s="251"/>
      <c r="AA152" s="251"/>
      <c r="AB152" s="251"/>
      <c r="AC152" s="251"/>
      <c r="AD152" s="251"/>
      <c r="AE152" s="251"/>
      <c r="AF152" s="251"/>
      <c r="AG152" s="251"/>
      <c r="AH152" s="251"/>
      <c r="AI152" s="251"/>
      <c r="AJ152" s="251"/>
      <c r="AK152" s="251"/>
      <c r="AL152" s="251"/>
    </row>
    <row r="153" spans="1:38" ht="14.25" customHeight="1">
      <c r="A153" s="168"/>
      <c r="B153" s="145"/>
      <c r="C153" s="169"/>
      <c r="D153" s="104"/>
      <c r="E153" s="170"/>
      <c r="F153" s="170"/>
      <c r="G153" s="170"/>
      <c r="H153" s="170"/>
      <c r="I153" s="170"/>
      <c r="J153" s="170"/>
      <c r="K153" s="171"/>
      <c r="L153" s="172"/>
      <c r="M153" s="170"/>
      <c r="N153" s="173"/>
      <c r="O153" s="174"/>
      <c r="P153" s="174"/>
      <c r="R153" s="6"/>
      <c r="S153" s="41"/>
      <c r="T153" s="1"/>
      <c r="U153" s="1"/>
      <c r="V153" s="1"/>
      <c r="W153" s="1"/>
      <c r="X153" s="1"/>
      <c r="Y153" s="1"/>
      <c r="Z153" s="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</row>
    <row r="154" spans="1:38" ht="12.75" customHeight="1">
      <c r="A154" s="123" t="s">
        <v>596</v>
      </c>
      <c r="B154" s="123"/>
      <c r="C154" s="123"/>
      <c r="D154" s="123"/>
      <c r="E154" s="41"/>
      <c r="F154" s="131" t="s">
        <v>598</v>
      </c>
      <c r="G154" s="56"/>
      <c r="H154" s="56"/>
      <c r="I154" s="56"/>
      <c r="J154" s="6"/>
      <c r="K154" s="149"/>
      <c r="L154" s="150"/>
      <c r="M154" s="6"/>
      <c r="N154" s="113"/>
      <c r="O154" s="175"/>
      <c r="P154" s="1"/>
      <c r="Q154" s="1"/>
      <c r="R154" s="6"/>
      <c r="S154" s="1"/>
      <c r="T154" s="1"/>
      <c r="U154" s="1"/>
      <c r="V154" s="1"/>
      <c r="W154" s="1"/>
      <c r="X154" s="1"/>
      <c r="Y154" s="1"/>
    </row>
    <row r="155" spans="1:38" ht="12.75" customHeight="1">
      <c r="A155" s="130" t="s">
        <v>597</v>
      </c>
      <c r="B155" s="123"/>
      <c r="C155" s="123"/>
      <c r="D155" s="123"/>
      <c r="E155" s="6"/>
      <c r="F155" s="131" t="s">
        <v>600</v>
      </c>
      <c r="G155" s="6"/>
      <c r="H155" s="6" t="s">
        <v>820</v>
      </c>
      <c r="I155" s="6"/>
      <c r="J155" s="1"/>
      <c r="K155" s="6"/>
      <c r="L155" s="6"/>
      <c r="M155" s="6"/>
      <c r="N155" s="1"/>
      <c r="O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38" ht="12.75" customHeight="1">
      <c r="A156" s="130"/>
      <c r="B156" s="123"/>
      <c r="C156" s="123"/>
      <c r="D156" s="123"/>
      <c r="E156" s="6"/>
      <c r="F156" s="131"/>
      <c r="G156" s="6"/>
      <c r="H156" s="6"/>
      <c r="I156" s="6"/>
      <c r="J156" s="1"/>
      <c r="K156" s="6"/>
      <c r="L156" s="6"/>
      <c r="M156" s="6"/>
      <c r="N156" s="1"/>
      <c r="O156" s="1"/>
      <c r="Q156" s="1"/>
      <c r="R156" s="56"/>
      <c r="S156" s="1"/>
      <c r="T156" s="1"/>
      <c r="U156" s="1"/>
      <c r="V156" s="1"/>
      <c r="W156" s="1"/>
      <c r="X156" s="1"/>
      <c r="Y156" s="1"/>
      <c r="Z156" s="1"/>
    </row>
    <row r="157" spans="1:38" ht="12.75" customHeight="1">
      <c r="A157" s="1"/>
      <c r="B157" s="138" t="s">
        <v>617</v>
      </c>
      <c r="C157" s="138"/>
      <c r="D157" s="138"/>
      <c r="E157" s="138"/>
      <c r="F157" s="139"/>
      <c r="G157" s="6"/>
      <c r="H157" s="6"/>
      <c r="I157" s="140"/>
      <c r="J157" s="141"/>
      <c r="K157" s="142"/>
      <c r="L157" s="141"/>
      <c r="M157" s="6"/>
      <c r="N157" s="1"/>
      <c r="O157" s="1"/>
      <c r="Q157" s="1"/>
      <c r="R157" s="56"/>
      <c r="S157" s="1"/>
      <c r="T157" s="1"/>
      <c r="U157" s="1"/>
      <c r="V157" s="1"/>
      <c r="W157" s="1"/>
      <c r="X157" s="1"/>
      <c r="Y157" s="1"/>
      <c r="Z157" s="1"/>
    </row>
    <row r="158" spans="1:38" ht="38.25" customHeight="1">
      <c r="A158" s="95" t="s">
        <v>16</v>
      </c>
      <c r="B158" s="96" t="s">
        <v>568</v>
      </c>
      <c r="C158" s="96"/>
      <c r="D158" s="97" t="s">
        <v>579</v>
      </c>
      <c r="E158" s="96" t="s">
        <v>580</v>
      </c>
      <c r="F158" s="96" t="s">
        <v>581</v>
      </c>
      <c r="G158" s="96" t="s">
        <v>602</v>
      </c>
      <c r="H158" s="96" t="s">
        <v>583</v>
      </c>
      <c r="I158" s="96" t="s">
        <v>584</v>
      </c>
      <c r="J158" s="176" t="s">
        <v>585</v>
      </c>
      <c r="K158" s="143" t="s">
        <v>603</v>
      </c>
      <c r="L158" s="153" t="s">
        <v>611</v>
      </c>
      <c r="M158" s="96" t="s">
        <v>612</v>
      </c>
      <c r="N158" s="144" t="s">
        <v>587</v>
      </c>
      <c r="O158" s="98" t="s">
        <v>588</v>
      </c>
      <c r="P158" s="96" t="s">
        <v>589</v>
      </c>
      <c r="Q158" s="97" t="s">
        <v>590</v>
      </c>
      <c r="R158" s="56"/>
      <c r="S158" s="1"/>
      <c r="T158" s="1"/>
      <c r="U158" s="1"/>
      <c r="V158" s="1"/>
      <c r="W158" s="1"/>
      <c r="X158" s="1"/>
      <c r="Y158" s="1"/>
      <c r="Z158" s="1"/>
    </row>
    <row r="159" spans="1:38" ht="14.25" customHeight="1">
      <c r="A159" s="105"/>
      <c r="B159" s="106"/>
      <c r="C159" s="177"/>
      <c r="D159" s="107"/>
      <c r="E159" s="108"/>
      <c r="F159" s="178"/>
      <c r="G159" s="105"/>
      <c r="H159" s="108"/>
      <c r="I159" s="109"/>
      <c r="J159" s="179"/>
      <c r="K159" s="179"/>
      <c r="L159" s="180"/>
      <c r="M159" s="103"/>
      <c r="N159" s="180"/>
      <c r="O159" s="181"/>
      <c r="P159" s="182"/>
      <c r="Q159" s="183"/>
      <c r="R159" s="148"/>
      <c r="S159" s="117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38" ht="14.25" customHeight="1">
      <c r="A160" s="105"/>
      <c r="B160" s="106"/>
      <c r="C160" s="177"/>
      <c r="D160" s="107"/>
      <c r="E160" s="108"/>
      <c r="F160" s="178"/>
      <c r="G160" s="105"/>
      <c r="H160" s="108"/>
      <c r="I160" s="109"/>
      <c r="J160" s="179"/>
      <c r="K160" s="179"/>
      <c r="L160" s="180"/>
      <c r="M160" s="103"/>
      <c r="N160" s="180"/>
      <c r="O160" s="181"/>
      <c r="P160" s="182"/>
      <c r="Q160" s="183"/>
      <c r="R160" s="148"/>
      <c r="S160" s="117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38" ht="14.25" customHeight="1">
      <c r="A161" s="105"/>
      <c r="B161" s="106"/>
      <c r="C161" s="177"/>
      <c r="D161" s="107"/>
      <c r="E161" s="108"/>
      <c r="F161" s="178"/>
      <c r="G161" s="105"/>
      <c r="H161" s="108"/>
      <c r="I161" s="109"/>
      <c r="J161" s="179"/>
      <c r="K161" s="179"/>
      <c r="L161" s="180"/>
      <c r="M161" s="103"/>
      <c r="N161" s="180"/>
      <c r="O161" s="181"/>
      <c r="P161" s="182"/>
      <c r="Q161" s="183"/>
      <c r="R161" s="6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</row>
    <row r="162" spans="1:38" ht="14.25" customHeight="1">
      <c r="A162" s="105"/>
      <c r="B162" s="106"/>
      <c r="C162" s="177"/>
      <c r="D162" s="107"/>
      <c r="E162" s="108"/>
      <c r="F162" s="179"/>
      <c r="G162" s="105"/>
      <c r="H162" s="108"/>
      <c r="I162" s="109"/>
      <c r="J162" s="179"/>
      <c r="K162" s="179"/>
      <c r="L162" s="180"/>
      <c r="M162" s="103"/>
      <c r="N162" s="180"/>
      <c r="O162" s="181"/>
      <c r="P162" s="182"/>
      <c r="Q162" s="183"/>
      <c r="R162" s="6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</row>
    <row r="163" spans="1:38" ht="14.25" customHeight="1">
      <c r="A163" s="105"/>
      <c r="B163" s="106"/>
      <c r="C163" s="177"/>
      <c r="D163" s="107"/>
      <c r="E163" s="108"/>
      <c r="F163" s="179"/>
      <c r="G163" s="105"/>
      <c r="H163" s="108"/>
      <c r="I163" s="109"/>
      <c r="J163" s="179"/>
      <c r="K163" s="179"/>
      <c r="L163" s="180"/>
      <c r="M163" s="103"/>
      <c r="N163" s="180"/>
      <c r="O163" s="181"/>
      <c r="P163" s="182"/>
      <c r="Q163" s="183"/>
      <c r="R163" s="6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</row>
    <row r="164" spans="1:38" ht="14.25" customHeight="1">
      <c r="A164" s="105"/>
      <c r="B164" s="106"/>
      <c r="C164" s="177"/>
      <c r="D164" s="107"/>
      <c r="E164" s="108"/>
      <c r="F164" s="178"/>
      <c r="G164" s="105"/>
      <c r="H164" s="108"/>
      <c r="I164" s="109"/>
      <c r="J164" s="179"/>
      <c r="K164" s="179"/>
      <c r="L164" s="180"/>
      <c r="M164" s="103"/>
      <c r="N164" s="180"/>
      <c r="O164" s="181"/>
      <c r="P164" s="182"/>
      <c r="Q164" s="183"/>
      <c r="R164" s="6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</row>
    <row r="165" spans="1:38" ht="14.25" customHeight="1">
      <c r="A165" s="105"/>
      <c r="B165" s="106"/>
      <c r="C165" s="177"/>
      <c r="D165" s="107"/>
      <c r="E165" s="108"/>
      <c r="F165" s="178"/>
      <c r="G165" s="105"/>
      <c r="H165" s="108"/>
      <c r="I165" s="109"/>
      <c r="J165" s="179"/>
      <c r="K165" s="179"/>
      <c r="L165" s="179"/>
      <c r="M165" s="179"/>
      <c r="N165" s="180"/>
      <c r="O165" s="184"/>
      <c r="P165" s="182"/>
      <c r="Q165" s="183"/>
      <c r="R165" s="6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</row>
    <row r="166" spans="1:38" ht="14.25" customHeight="1">
      <c r="A166" s="105"/>
      <c r="B166" s="106"/>
      <c r="C166" s="177"/>
      <c r="D166" s="107"/>
      <c r="E166" s="108"/>
      <c r="F166" s="179"/>
      <c r="G166" s="105"/>
      <c r="H166" s="108"/>
      <c r="I166" s="109"/>
      <c r="J166" s="179"/>
      <c r="K166" s="179"/>
      <c r="L166" s="180"/>
      <c r="M166" s="103"/>
      <c r="N166" s="180"/>
      <c r="O166" s="181"/>
      <c r="P166" s="182"/>
      <c r="Q166" s="183"/>
      <c r="R166" s="148"/>
      <c r="S166" s="117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</row>
    <row r="167" spans="1:38" ht="14.25" customHeight="1">
      <c r="A167" s="105"/>
      <c r="B167" s="106"/>
      <c r="C167" s="177"/>
      <c r="D167" s="107"/>
      <c r="E167" s="108"/>
      <c r="F167" s="178"/>
      <c r="G167" s="105"/>
      <c r="H167" s="108"/>
      <c r="I167" s="109"/>
      <c r="J167" s="185"/>
      <c r="K167" s="185"/>
      <c r="L167" s="185"/>
      <c r="M167" s="185"/>
      <c r="N167" s="186"/>
      <c r="O167" s="181"/>
      <c r="P167" s="110"/>
      <c r="Q167" s="183"/>
      <c r="R167" s="148"/>
      <c r="S167" s="117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</row>
    <row r="168" spans="1:38" ht="12.75" customHeight="1">
      <c r="A168" s="130"/>
      <c r="B168" s="123"/>
      <c r="C168" s="123"/>
      <c r="D168" s="123"/>
      <c r="E168" s="6"/>
      <c r="F168" s="131"/>
      <c r="G168" s="6"/>
      <c r="H168" s="6"/>
      <c r="I168" s="6"/>
      <c r="J168" s="1"/>
      <c r="K168" s="6"/>
      <c r="L168" s="6"/>
      <c r="M168" s="6"/>
      <c r="N168" s="1"/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38" ht="12.75" customHeight="1">
      <c r="A169" s="130"/>
      <c r="B169" s="123"/>
      <c r="C169" s="123"/>
      <c r="D169" s="123"/>
      <c r="E169" s="6"/>
      <c r="F169" s="131"/>
      <c r="G169" s="56"/>
      <c r="H169" s="41"/>
      <c r="I169" s="56"/>
      <c r="J169" s="6"/>
      <c r="K169" s="149"/>
      <c r="L169" s="150"/>
      <c r="M169" s="6"/>
      <c r="N169" s="113"/>
      <c r="O169" s="15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38" ht="12.75" customHeight="1">
      <c r="A170" s="56"/>
      <c r="B170" s="112"/>
      <c r="C170" s="112"/>
      <c r="D170" s="41"/>
      <c r="E170" s="56"/>
      <c r="F170" s="56"/>
      <c r="G170" s="56"/>
      <c r="H170" s="41"/>
      <c r="I170" s="56"/>
      <c r="J170" s="6"/>
      <c r="K170" s="149"/>
      <c r="L170" s="150"/>
      <c r="M170" s="6"/>
      <c r="N170" s="113"/>
      <c r="O170" s="15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38" ht="12.75" customHeight="1">
      <c r="A171" s="41"/>
      <c r="B171" s="187" t="s">
        <v>618</v>
      </c>
      <c r="C171" s="187"/>
      <c r="D171" s="187"/>
      <c r="E171" s="187"/>
      <c r="F171" s="6"/>
      <c r="G171" s="6"/>
      <c r="H171" s="141"/>
      <c r="I171" s="6"/>
      <c r="J171" s="141"/>
      <c r="K171" s="142"/>
      <c r="L171" s="6"/>
      <c r="M171" s="6"/>
      <c r="N171" s="1"/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38" ht="38.25" customHeight="1">
      <c r="A172" s="95" t="s">
        <v>16</v>
      </c>
      <c r="B172" s="96" t="s">
        <v>568</v>
      </c>
      <c r="C172" s="96"/>
      <c r="D172" s="97" t="s">
        <v>579</v>
      </c>
      <c r="E172" s="96" t="s">
        <v>580</v>
      </c>
      <c r="F172" s="96" t="s">
        <v>581</v>
      </c>
      <c r="G172" s="96" t="s">
        <v>619</v>
      </c>
      <c r="H172" s="96" t="s">
        <v>620</v>
      </c>
      <c r="I172" s="96" t="s">
        <v>584</v>
      </c>
      <c r="J172" s="188" t="s">
        <v>585</v>
      </c>
      <c r="K172" s="96" t="s">
        <v>586</v>
      </c>
      <c r="L172" s="96" t="s">
        <v>621</v>
      </c>
      <c r="M172" s="96" t="s">
        <v>589</v>
      </c>
      <c r="N172" s="97" t="s">
        <v>590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38" ht="12.75" customHeight="1">
      <c r="A173" s="189">
        <v>1</v>
      </c>
      <c r="B173" s="190">
        <v>41579</v>
      </c>
      <c r="C173" s="190"/>
      <c r="D173" s="191" t="s">
        <v>622</v>
      </c>
      <c r="E173" s="192" t="s">
        <v>623</v>
      </c>
      <c r="F173" s="193">
        <v>82</v>
      </c>
      <c r="G173" s="192" t="s">
        <v>624</v>
      </c>
      <c r="H173" s="192">
        <v>100</v>
      </c>
      <c r="I173" s="194">
        <v>100</v>
      </c>
      <c r="J173" s="195" t="s">
        <v>625</v>
      </c>
      <c r="K173" s="196">
        <f t="shared" ref="K173:K225" si="156">H173-F173</f>
        <v>18</v>
      </c>
      <c r="L173" s="197">
        <f t="shared" ref="L173:L225" si="157">K173/F173</f>
        <v>0.21951219512195122</v>
      </c>
      <c r="M173" s="192" t="s">
        <v>591</v>
      </c>
      <c r="N173" s="198">
        <v>42657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38" ht="12.75" customHeight="1">
      <c r="A174" s="189">
        <v>2</v>
      </c>
      <c r="B174" s="190">
        <v>41794</v>
      </c>
      <c r="C174" s="190"/>
      <c r="D174" s="191" t="s">
        <v>626</v>
      </c>
      <c r="E174" s="192" t="s">
        <v>593</v>
      </c>
      <c r="F174" s="193">
        <v>257</v>
      </c>
      <c r="G174" s="192" t="s">
        <v>624</v>
      </c>
      <c r="H174" s="192">
        <v>300</v>
      </c>
      <c r="I174" s="194">
        <v>300</v>
      </c>
      <c r="J174" s="195" t="s">
        <v>625</v>
      </c>
      <c r="K174" s="196">
        <f t="shared" si="156"/>
        <v>43</v>
      </c>
      <c r="L174" s="197">
        <f t="shared" si="157"/>
        <v>0.16731517509727625</v>
      </c>
      <c r="M174" s="192" t="s">
        <v>591</v>
      </c>
      <c r="N174" s="198">
        <v>41822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38" ht="12.75" customHeight="1">
      <c r="A175" s="189">
        <v>3</v>
      </c>
      <c r="B175" s="190">
        <v>41828</v>
      </c>
      <c r="C175" s="190"/>
      <c r="D175" s="191" t="s">
        <v>627</v>
      </c>
      <c r="E175" s="192" t="s">
        <v>593</v>
      </c>
      <c r="F175" s="193">
        <v>393</v>
      </c>
      <c r="G175" s="192" t="s">
        <v>624</v>
      </c>
      <c r="H175" s="192">
        <v>468</v>
      </c>
      <c r="I175" s="194">
        <v>468</v>
      </c>
      <c r="J175" s="195" t="s">
        <v>625</v>
      </c>
      <c r="K175" s="196">
        <f t="shared" si="156"/>
        <v>75</v>
      </c>
      <c r="L175" s="197">
        <f t="shared" si="157"/>
        <v>0.19083969465648856</v>
      </c>
      <c r="M175" s="192" t="s">
        <v>591</v>
      </c>
      <c r="N175" s="198">
        <v>41863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38" ht="12.75" customHeight="1">
      <c r="A176" s="189">
        <v>4</v>
      </c>
      <c r="B176" s="190">
        <v>41857</v>
      </c>
      <c r="C176" s="190"/>
      <c r="D176" s="191" t="s">
        <v>628</v>
      </c>
      <c r="E176" s="192" t="s">
        <v>593</v>
      </c>
      <c r="F176" s="193">
        <v>205</v>
      </c>
      <c r="G176" s="192" t="s">
        <v>624</v>
      </c>
      <c r="H176" s="192">
        <v>275</v>
      </c>
      <c r="I176" s="194">
        <v>250</v>
      </c>
      <c r="J176" s="195" t="s">
        <v>625</v>
      </c>
      <c r="K176" s="196">
        <f t="shared" si="156"/>
        <v>70</v>
      </c>
      <c r="L176" s="197">
        <f t="shared" si="157"/>
        <v>0.34146341463414637</v>
      </c>
      <c r="M176" s="192" t="s">
        <v>591</v>
      </c>
      <c r="N176" s="198">
        <v>41962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9">
        <v>5</v>
      </c>
      <c r="B177" s="190">
        <v>41886</v>
      </c>
      <c r="C177" s="190"/>
      <c r="D177" s="191" t="s">
        <v>629</v>
      </c>
      <c r="E177" s="192" t="s">
        <v>593</v>
      </c>
      <c r="F177" s="193">
        <v>162</v>
      </c>
      <c r="G177" s="192" t="s">
        <v>624</v>
      </c>
      <c r="H177" s="192">
        <v>190</v>
      </c>
      <c r="I177" s="194">
        <v>190</v>
      </c>
      <c r="J177" s="195" t="s">
        <v>625</v>
      </c>
      <c r="K177" s="196">
        <f t="shared" si="156"/>
        <v>28</v>
      </c>
      <c r="L177" s="197">
        <f t="shared" si="157"/>
        <v>0.1728395061728395</v>
      </c>
      <c r="M177" s="192" t="s">
        <v>591</v>
      </c>
      <c r="N177" s="198">
        <v>42006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9">
        <v>6</v>
      </c>
      <c r="B178" s="190">
        <v>41886</v>
      </c>
      <c r="C178" s="190"/>
      <c r="D178" s="191" t="s">
        <v>630</v>
      </c>
      <c r="E178" s="192" t="s">
        <v>593</v>
      </c>
      <c r="F178" s="193">
        <v>75</v>
      </c>
      <c r="G178" s="192" t="s">
        <v>624</v>
      </c>
      <c r="H178" s="192">
        <v>91.5</v>
      </c>
      <c r="I178" s="194" t="s">
        <v>631</v>
      </c>
      <c r="J178" s="195" t="s">
        <v>632</v>
      </c>
      <c r="K178" s="196">
        <f t="shared" si="156"/>
        <v>16.5</v>
      </c>
      <c r="L178" s="197">
        <f t="shared" si="157"/>
        <v>0.22</v>
      </c>
      <c r="M178" s="192" t="s">
        <v>591</v>
      </c>
      <c r="N178" s="198">
        <v>41954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9">
        <v>7</v>
      </c>
      <c r="B179" s="190">
        <v>41913</v>
      </c>
      <c r="C179" s="190"/>
      <c r="D179" s="191" t="s">
        <v>633</v>
      </c>
      <c r="E179" s="192" t="s">
        <v>593</v>
      </c>
      <c r="F179" s="193">
        <v>850</v>
      </c>
      <c r="G179" s="192" t="s">
        <v>624</v>
      </c>
      <c r="H179" s="192">
        <v>982.5</v>
      </c>
      <c r="I179" s="194">
        <v>1050</v>
      </c>
      <c r="J179" s="195" t="s">
        <v>634</v>
      </c>
      <c r="K179" s="196">
        <f t="shared" si="156"/>
        <v>132.5</v>
      </c>
      <c r="L179" s="197">
        <f t="shared" si="157"/>
        <v>0.15588235294117647</v>
      </c>
      <c r="M179" s="192" t="s">
        <v>591</v>
      </c>
      <c r="N179" s="198">
        <v>42039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9">
        <v>8</v>
      </c>
      <c r="B180" s="190">
        <v>41913</v>
      </c>
      <c r="C180" s="190"/>
      <c r="D180" s="191" t="s">
        <v>635</v>
      </c>
      <c r="E180" s="192" t="s">
        <v>593</v>
      </c>
      <c r="F180" s="193">
        <v>475</v>
      </c>
      <c r="G180" s="192" t="s">
        <v>624</v>
      </c>
      <c r="H180" s="192">
        <v>515</v>
      </c>
      <c r="I180" s="194">
        <v>600</v>
      </c>
      <c r="J180" s="195" t="s">
        <v>636</v>
      </c>
      <c r="K180" s="196">
        <f t="shared" si="156"/>
        <v>40</v>
      </c>
      <c r="L180" s="197">
        <f t="shared" si="157"/>
        <v>8.4210526315789472E-2</v>
      </c>
      <c r="M180" s="192" t="s">
        <v>591</v>
      </c>
      <c r="N180" s="198">
        <v>41939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9">
        <v>9</v>
      </c>
      <c r="B181" s="190">
        <v>41913</v>
      </c>
      <c r="C181" s="190"/>
      <c r="D181" s="191" t="s">
        <v>637</v>
      </c>
      <c r="E181" s="192" t="s">
        <v>593</v>
      </c>
      <c r="F181" s="193">
        <v>86</v>
      </c>
      <c r="G181" s="192" t="s">
        <v>624</v>
      </c>
      <c r="H181" s="192">
        <v>99</v>
      </c>
      <c r="I181" s="194">
        <v>140</v>
      </c>
      <c r="J181" s="195" t="s">
        <v>638</v>
      </c>
      <c r="K181" s="196">
        <f t="shared" si="156"/>
        <v>13</v>
      </c>
      <c r="L181" s="197">
        <f t="shared" si="157"/>
        <v>0.15116279069767441</v>
      </c>
      <c r="M181" s="192" t="s">
        <v>591</v>
      </c>
      <c r="N181" s="198">
        <v>41939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9">
        <v>10</v>
      </c>
      <c r="B182" s="190">
        <v>41926</v>
      </c>
      <c r="C182" s="190"/>
      <c r="D182" s="191" t="s">
        <v>639</v>
      </c>
      <c r="E182" s="192" t="s">
        <v>593</v>
      </c>
      <c r="F182" s="193">
        <v>496.6</v>
      </c>
      <c r="G182" s="192" t="s">
        <v>624</v>
      </c>
      <c r="H182" s="192">
        <v>621</v>
      </c>
      <c r="I182" s="194">
        <v>580</v>
      </c>
      <c r="J182" s="195" t="s">
        <v>625</v>
      </c>
      <c r="K182" s="196">
        <f t="shared" si="156"/>
        <v>124.39999999999998</v>
      </c>
      <c r="L182" s="197">
        <f t="shared" si="157"/>
        <v>0.25050342327829234</v>
      </c>
      <c r="M182" s="192" t="s">
        <v>591</v>
      </c>
      <c r="N182" s="198">
        <v>42605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9">
        <v>11</v>
      </c>
      <c r="B183" s="190">
        <v>41926</v>
      </c>
      <c r="C183" s="190"/>
      <c r="D183" s="191" t="s">
        <v>640</v>
      </c>
      <c r="E183" s="192" t="s">
        <v>593</v>
      </c>
      <c r="F183" s="193">
        <v>2481.9</v>
      </c>
      <c r="G183" s="192" t="s">
        <v>624</v>
      </c>
      <c r="H183" s="192">
        <v>2840</v>
      </c>
      <c r="I183" s="194">
        <v>2870</v>
      </c>
      <c r="J183" s="195" t="s">
        <v>641</v>
      </c>
      <c r="K183" s="196">
        <f t="shared" si="156"/>
        <v>358.09999999999991</v>
      </c>
      <c r="L183" s="197">
        <f t="shared" si="157"/>
        <v>0.14428462065353154</v>
      </c>
      <c r="M183" s="192" t="s">
        <v>591</v>
      </c>
      <c r="N183" s="198">
        <v>42017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9">
        <v>12</v>
      </c>
      <c r="B184" s="190">
        <v>41928</v>
      </c>
      <c r="C184" s="190"/>
      <c r="D184" s="191" t="s">
        <v>642</v>
      </c>
      <c r="E184" s="192" t="s">
        <v>593</v>
      </c>
      <c r="F184" s="193">
        <v>84.5</v>
      </c>
      <c r="G184" s="192" t="s">
        <v>624</v>
      </c>
      <c r="H184" s="192">
        <v>93</v>
      </c>
      <c r="I184" s="194">
        <v>110</v>
      </c>
      <c r="J184" s="195" t="s">
        <v>643</v>
      </c>
      <c r="K184" s="196">
        <f t="shared" si="156"/>
        <v>8.5</v>
      </c>
      <c r="L184" s="197">
        <f t="shared" si="157"/>
        <v>0.10059171597633136</v>
      </c>
      <c r="M184" s="192" t="s">
        <v>591</v>
      </c>
      <c r="N184" s="198">
        <v>41939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9">
        <v>13</v>
      </c>
      <c r="B185" s="190">
        <v>41928</v>
      </c>
      <c r="C185" s="190"/>
      <c r="D185" s="191" t="s">
        <v>644</v>
      </c>
      <c r="E185" s="192" t="s">
        <v>593</v>
      </c>
      <c r="F185" s="193">
        <v>401</v>
      </c>
      <c r="G185" s="192" t="s">
        <v>624</v>
      </c>
      <c r="H185" s="192">
        <v>428</v>
      </c>
      <c r="I185" s="194">
        <v>450</v>
      </c>
      <c r="J185" s="195" t="s">
        <v>645</v>
      </c>
      <c r="K185" s="196">
        <f t="shared" si="156"/>
        <v>27</v>
      </c>
      <c r="L185" s="197">
        <f t="shared" si="157"/>
        <v>6.7331670822942641E-2</v>
      </c>
      <c r="M185" s="192" t="s">
        <v>591</v>
      </c>
      <c r="N185" s="198">
        <v>42020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9">
        <v>14</v>
      </c>
      <c r="B186" s="190">
        <v>41928</v>
      </c>
      <c r="C186" s="190"/>
      <c r="D186" s="191" t="s">
        <v>646</v>
      </c>
      <c r="E186" s="192" t="s">
        <v>593</v>
      </c>
      <c r="F186" s="193">
        <v>101</v>
      </c>
      <c r="G186" s="192" t="s">
        <v>624</v>
      </c>
      <c r="H186" s="192">
        <v>112</v>
      </c>
      <c r="I186" s="194">
        <v>120</v>
      </c>
      <c r="J186" s="195" t="s">
        <v>647</v>
      </c>
      <c r="K186" s="196">
        <f t="shared" si="156"/>
        <v>11</v>
      </c>
      <c r="L186" s="197">
        <f t="shared" si="157"/>
        <v>0.10891089108910891</v>
      </c>
      <c r="M186" s="192" t="s">
        <v>591</v>
      </c>
      <c r="N186" s="198">
        <v>41939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9">
        <v>15</v>
      </c>
      <c r="B187" s="190">
        <v>41954</v>
      </c>
      <c r="C187" s="190"/>
      <c r="D187" s="191" t="s">
        <v>648</v>
      </c>
      <c r="E187" s="192" t="s">
        <v>593</v>
      </c>
      <c r="F187" s="193">
        <v>59</v>
      </c>
      <c r="G187" s="192" t="s">
        <v>624</v>
      </c>
      <c r="H187" s="192">
        <v>76</v>
      </c>
      <c r="I187" s="194">
        <v>76</v>
      </c>
      <c r="J187" s="195" t="s">
        <v>625</v>
      </c>
      <c r="K187" s="196">
        <f t="shared" si="156"/>
        <v>17</v>
      </c>
      <c r="L187" s="197">
        <f t="shared" si="157"/>
        <v>0.28813559322033899</v>
      </c>
      <c r="M187" s="192" t="s">
        <v>591</v>
      </c>
      <c r="N187" s="198">
        <v>43032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9">
        <v>16</v>
      </c>
      <c r="B188" s="190">
        <v>41954</v>
      </c>
      <c r="C188" s="190"/>
      <c r="D188" s="191" t="s">
        <v>637</v>
      </c>
      <c r="E188" s="192" t="s">
        <v>593</v>
      </c>
      <c r="F188" s="193">
        <v>99</v>
      </c>
      <c r="G188" s="192" t="s">
        <v>624</v>
      </c>
      <c r="H188" s="192">
        <v>120</v>
      </c>
      <c r="I188" s="194">
        <v>120</v>
      </c>
      <c r="J188" s="195" t="s">
        <v>605</v>
      </c>
      <c r="K188" s="196">
        <f t="shared" si="156"/>
        <v>21</v>
      </c>
      <c r="L188" s="197">
        <f t="shared" si="157"/>
        <v>0.21212121212121213</v>
      </c>
      <c r="M188" s="192" t="s">
        <v>591</v>
      </c>
      <c r="N188" s="198">
        <v>41960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9">
        <v>17</v>
      </c>
      <c r="B189" s="190">
        <v>41956</v>
      </c>
      <c r="C189" s="190"/>
      <c r="D189" s="191" t="s">
        <v>649</v>
      </c>
      <c r="E189" s="192" t="s">
        <v>593</v>
      </c>
      <c r="F189" s="193">
        <v>22</v>
      </c>
      <c r="G189" s="192" t="s">
        <v>624</v>
      </c>
      <c r="H189" s="192">
        <v>33.549999999999997</v>
      </c>
      <c r="I189" s="194">
        <v>32</v>
      </c>
      <c r="J189" s="195" t="s">
        <v>650</v>
      </c>
      <c r="K189" s="196">
        <f t="shared" si="156"/>
        <v>11.549999999999997</v>
      </c>
      <c r="L189" s="197">
        <f t="shared" si="157"/>
        <v>0.52499999999999991</v>
      </c>
      <c r="M189" s="192" t="s">
        <v>591</v>
      </c>
      <c r="N189" s="198">
        <v>42188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9">
        <v>18</v>
      </c>
      <c r="B190" s="190">
        <v>41976</v>
      </c>
      <c r="C190" s="190"/>
      <c r="D190" s="191" t="s">
        <v>651</v>
      </c>
      <c r="E190" s="192" t="s">
        <v>593</v>
      </c>
      <c r="F190" s="193">
        <v>440</v>
      </c>
      <c r="G190" s="192" t="s">
        <v>624</v>
      </c>
      <c r="H190" s="192">
        <v>520</v>
      </c>
      <c r="I190" s="194">
        <v>520</v>
      </c>
      <c r="J190" s="195" t="s">
        <v>652</v>
      </c>
      <c r="K190" s="196">
        <f t="shared" si="156"/>
        <v>80</v>
      </c>
      <c r="L190" s="197">
        <f t="shared" si="157"/>
        <v>0.18181818181818182</v>
      </c>
      <c r="M190" s="192" t="s">
        <v>591</v>
      </c>
      <c r="N190" s="198">
        <v>42208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9">
        <v>19</v>
      </c>
      <c r="B191" s="190">
        <v>41976</v>
      </c>
      <c r="C191" s="190"/>
      <c r="D191" s="191" t="s">
        <v>653</v>
      </c>
      <c r="E191" s="192" t="s">
        <v>593</v>
      </c>
      <c r="F191" s="193">
        <v>360</v>
      </c>
      <c r="G191" s="192" t="s">
        <v>624</v>
      </c>
      <c r="H191" s="192">
        <v>427</v>
      </c>
      <c r="I191" s="194">
        <v>425</v>
      </c>
      <c r="J191" s="195" t="s">
        <v>654</v>
      </c>
      <c r="K191" s="196">
        <f t="shared" si="156"/>
        <v>67</v>
      </c>
      <c r="L191" s="197">
        <f t="shared" si="157"/>
        <v>0.18611111111111112</v>
      </c>
      <c r="M191" s="192" t="s">
        <v>591</v>
      </c>
      <c r="N191" s="198">
        <v>42058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9">
        <v>20</v>
      </c>
      <c r="B192" s="190">
        <v>42012</v>
      </c>
      <c r="C192" s="190"/>
      <c r="D192" s="191" t="s">
        <v>655</v>
      </c>
      <c r="E192" s="192" t="s">
        <v>593</v>
      </c>
      <c r="F192" s="193">
        <v>360</v>
      </c>
      <c r="G192" s="192" t="s">
        <v>624</v>
      </c>
      <c r="H192" s="192">
        <v>455</v>
      </c>
      <c r="I192" s="194">
        <v>420</v>
      </c>
      <c r="J192" s="195" t="s">
        <v>656</v>
      </c>
      <c r="K192" s="196">
        <f t="shared" si="156"/>
        <v>95</v>
      </c>
      <c r="L192" s="197">
        <f t="shared" si="157"/>
        <v>0.2638888888888889</v>
      </c>
      <c r="M192" s="192" t="s">
        <v>591</v>
      </c>
      <c r="N192" s="198">
        <v>42024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9">
        <v>21</v>
      </c>
      <c r="B193" s="190">
        <v>42012</v>
      </c>
      <c r="C193" s="190"/>
      <c r="D193" s="191" t="s">
        <v>657</v>
      </c>
      <c r="E193" s="192" t="s">
        <v>593</v>
      </c>
      <c r="F193" s="193">
        <v>130</v>
      </c>
      <c r="G193" s="192"/>
      <c r="H193" s="192">
        <v>175.5</v>
      </c>
      <c r="I193" s="194">
        <v>165</v>
      </c>
      <c r="J193" s="195" t="s">
        <v>658</v>
      </c>
      <c r="K193" s="196">
        <f t="shared" si="156"/>
        <v>45.5</v>
      </c>
      <c r="L193" s="197">
        <f t="shared" si="157"/>
        <v>0.35</v>
      </c>
      <c r="M193" s="192" t="s">
        <v>591</v>
      </c>
      <c r="N193" s="198">
        <v>43088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9">
        <v>22</v>
      </c>
      <c r="B194" s="190">
        <v>42040</v>
      </c>
      <c r="C194" s="190"/>
      <c r="D194" s="191" t="s">
        <v>383</v>
      </c>
      <c r="E194" s="192" t="s">
        <v>623</v>
      </c>
      <c r="F194" s="193">
        <v>98</v>
      </c>
      <c r="G194" s="192"/>
      <c r="H194" s="192">
        <v>120</v>
      </c>
      <c r="I194" s="194">
        <v>120</v>
      </c>
      <c r="J194" s="195" t="s">
        <v>625</v>
      </c>
      <c r="K194" s="196">
        <f t="shared" si="156"/>
        <v>22</v>
      </c>
      <c r="L194" s="197">
        <f t="shared" si="157"/>
        <v>0.22448979591836735</v>
      </c>
      <c r="M194" s="192" t="s">
        <v>591</v>
      </c>
      <c r="N194" s="198">
        <v>42753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9">
        <v>23</v>
      </c>
      <c r="B195" s="190">
        <v>42040</v>
      </c>
      <c r="C195" s="190"/>
      <c r="D195" s="191" t="s">
        <v>659</v>
      </c>
      <c r="E195" s="192" t="s">
        <v>623</v>
      </c>
      <c r="F195" s="193">
        <v>196</v>
      </c>
      <c r="G195" s="192"/>
      <c r="H195" s="192">
        <v>262</v>
      </c>
      <c r="I195" s="194">
        <v>255</v>
      </c>
      <c r="J195" s="195" t="s">
        <v>625</v>
      </c>
      <c r="K195" s="196">
        <f t="shared" si="156"/>
        <v>66</v>
      </c>
      <c r="L195" s="197">
        <f t="shared" si="157"/>
        <v>0.33673469387755101</v>
      </c>
      <c r="M195" s="192" t="s">
        <v>591</v>
      </c>
      <c r="N195" s="198">
        <v>42599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99">
        <v>24</v>
      </c>
      <c r="B196" s="200">
        <v>42067</v>
      </c>
      <c r="C196" s="200"/>
      <c r="D196" s="201" t="s">
        <v>382</v>
      </c>
      <c r="E196" s="202" t="s">
        <v>623</v>
      </c>
      <c r="F196" s="203">
        <v>235</v>
      </c>
      <c r="G196" s="203"/>
      <c r="H196" s="204">
        <v>77</v>
      </c>
      <c r="I196" s="204" t="s">
        <v>660</v>
      </c>
      <c r="J196" s="205" t="s">
        <v>661</v>
      </c>
      <c r="K196" s="206">
        <f t="shared" si="156"/>
        <v>-158</v>
      </c>
      <c r="L196" s="207">
        <f t="shared" si="157"/>
        <v>-0.67234042553191486</v>
      </c>
      <c r="M196" s="203" t="s">
        <v>604</v>
      </c>
      <c r="N196" s="200">
        <v>43522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9">
        <v>25</v>
      </c>
      <c r="B197" s="190">
        <v>42067</v>
      </c>
      <c r="C197" s="190"/>
      <c r="D197" s="191" t="s">
        <v>662</v>
      </c>
      <c r="E197" s="192" t="s">
        <v>623</v>
      </c>
      <c r="F197" s="193">
        <v>185</v>
      </c>
      <c r="G197" s="192"/>
      <c r="H197" s="192">
        <v>224</v>
      </c>
      <c r="I197" s="194" t="s">
        <v>663</v>
      </c>
      <c r="J197" s="195" t="s">
        <v>625</v>
      </c>
      <c r="K197" s="196">
        <f t="shared" si="156"/>
        <v>39</v>
      </c>
      <c r="L197" s="197">
        <f t="shared" si="157"/>
        <v>0.21081081081081082</v>
      </c>
      <c r="M197" s="192" t="s">
        <v>591</v>
      </c>
      <c r="N197" s="198">
        <v>42647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99">
        <v>26</v>
      </c>
      <c r="B198" s="200">
        <v>42090</v>
      </c>
      <c r="C198" s="200"/>
      <c r="D198" s="208" t="s">
        <v>664</v>
      </c>
      <c r="E198" s="203" t="s">
        <v>623</v>
      </c>
      <c r="F198" s="203">
        <v>49.5</v>
      </c>
      <c r="G198" s="204"/>
      <c r="H198" s="204">
        <v>15.85</v>
      </c>
      <c r="I198" s="204">
        <v>67</v>
      </c>
      <c r="J198" s="205" t="s">
        <v>665</v>
      </c>
      <c r="K198" s="204">
        <f t="shared" si="156"/>
        <v>-33.65</v>
      </c>
      <c r="L198" s="209">
        <f t="shared" si="157"/>
        <v>-0.67979797979797973</v>
      </c>
      <c r="M198" s="203" t="s">
        <v>604</v>
      </c>
      <c r="N198" s="210">
        <v>43627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9">
        <v>27</v>
      </c>
      <c r="B199" s="190">
        <v>42093</v>
      </c>
      <c r="C199" s="190"/>
      <c r="D199" s="191" t="s">
        <v>666</v>
      </c>
      <c r="E199" s="192" t="s">
        <v>623</v>
      </c>
      <c r="F199" s="193">
        <v>183.5</v>
      </c>
      <c r="G199" s="192"/>
      <c r="H199" s="192">
        <v>219</v>
      </c>
      <c r="I199" s="194">
        <v>218</v>
      </c>
      <c r="J199" s="195" t="s">
        <v>667</v>
      </c>
      <c r="K199" s="196">
        <f t="shared" si="156"/>
        <v>35.5</v>
      </c>
      <c r="L199" s="197">
        <f t="shared" si="157"/>
        <v>0.19346049046321526</v>
      </c>
      <c r="M199" s="192" t="s">
        <v>591</v>
      </c>
      <c r="N199" s="198">
        <v>42103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9">
        <v>28</v>
      </c>
      <c r="B200" s="190">
        <v>42114</v>
      </c>
      <c r="C200" s="190"/>
      <c r="D200" s="191" t="s">
        <v>668</v>
      </c>
      <c r="E200" s="192" t="s">
        <v>623</v>
      </c>
      <c r="F200" s="193">
        <f>(227+237)/2</f>
        <v>232</v>
      </c>
      <c r="G200" s="192"/>
      <c r="H200" s="192">
        <v>298</v>
      </c>
      <c r="I200" s="194">
        <v>298</v>
      </c>
      <c r="J200" s="195" t="s">
        <v>625</v>
      </c>
      <c r="K200" s="196">
        <f t="shared" si="156"/>
        <v>66</v>
      </c>
      <c r="L200" s="197">
        <f t="shared" si="157"/>
        <v>0.28448275862068967</v>
      </c>
      <c r="M200" s="192" t="s">
        <v>591</v>
      </c>
      <c r="N200" s="198">
        <v>42823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9">
        <v>29</v>
      </c>
      <c r="B201" s="190">
        <v>42128</v>
      </c>
      <c r="C201" s="190"/>
      <c r="D201" s="191" t="s">
        <v>669</v>
      </c>
      <c r="E201" s="192" t="s">
        <v>593</v>
      </c>
      <c r="F201" s="193">
        <v>385</v>
      </c>
      <c r="G201" s="192"/>
      <c r="H201" s="192">
        <f>212.5+331</f>
        <v>543.5</v>
      </c>
      <c r="I201" s="194">
        <v>510</v>
      </c>
      <c r="J201" s="195" t="s">
        <v>670</v>
      </c>
      <c r="K201" s="196">
        <f t="shared" si="156"/>
        <v>158.5</v>
      </c>
      <c r="L201" s="197">
        <f t="shared" si="157"/>
        <v>0.41168831168831171</v>
      </c>
      <c r="M201" s="192" t="s">
        <v>591</v>
      </c>
      <c r="N201" s="198">
        <v>42235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9">
        <v>30</v>
      </c>
      <c r="B202" s="190">
        <v>42128</v>
      </c>
      <c r="C202" s="190"/>
      <c r="D202" s="191" t="s">
        <v>671</v>
      </c>
      <c r="E202" s="192" t="s">
        <v>593</v>
      </c>
      <c r="F202" s="193">
        <v>115.5</v>
      </c>
      <c r="G202" s="192"/>
      <c r="H202" s="192">
        <v>146</v>
      </c>
      <c r="I202" s="194">
        <v>142</v>
      </c>
      <c r="J202" s="195" t="s">
        <v>672</v>
      </c>
      <c r="K202" s="196">
        <f t="shared" si="156"/>
        <v>30.5</v>
      </c>
      <c r="L202" s="197">
        <f t="shared" si="157"/>
        <v>0.26406926406926406</v>
      </c>
      <c r="M202" s="192" t="s">
        <v>591</v>
      </c>
      <c r="N202" s="198">
        <v>42202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9">
        <v>31</v>
      </c>
      <c r="B203" s="190">
        <v>42151</v>
      </c>
      <c r="C203" s="190"/>
      <c r="D203" s="191" t="s">
        <v>673</v>
      </c>
      <c r="E203" s="192" t="s">
        <v>593</v>
      </c>
      <c r="F203" s="193">
        <v>237.5</v>
      </c>
      <c r="G203" s="192"/>
      <c r="H203" s="192">
        <v>279.5</v>
      </c>
      <c r="I203" s="194">
        <v>278</v>
      </c>
      <c r="J203" s="195" t="s">
        <v>625</v>
      </c>
      <c r="K203" s="196">
        <f t="shared" si="156"/>
        <v>42</v>
      </c>
      <c r="L203" s="197">
        <f t="shared" si="157"/>
        <v>0.17684210526315788</v>
      </c>
      <c r="M203" s="192" t="s">
        <v>591</v>
      </c>
      <c r="N203" s="198">
        <v>42222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9">
        <v>32</v>
      </c>
      <c r="B204" s="190">
        <v>42174</v>
      </c>
      <c r="C204" s="190"/>
      <c r="D204" s="191" t="s">
        <v>644</v>
      </c>
      <c r="E204" s="192" t="s">
        <v>623</v>
      </c>
      <c r="F204" s="193">
        <v>340</v>
      </c>
      <c r="G204" s="192"/>
      <c r="H204" s="192">
        <v>448</v>
      </c>
      <c r="I204" s="194">
        <v>448</v>
      </c>
      <c r="J204" s="195" t="s">
        <v>625</v>
      </c>
      <c r="K204" s="196">
        <f t="shared" si="156"/>
        <v>108</v>
      </c>
      <c r="L204" s="197">
        <f t="shared" si="157"/>
        <v>0.31764705882352939</v>
      </c>
      <c r="M204" s="192" t="s">
        <v>591</v>
      </c>
      <c r="N204" s="198">
        <v>43018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9">
        <v>33</v>
      </c>
      <c r="B205" s="190">
        <v>42191</v>
      </c>
      <c r="C205" s="190"/>
      <c r="D205" s="191" t="s">
        <v>674</v>
      </c>
      <c r="E205" s="192" t="s">
        <v>623</v>
      </c>
      <c r="F205" s="193">
        <v>390</v>
      </c>
      <c r="G205" s="192"/>
      <c r="H205" s="192">
        <v>460</v>
      </c>
      <c r="I205" s="194">
        <v>460</v>
      </c>
      <c r="J205" s="195" t="s">
        <v>625</v>
      </c>
      <c r="K205" s="196">
        <f t="shared" si="156"/>
        <v>70</v>
      </c>
      <c r="L205" s="197">
        <f t="shared" si="157"/>
        <v>0.17948717948717949</v>
      </c>
      <c r="M205" s="192" t="s">
        <v>591</v>
      </c>
      <c r="N205" s="198">
        <v>42478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99">
        <v>34</v>
      </c>
      <c r="B206" s="200">
        <v>42195</v>
      </c>
      <c r="C206" s="200"/>
      <c r="D206" s="201" t="s">
        <v>675</v>
      </c>
      <c r="E206" s="202" t="s">
        <v>623</v>
      </c>
      <c r="F206" s="203">
        <v>122.5</v>
      </c>
      <c r="G206" s="203"/>
      <c r="H206" s="204">
        <v>61</v>
      </c>
      <c r="I206" s="204">
        <v>172</v>
      </c>
      <c r="J206" s="205" t="s">
        <v>676</v>
      </c>
      <c r="K206" s="206">
        <f t="shared" si="156"/>
        <v>-61.5</v>
      </c>
      <c r="L206" s="207">
        <f t="shared" si="157"/>
        <v>-0.50204081632653064</v>
      </c>
      <c r="M206" s="203" t="s">
        <v>604</v>
      </c>
      <c r="N206" s="200">
        <v>43333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9">
        <v>35</v>
      </c>
      <c r="B207" s="190">
        <v>42219</v>
      </c>
      <c r="C207" s="190"/>
      <c r="D207" s="191" t="s">
        <v>677</v>
      </c>
      <c r="E207" s="192" t="s">
        <v>623</v>
      </c>
      <c r="F207" s="193">
        <v>297.5</v>
      </c>
      <c r="G207" s="192"/>
      <c r="H207" s="192">
        <v>350</v>
      </c>
      <c r="I207" s="194">
        <v>360</v>
      </c>
      <c r="J207" s="195" t="s">
        <v>678</v>
      </c>
      <c r="K207" s="196">
        <f t="shared" si="156"/>
        <v>52.5</v>
      </c>
      <c r="L207" s="197">
        <f t="shared" si="157"/>
        <v>0.17647058823529413</v>
      </c>
      <c r="M207" s="192" t="s">
        <v>591</v>
      </c>
      <c r="N207" s="198">
        <v>42232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9">
        <v>36</v>
      </c>
      <c r="B208" s="190">
        <v>42219</v>
      </c>
      <c r="C208" s="190"/>
      <c r="D208" s="191" t="s">
        <v>679</v>
      </c>
      <c r="E208" s="192" t="s">
        <v>623</v>
      </c>
      <c r="F208" s="193">
        <v>115.5</v>
      </c>
      <c r="G208" s="192"/>
      <c r="H208" s="192">
        <v>149</v>
      </c>
      <c r="I208" s="194">
        <v>140</v>
      </c>
      <c r="J208" s="195" t="s">
        <v>680</v>
      </c>
      <c r="K208" s="196">
        <f t="shared" si="156"/>
        <v>33.5</v>
      </c>
      <c r="L208" s="197">
        <f t="shared" si="157"/>
        <v>0.29004329004329005</v>
      </c>
      <c r="M208" s="192" t="s">
        <v>591</v>
      </c>
      <c r="N208" s="198">
        <v>42740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9">
        <v>37</v>
      </c>
      <c r="B209" s="190">
        <v>42251</v>
      </c>
      <c r="C209" s="190"/>
      <c r="D209" s="191" t="s">
        <v>673</v>
      </c>
      <c r="E209" s="192" t="s">
        <v>623</v>
      </c>
      <c r="F209" s="193">
        <v>226</v>
      </c>
      <c r="G209" s="192"/>
      <c r="H209" s="192">
        <v>292</v>
      </c>
      <c r="I209" s="194">
        <v>292</v>
      </c>
      <c r="J209" s="195" t="s">
        <v>681</v>
      </c>
      <c r="K209" s="196">
        <f t="shared" si="156"/>
        <v>66</v>
      </c>
      <c r="L209" s="197">
        <f t="shared" si="157"/>
        <v>0.29203539823008851</v>
      </c>
      <c r="M209" s="192" t="s">
        <v>591</v>
      </c>
      <c r="N209" s="198">
        <v>42286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9">
        <v>38</v>
      </c>
      <c r="B210" s="190">
        <v>42254</v>
      </c>
      <c r="C210" s="190"/>
      <c r="D210" s="191" t="s">
        <v>668</v>
      </c>
      <c r="E210" s="192" t="s">
        <v>623</v>
      </c>
      <c r="F210" s="193">
        <v>232.5</v>
      </c>
      <c r="G210" s="192"/>
      <c r="H210" s="192">
        <v>312.5</v>
      </c>
      <c r="I210" s="194">
        <v>310</v>
      </c>
      <c r="J210" s="195" t="s">
        <v>625</v>
      </c>
      <c r="K210" s="196">
        <f t="shared" si="156"/>
        <v>80</v>
      </c>
      <c r="L210" s="197">
        <f t="shared" si="157"/>
        <v>0.34408602150537637</v>
      </c>
      <c r="M210" s="192" t="s">
        <v>591</v>
      </c>
      <c r="N210" s="198">
        <v>42823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9">
        <v>39</v>
      </c>
      <c r="B211" s="190">
        <v>42268</v>
      </c>
      <c r="C211" s="190"/>
      <c r="D211" s="191" t="s">
        <v>682</v>
      </c>
      <c r="E211" s="192" t="s">
        <v>623</v>
      </c>
      <c r="F211" s="193">
        <v>196.5</v>
      </c>
      <c r="G211" s="192"/>
      <c r="H211" s="192">
        <v>238</v>
      </c>
      <c r="I211" s="194">
        <v>238</v>
      </c>
      <c r="J211" s="195" t="s">
        <v>681</v>
      </c>
      <c r="K211" s="196">
        <f t="shared" si="156"/>
        <v>41.5</v>
      </c>
      <c r="L211" s="197">
        <f t="shared" si="157"/>
        <v>0.21119592875318066</v>
      </c>
      <c r="M211" s="192" t="s">
        <v>591</v>
      </c>
      <c r="N211" s="198">
        <v>42291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9">
        <v>40</v>
      </c>
      <c r="B212" s="190">
        <v>42271</v>
      </c>
      <c r="C212" s="190"/>
      <c r="D212" s="191" t="s">
        <v>622</v>
      </c>
      <c r="E212" s="192" t="s">
        <v>623</v>
      </c>
      <c r="F212" s="193">
        <v>65</v>
      </c>
      <c r="G212" s="192"/>
      <c r="H212" s="192">
        <v>82</v>
      </c>
      <c r="I212" s="194">
        <v>82</v>
      </c>
      <c r="J212" s="195" t="s">
        <v>681</v>
      </c>
      <c r="K212" s="196">
        <f t="shared" si="156"/>
        <v>17</v>
      </c>
      <c r="L212" s="197">
        <f t="shared" si="157"/>
        <v>0.26153846153846155</v>
      </c>
      <c r="M212" s="192" t="s">
        <v>591</v>
      </c>
      <c r="N212" s="198">
        <v>42578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9">
        <v>41</v>
      </c>
      <c r="B213" s="190">
        <v>42291</v>
      </c>
      <c r="C213" s="190"/>
      <c r="D213" s="191" t="s">
        <v>683</v>
      </c>
      <c r="E213" s="192" t="s">
        <v>623</v>
      </c>
      <c r="F213" s="193">
        <v>144</v>
      </c>
      <c r="G213" s="192"/>
      <c r="H213" s="192">
        <v>182.5</v>
      </c>
      <c r="I213" s="194">
        <v>181</v>
      </c>
      <c r="J213" s="195" t="s">
        <v>681</v>
      </c>
      <c r="K213" s="196">
        <f t="shared" si="156"/>
        <v>38.5</v>
      </c>
      <c r="L213" s="197">
        <f t="shared" si="157"/>
        <v>0.2673611111111111</v>
      </c>
      <c r="M213" s="192" t="s">
        <v>591</v>
      </c>
      <c r="N213" s="198">
        <v>42817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9">
        <v>42</v>
      </c>
      <c r="B214" s="190">
        <v>42291</v>
      </c>
      <c r="C214" s="190"/>
      <c r="D214" s="191" t="s">
        <v>684</v>
      </c>
      <c r="E214" s="192" t="s">
        <v>623</v>
      </c>
      <c r="F214" s="193">
        <v>264</v>
      </c>
      <c r="G214" s="192"/>
      <c r="H214" s="192">
        <v>311</v>
      </c>
      <c r="I214" s="194">
        <v>311</v>
      </c>
      <c r="J214" s="195" t="s">
        <v>681</v>
      </c>
      <c r="K214" s="196">
        <f t="shared" si="156"/>
        <v>47</v>
      </c>
      <c r="L214" s="197">
        <f t="shared" si="157"/>
        <v>0.17803030303030304</v>
      </c>
      <c r="M214" s="192" t="s">
        <v>591</v>
      </c>
      <c r="N214" s="198">
        <v>42604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9">
        <v>43</v>
      </c>
      <c r="B215" s="190">
        <v>42318</v>
      </c>
      <c r="C215" s="190"/>
      <c r="D215" s="191" t="s">
        <v>685</v>
      </c>
      <c r="E215" s="192" t="s">
        <v>593</v>
      </c>
      <c r="F215" s="193">
        <v>549.5</v>
      </c>
      <c r="G215" s="192"/>
      <c r="H215" s="192">
        <v>630</v>
      </c>
      <c r="I215" s="194">
        <v>630</v>
      </c>
      <c r="J215" s="195" t="s">
        <v>681</v>
      </c>
      <c r="K215" s="196">
        <f t="shared" si="156"/>
        <v>80.5</v>
      </c>
      <c r="L215" s="197">
        <f t="shared" si="157"/>
        <v>0.1464968152866242</v>
      </c>
      <c r="M215" s="192" t="s">
        <v>591</v>
      </c>
      <c r="N215" s="198">
        <v>42419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9">
        <v>44</v>
      </c>
      <c r="B216" s="190">
        <v>42342</v>
      </c>
      <c r="C216" s="190"/>
      <c r="D216" s="191" t="s">
        <v>686</v>
      </c>
      <c r="E216" s="192" t="s">
        <v>623</v>
      </c>
      <c r="F216" s="193">
        <v>1027.5</v>
      </c>
      <c r="G216" s="192"/>
      <c r="H216" s="192">
        <v>1315</v>
      </c>
      <c r="I216" s="194">
        <v>1250</v>
      </c>
      <c r="J216" s="195" t="s">
        <v>681</v>
      </c>
      <c r="K216" s="196">
        <f t="shared" si="156"/>
        <v>287.5</v>
      </c>
      <c r="L216" s="197">
        <f t="shared" si="157"/>
        <v>0.27980535279805352</v>
      </c>
      <c r="M216" s="192" t="s">
        <v>591</v>
      </c>
      <c r="N216" s="198">
        <v>43244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9">
        <v>45</v>
      </c>
      <c r="B217" s="190">
        <v>42367</v>
      </c>
      <c r="C217" s="190"/>
      <c r="D217" s="191" t="s">
        <v>687</v>
      </c>
      <c r="E217" s="192" t="s">
        <v>623</v>
      </c>
      <c r="F217" s="193">
        <v>465</v>
      </c>
      <c r="G217" s="192"/>
      <c r="H217" s="192">
        <v>540</v>
      </c>
      <c r="I217" s="194">
        <v>540</v>
      </c>
      <c r="J217" s="195" t="s">
        <v>681</v>
      </c>
      <c r="K217" s="196">
        <f t="shared" si="156"/>
        <v>75</v>
      </c>
      <c r="L217" s="197">
        <f t="shared" si="157"/>
        <v>0.16129032258064516</v>
      </c>
      <c r="M217" s="192" t="s">
        <v>591</v>
      </c>
      <c r="N217" s="198">
        <v>42530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9">
        <v>46</v>
      </c>
      <c r="B218" s="190">
        <v>42380</v>
      </c>
      <c r="C218" s="190"/>
      <c r="D218" s="191" t="s">
        <v>383</v>
      </c>
      <c r="E218" s="192" t="s">
        <v>593</v>
      </c>
      <c r="F218" s="193">
        <v>81</v>
      </c>
      <c r="G218" s="192"/>
      <c r="H218" s="192">
        <v>110</v>
      </c>
      <c r="I218" s="194">
        <v>110</v>
      </c>
      <c r="J218" s="195" t="s">
        <v>681</v>
      </c>
      <c r="K218" s="196">
        <f t="shared" si="156"/>
        <v>29</v>
      </c>
      <c r="L218" s="197">
        <f t="shared" si="157"/>
        <v>0.35802469135802467</v>
      </c>
      <c r="M218" s="192" t="s">
        <v>591</v>
      </c>
      <c r="N218" s="198">
        <v>42745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9">
        <v>47</v>
      </c>
      <c r="B219" s="190">
        <v>42382</v>
      </c>
      <c r="C219" s="190"/>
      <c r="D219" s="191" t="s">
        <v>688</v>
      </c>
      <c r="E219" s="192" t="s">
        <v>593</v>
      </c>
      <c r="F219" s="193">
        <v>417.5</v>
      </c>
      <c r="G219" s="192"/>
      <c r="H219" s="192">
        <v>547</v>
      </c>
      <c r="I219" s="194">
        <v>535</v>
      </c>
      <c r="J219" s="195" t="s">
        <v>681</v>
      </c>
      <c r="K219" s="196">
        <f t="shared" si="156"/>
        <v>129.5</v>
      </c>
      <c r="L219" s="197">
        <f t="shared" si="157"/>
        <v>0.31017964071856285</v>
      </c>
      <c r="M219" s="192" t="s">
        <v>591</v>
      </c>
      <c r="N219" s="198">
        <v>42578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9">
        <v>48</v>
      </c>
      <c r="B220" s="190">
        <v>42408</v>
      </c>
      <c r="C220" s="190"/>
      <c r="D220" s="191" t="s">
        <v>689</v>
      </c>
      <c r="E220" s="192" t="s">
        <v>623</v>
      </c>
      <c r="F220" s="193">
        <v>650</v>
      </c>
      <c r="G220" s="192"/>
      <c r="H220" s="192">
        <v>800</v>
      </c>
      <c r="I220" s="194">
        <v>800</v>
      </c>
      <c r="J220" s="195" t="s">
        <v>681</v>
      </c>
      <c r="K220" s="196">
        <f t="shared" si="156"/>
        <v>150</v>
      </c>
      <c r="L220" s="197">
        <f t="shared" si="157"/>
        <v>0.23076923076923078</v>
      </c>
      <c r="M220" s="192" t="s">
        <v>591</v>
      </c>
      <c r="N220" s="198">
        <v>43154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9">
        <v>49</v>
      </c>
      <c r="B221" s="190">
        <v>42433</v>
      </c>
      <c r="C221" s="190"/>
      <c r="D221" s="191" t="s">
        <v>211</v>
      </c>
      <c r="E221" s="192" t="s">
        <v>623</v>
      </c>
      <c r="F221" s="193">
        <v>437.5</v>
      </c>
      <c r="G221" s="192"/>
      <c r="H221" s="192">
        <v>504.5</v>
      </c>
      <c r="I221" s="194">
        <v>522</v>
      </c>
      <c r="J221" s="195" t="s">
        <v>690</v>
      </c>
      <c r="K221" s="196">
        <f t="shared" si="156"/>
        <v>67</v>
      </c>
      <c r="L221" s="197">
        <f t="shared" si="157"/>
        <v>0.15314285714285714</v>
      </c>
      <c r="M221" s="192" t="s">
        <v>591</v>
      </c>
      <c r="N221" s="198">
        <v>42480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9">
        <v>50</v>
      </c>
      <c r="B222" s="190">
        <v>42438</v>
      </c>
      <c r="C222" s="190"/>
      <c r="D222" s="191" t="s">
        <v>691</v>
      </c>
      <c r="E222" s="192" t="s">
        <v>623</v>
      </c>
      <c r="F222" s="193">
        <v>189.5</v>
      </c>
      <c r="G222" s="192"/>
      <c r="H222" s="192">
        <v>218</v>
      </c>
      <c r="I222" s="194">
        <v>218</v>
      </c>
      <c r="J222" s="195" t="s">
        <v>681</v>
      </c>
      <c r="K222" s="196">
        <f t="shared" si="156"/>
        <v>28.5</v>
      </c>
      <c r="L222" s="197">
        <f t="shared" si="157"/>
        <v>0.15039577836411611</v>
      </c>
      <c r="M222" s="192" t="s">
        <v>591</v>
      </c>
      <c r="N222" s="198">
        <v>43034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99">
        <v>51</v>
      </c>
      <c r="B223" s="200">
        <v>42471</v>
      </c>
      <c r="C223" s="200"/>
      <c r="D223" s="208" t="s">
        <v>692</v>
      </c>
      <c r="E223" s="203" t="s">
        <v>623</v>
      </c>
      <c r="F223" s="203">
        <v>36.5</v>
      </c>
      <c r="G223" s="204"/>
      <c r="H223" s="204">
        <v>15.85</v>
      </c>
      <c r="I223" s="204">
        <v>60</v>
      </c>
      <c r="J223" s="205" t="s">
        <v>693</v>
      </c>
      <c r="K223" s="206">
        <f t="shared" si="156"/>
        <v>-20.65</v>
      </c>
      <c r="L223" s="207">
        <f t="shared" si="157"/>
        <v>-0.5657534246575342</v>
      </c>
      <c r="M223" s="203" t="s">
        <v>604</v>
      </c>
      <c r="N223" s="211">
        <v>43627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9">
        <v>52</v>
      </c>
      <c r="B224" s="190">
        <v>42472</v>
      </c>
      <c r="C224" s="190"/>
      <c r="D224" s="191" t="s">
        <v>694</v>
      </c>
      <c r="E224" s="192" t="s">
        <v>623</v>
      </c>
      <c r="F224" s="193">
        <v>93</v>
      </c>
      <c r="G224" s="192"/>
      <c r="H224" s="192">
        <v>149</v>
      </c>
      <c r="I224" s="194">
        <v>140</v>
      </c>
      <c r="J224" s="195" t="s">
        <v>695</v>
      </c>
      <c r="K224" s="196">
        <f t="shared" si="156"/>
        <v>56</v>
      </c>
      <c r="L224" s="197">
        <f t="shared" si="157"/>
        <v>0.60215053763440862</v>
      </c>
      <c r="M224" s="192" t="s">
        <v>591</v>
      </c>
      <c r="N224" s="198">
        <v>42740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9">
        <v>53</v>
      </c>
      <c r="B225" s="190">
        <v>42472</v>
      </c>
      <c r="C225" s="190"/>
      <c r="D225" s="191" t="s">
        <v>696</v>
      </c>
      <c r="E225" s="192" t="s">
        <v>623</v>
      </c>
      <c r="F225" s="193">
        <v>130</v>
      </c>
      <c r="G225" s="192"/>
      <c r="H225" s="192">
        <v>150</v>
      </c>
      <c r="I225" s="194" t="s">
        <v>697</v>
      </c>
      <c r="J225" s="195" t="s">
        <v>681</v>
      </c>
      <c r="K225" s="196">
        <f t="shared" si="156"/>
        <v>20</v>
      </c>
      <c r="L225" s="197">
        <f t="shared" si="157"/>
        <v>0.15384615384615385</v>
      </c>
      <c r="M225" s="192" t="s">
        <v>591</v>
      </c>
      <c r="N225" s="198">
        <v>42564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9">
        <v>54</v>
      </c>
      <c r="B226" s="190">
        <v>42473</v>
      </c>
      <c r="C226" s="190"/>
      <c r="D226" s="191" t="s">
        <v>698</v>
      </c>
      <c r="E226" s="192" t="s">
        <v>623</v>
      </c>
      <c r="F226" s="193">
        <v>196</v>
      </c>
      <c r="G226" s="192"/>
      <c r="H226" s="192">
        <v>299</v>
      </c>
      <c r="I226" s="194">
        <v>299</v>
      </c>
      <c r="J226" s="195" t="s">
        <v>681</v>
      </c>
      <c r="K226" s="196">
        <v>103</v>
      </c>
      <c r="L226" s="197">
        <v>0.52551020408163296</v>
      </c>
      <c r="M226" s="192" t="s">
        <v>591</v>
      </c>
      <c r="N226" s="198">
        <v>42620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9">
        <v>55</v>
      </c>
      <c r="B227" s="190">
        <v>42473</v>
      </c>
      <c r="C227" s="190"/>
      <c r="D227" s="191" t="s">
        <v>699</v>
      </c>
      <c r="E227" s="192" t="s">
        <v>623</v>
      </c>
      <c r="F227" s="193">
        <v>88</v>
      </c>
      <c r="G227" s="192"/>
      <c r="H227" s="192">
        <v>103</v>
      </c>
      <c r="I227" s="194">
        <v>103</v>
      </c>
      <c r="J227" s="195" t="s">
        <v>681</v>
      </c>
      <c r="K227" s="196">
        <v>15</v>
      </c>
      <c r="L227" s="197">
        <v>0.170454545454545</v>
      </c>
      <c r="M227" s="192" t="s">
        <v>591</v>
      </c>
      <c r="N227" s="198">
        <v>42530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9">
        <v>56</v>
      </c>
      <c r="B228" s="190">
        <v>42492</v>
      </c>
      <c r="C228" s="190"/>
      <c r="D228" s="191" t="s">
        <v>700</v>
      </c>
      <c r="E228" s="192" t="s">
        <v>623</v>
      </c>
      <c r="F228" s="193">
        <v>127.5</v>
      </c>
      <c r="G228" s="192"/>
      <c r="H228" s="192">
        <v>148</v>
      </c>
      <c r="I228" s="194" t="s">
        <v>701</v>
      </c>
      <c r="J228" s="195" t="s">
        <v>681</v>
      </c>
      <c r="K228" s="196">
        <f t="shared" ref="K228:K232" si="158">H228-F228</f>
        <v>20.5</v>
      </c>
      <c r="L228" s="197">
        <f t="shared" ref="L228:L232" si="159">K228/F228</f>
        <v>0.16078431372549021</v>
      </c>
      <c r="M228" s="192" t="s">
        <v>591</v>
      </c>
      <c r="N228" s="198">
        <v>42564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9">
        <v>57</v>
      </c>
      <c r="B229" s="190">
        <v>42493</v>
      </c>
      <c r="C229" s="190"/>
      <c r="D229" s="191" t="s">
        <v>702</v>
      </c>
      <c r="E229" s="192" t="s">
        <v>623</v>
      </c>
      <c r="F229" s="193">
        <v>675</v>
      </c>
      <c r="G229" s="192"/>
      <c r="H229" s="192">
        <v>815</v>
      </c>
      <c r="I229" s="194" t="s">
        <v>703</v>
      </c>
      <c r="J229" s="195" t="s">
        <v>681</v>
      </c>
      <c r="K229" s="196">
        <f t="shared" si="158"/>
        <v>140</v>
      </c>
      <c r="L229" s="197">
        <f t="shared" si="159"/>
        <v>0.2074074074074074</v>
      </c>
      <c r="M229" s="192" t="s">
        <v>591</v>
      </c>
      <c r="N229" s="198">
        <v>43154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99">
        <v>58</v>
      </c>
      <c r="B230" s="200">
        <v>42522</v>
      </c>
      <c r="C230" s="200"/>
      <c r="D230" s="201" t="s">
        <v>704</v>
      </c>
      <c r="E230" s="202" t="s">
        <v>623</v>
      </c>
      <c r="F230" s="203">
        <v>500</v>
      </c>
      <c r="G230" s="203"/>
      <c r="H230" s="204">
        <v>232.5</v>
      </c>
      <c r="I230" s="204" t="s">
        <v>705</v>
      </c>
      <c r="J230" s="205" t="s">
        <v>706</v>
      </c>
      <c r="K230" s="206">
        <f t="shared" si="158"/>
        <v>-267.5</v>
      </c>
      <c r="L230" s="207">
        <f t="shared" si="159"/>
        <v>-0.53500000000000003</v>
      </c>
      <c r="M230" s="203" t="s">
        <v>604</v>
      </c>
      <c r="N230" s="200">
        <v>43735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9">
        <v>59</v>
      </c>
      <c r="B231" s="190">
        <v>42527</v>
      </c>
      <c r="C231" s="190"/>
      <c r="D231" s="191" t="s">
        <v>542</v>
      </c>
      <c r="E231" s="192" t="s">
        <v>623</v>
      </c>
      <c r="F231" s="193">
        <v>110</v>
      </c>
      <c r="G231" s="192"/>
      <c r="H231" s="192">
        <v>126.5</v>
      </c>
      <c r="I231" s="194">
        <v>125</v>
      </c>
      <c r="J231" s="195" t="s">
        <v>632</v>
      </c>
      <c r="K231" s="196">
        <f t="shared" si="158"/>
        <v>16.5</v>
      </c>
      <c r="L231" s="197">
        <f t="shared" si="159"/>
        <v>0.15</v>
      </c>
      <c r="M231" s="192" t="s">
        <v>591</v>
      </c>
      <c r="N231" s="198">
        <v>42552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9">
        <v>60</v>
      </c>
      <c r="B232" s="190">
        <v>42538</v>
      </c>
      <c r="C232" s="190"/>
      <c r="D232" s="191" t="s">
        <v>707</v>
      </c>
      <c r="E232" s="192" t="s">
        <v>623</v>
      </c>
      <c r="F232" s="193">
        <v>44</v>
      </c>
      <c r="G232" s="192"/>
      <c r="H232" s="192">
        <v>69.5</v>
      </c>
      <c r="I232" s="194">
        <v>69.5</v>
      </c>
      <c r="J232" s="195" t="s">
        <v>708</v>
      </c>
      <c r="K232" s="196">
        <f t="shared" si="158"/>
        <v>25.5</v>
      </c>
      <c r="L232" s="197">
        <f t="shared" si="159"/>
        <v>0.57954545454545459</v>
      </c>
      <c r="M232" s="192" t="s">
        <v>591</v>
      </c>
      <c r="N232" s="198">
        <v>42977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9">
        <v>61</v>
      </c>
      <c r="B233" s="190">
        <v>42549</v>
      </c>
      <c r="C233" s="190"/>
      <c r="D233" s="191" t="s">
        <v>709</v>
      </c>
      <c r="E233" s="192" t="s">
        <v>623</v>
      </c>
      <c r="F233" s="193">
        <v>262.5</v>
      </c>
      <c r="G233" s="192"/>
      <c r="H233" s="192">
        <v>340</v>
      </c>
      <c r="I233" s="194">
        <v>333</v>
      </c>
      <c r="J233" s="195" t="s">
        <v>710</v>
      </c>
      <c r="K233" s="196">
        <v>77.5</v>
      </c>
      <c r="L233" s="197">
        <v>0.29523809523809502</v>
      </c>
      <c r="M233" s="192" t="s">
        <v>591</v>
      </c>
      <c r="N233" s="198">
        <v>43017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9">
        <v>62</v>
      </c>
      <c r="B234" s="190">
        <v>42549</v>
      </c>
      <c r="C234" s="190"/>
      <c r="D234" s="191" t="s">
        <v>711</v>
      </c>
      <c r="E234" s="192" t="s">
        <v>623</v>
      </c>
      <c r="F234" s="193">
        <v>840</v>
      </c>
      <c r="G234" s="192"/>
      <c r="H234" s="192">
        <v>1230</v>
      </c>
      <c r="I234" s="194">
        <v>1230</v>
      </c>
      <c r="J234" s="195" t="s">
        <v>681</v>
      </c>
      <c r="K234" s="196">
        <v>390</v>
      </c>
      <c r="L234" s="197">
        <v>0.46428571428571402</v>
      </c>
      <c r="M234" s="192" t="s">
        <v>591</v>
      </c>
      <c r="N234" s="198">
        <v>42649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12">
        <v>63</v>
      </c>
      <c r="B235" s="213">
        <v>42556</v>
      </c>
      <c r="C235" s="213"/>
      <c r="D235" s="214" t="s">
        <v>712</v>
      </c>
      <c r="E235" s="215" t="s">
        <v>623</v>
      </c>
      <c r="F235" s="215">
        <v>395</v>
      </c>
      <c r="G235" s="216"/>
      <c r="H235" s="216">
        <f>(468.5+342.5)/2</f>
        <v>405.5</v>
      </c>
      <c r="I235" s="216">
        <v>510</v>
      </c>
      <c r="J235" s="217" t="s">
        <v>713</v>
      </c>
      <c r="K235" s="218">
        <f t="shared" ref="K235:K241" si="160">H235-F235</f>
        <v>10.5</v>
      </c>
      <c r="L235" s="219">
        <f t="shared" ref="L235:L241" si="161">K235/F235</f>
        <v>2.6582278481012658E-2</v>
      </c>
      <c r="M235" s="215" t="s">
        <v>714</v>
      </c>
      <c r="N235" s="213">
        <v>43606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99">
        <v>64</v>
      </c>
      <c r="B236" s="200">
        <v>42584</v>
      </c>
      <c r="C236" s="200"/>
      <c r="D236" s="201" t="s">
        <v>715</v>
      </c>
      <c r="E236" s="202" t="s">
        <v>593</v>
      </c>
      <c r="F236" s="203">
        <f>169.5-12.8</f>
        <v>156.69999999999999</v>
      </c>
      <c r="G236" s="203"/>
      <c r="H236" s="204">
        <v>77</v>
      </c>
      <c r="I236" s="204" t="s">
        <v>716</v>
      </c>
      <c r="J236" s="205" t="s">
        <v>717</v>
      </c>
      <c r="K236" s="206">
        <f t="shared" si="160"/>
        <v>-79.699999999999989</v>
      </c>
      <c r="L236" s="207">
        <f t="shared" si="161"/>
        <v>-0.50861518825781749</v>
      </c>
      <c r="M236" s="203" t="s">
        <v>604</v>
      </c>
      <c r="N236" s="200">
        <v>43522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99">
        <v>65</v>
      </c>
      <c r="B237" s="200">
        <v>42586</v>
      </c>
      <c r="C237" s="200"/>
      <c r="D237" s="201" t="s">
        <v>718</v>
      </c>
      <c r="E237" s="202" t="s">
        <v>623</v>
      </c>
      <c r="F237" s="203">
        <v>400</v>
      </c>
      <c r="G237" s="203"/>
      <c r="H237" s="204">
        <v>305</v>
      </c>
      <c r="I237" s="204">
        <v>475</v>
      </c>
      <c r="J237" s="205" t="s">
        <v>719</v>
      </c>
      <c r="K237" s="206">
        <f t="shared" si="160"/>
        <v>-95</v>
      </c>
      <c r="L237" s="207">
        <f t="shared" si="161"/>
        <v>-0.23749999999999999</v>
      </c>
      <c r="M237" s="203" t="s">
        <v>604</v>
      </c>
      <c r="N237" s="200">
        <v>43606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9">
        <v>66</v>
      </c>
      <c r="B238" s="190">
        <v>42593</v>
      </c>
      <c r="C238" s="190"/>
      <c r="D238" s="191" t="s">
        <v>720</v>
      </c>
      <c r="E238" s="192" t="s">
        <v>623</v>
      </c>
      <c r="F238" s="193">
        <v>86.5</v>
      </c>
      <c r="G238" s="192"/>
      <c r="H238" s="192">
        <v>130</v>
      </c>
      <c r="I238" s="194">
        <v>130</v>
      </c>
      <c r="J238" s="195" t="s">
        <v>721</v>
      </c>
      <c r="K238" s="196">
        <f t="shared" si="160"/>
        <v>43.5</v>
      </c>
      <c r="L238" s="197">
        <f t="shared" si="161"/>
        <v>0.50289017341040465</v>
      </c>
      <c r="M238" s="192" t="s">
        <v>591</v>
      </c>
      <c r="N238" s="198">
        <v>43091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99">
        <v>67</v>
      </c>
      <c r="B239" s="200">
        <v>42600</v>
      </c>
      <c r="C239" s="200"/>
      <c r="D239" s="201" t="s">
        <v>110</v>
      </c>
      <c r="E239" s="202" t="s">
        <v>623</v>
      </c>
      <c r="F239" s="203">
        <v>133.5</v>
      </c>
      <c r="G239" s="203"/>
      <c r="H239" s="204">
        <v>126.5</v>
      </c>
      <c r="I239" s="204">
        <v>178</v>
      </c>
      <c r="J239" s="205" t="s">
        <v>722</v>
      </c>
      <c r="K239" s="206">
        <f t="shared" si="160"/>
        <v>-7</v>
      </c>
      <c r="L239" s="207">
        <f t="shared" si="161"/>
        <v>-5.2434456928838954E-2</v>
      </c>
      <c r="M239" s="203" t="s">
        <v>604</v>
      </c>
      <c r="N239" s="200">
        <v>42615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9">
        <v>68</v>
      </c>
      <c r="B240" s="190">
        <v>42613</v>
      </c>
      <c r="C240" s="190"/>
      <c r="D240" s="191" t="s">
        <v>723</v>
      </c>
      <c r="E240" s="192" t="s">
        <v>623</v>
      </c>
      <c r="F240" s="193">
        <v>560</v>
      </c>
      <c r="G240" s="192"/>
      <c r="H240" s="192">
        <v>725</v>
      </c>
      <c r="I240" s="194">
        <v>725</v>
      </c>
      <c r="J240" s="195" t="s">
        <v>625</v>
      </c>
      <c r="K240" s="196">
        <f t="shared" si="160"/>
        <v>165</v>
      </c>
      <c r="L240" s="197">
        <f t="shared" si="161"/>
        <v>0.29464285714285715</v>
      </c>
      <c r="M240" s="192" t="s">
        <v>591</v>
      </c>
      <c r="N240" s="198">
        <v>42456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9">
        <v>69</v>
      </c>
      <c r="B241" s="190">
        <v>42614</v>
      </c>
      <c r="C241" s="190"/>
      <c r="D241" s="191" t="s">
        <v>724</v>
      </c>
      <c r="E241" s="192" t="s">
        <v>623</v>
      </c>
      <c r="F241" s="193">
        <v>160.5</v>
      </c>
      <c r="G241" s="192"/>
      <c r="H241" s="192">
        <v>210</v>
      </c>
      <c r="I241" s="194">
        <v>210</v>
      </c>
      <c r="J241" s="195" t="s">
        <v>625</v>
      </c>
      <c r="K241" s="196">
        <f t="shared" si="160"/>
        <v>49.5</v>
      </c>
      <c r="L241" s="197">
        <f t="shared" si="161"/>
        <v>0.30841121495327101</v>
      </c>
      <c r="M241" s="192" t="s">
        <v>591</v>
      </c>
      <c r="N241" s="198">
        <v>42871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9">
        <v>70</v>
      </c>
      <c r="B242" s="190">
        <v>42646</v>
      </c>
      <c r="C242" s="190"/>
      <c r="D242" s="191" t="s">
        <v>397</v>
      </c>
      <c r="E242" s="192" t="s">
        <v>623</v>
      </c>
      <c r="F242" s="193">
        <v>430</v>
      </c>
      <c r="G242" s="192"/>
      <c r="H242" s="192">
        <v>596</v>
      </c>
      <c r="I242" s="194">
        <v>575</v>
      </c>
      <c r="J242" s="195" t="s">
        <v>725</v>
      </c>
      <c r="K242" s="196">
        <v>166</v>
      </c>
      <c r="L242" s="197">
        <v>0.38604651162790699</v>
      </c>
      <c r="M242" s="192" t="s">
        <v>591</v>
      </c>
      <c r="N242" s="198">
        <v>42769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9">
        <v>71</v>
      </c>
      <c r="B243" s="190">
        <v>42657</v>
      </c>
      <c r="C243" s="190"/>
      <c r="D243" s="191" t="s">
        <v>726</v>
      </c>
      <c r="E243" s="192" t="s">
        <v>623</v>
      </c>
      <c r="F243" s="193">
        <v>280</v>
      </c>
      <c r="G243" s="192"/>
      <c r="H243" s="192">
        <v>345</v>
      </c>
      <c r="I243" s="194">
        <v>345</v>
      </c>
      <c r="J243" s="195" t="s">
        <v>625</v>
      </c>
      <c r="K243" s="196">
        <f t="shared" ref="K243:K248" si="162">H243-F243</f>
        <v>65</v>
      </c>
      <c r="L243" s="197">
        <f t="shared" ref="L243:L244" si="163">K243/F243</f>
        <v>0.23214285714285715</v>
      </c>
      <c r="M243" s="192" t="s">
        <v>591</v>
      </c>
      <c r="N243" s="198">
        <v>42814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9">
        <v>72</v>
      </c>
      <c r="B244" s="190">
        <v>42657</v>
      </c>
      <c r="C244" s="190"/>
      <c r="D244" s="191" t="s">
        <v>727</v>
      </c>
      <c r="E244" s="192" t="s">
        <v>623</v>
      </c>
      <c r="F244" s="193">
        <v>245</v>
      </c>
      <c r="G244" s="192"/>
      <c r="H244" s="192">
        <v>325.5</v>
      </c>
      <c r="I244" s="194">
        <v>330</v>
      </c>
      <c r="J244" s="195" t="s">
        <v>728</v>
      </c>
      <c r="K244" s="196">
        <f t="shared" si="162"/>
        <v>80.5</v>
      </c>
      <c r="L244" s="197">
        <f t="shared" si="163"/>
        <v>0.32857142857142857</v>
      </c>
      <c r="M244" s="192" t="s">
        <v>591</v>
      </c>
      <c r="N244" s="198">
        <v>42769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9">
        <v>73</v>
      </c>
      <c r="B245" s="190">
        <v>42660</v>
      </c>
      <c r="C245" s="190"/>
      <c r="D245" s="191" t="s">
        <v>347</v>
      </c>
      <c r="E245" s="192" t="s">
        <v>623</v>
      </c>
      <c r="F245" s="193">
        <v>125</v>
      </c>
      <c r="G245" s="192"/>
      <c r="H245" s="192">
        <v>160</v>
      </c>
      <c r="I245" s="194">
        <v>160</v>
      </c>
      <c r="J245" s="195" t="s">
        <v>681</v>
      </c>
      <c r="K245" s="196">
        <f t="shared" si="162"/>
        <v>35</v>
      </c>
      <c r="L245" s="197">
        <v>0.28000000000000003</v>
      </c>
      <c r="M245" s="192" t="s">
        <v>591</v>
      </c>
      <c r="N245" s="198">
        <v>42803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9">
        <v>74</v>
      </c>
      <c r="B246" s="190">
        <v>42660</v>
      </c>
      <c r="C246" s="190"/>
      <c r="D246" s="191" t="s">
        <v>470</v>
      </c>
      <c r="E246" s="192" t="s">
        <v>623</v>
      </c>
      <c r="F246" s="193">
        <v>114</v>
      </c>
      <c r="G246" s="192"/>
      <c r="H246" s="192">
        <v>145</v>
      </c>
      <c r="I246" s="194">
        <v>145</v>
      </c>
      <c r="J246" s="195" t="s">
        <v>681</v>
      </c>
      <c r="K246" s="196">
        <f t="shared" si="162"/>
        <v>31</v>
      </c>
      <c r="L246" s="197">
        <f t="shared" ref="L246:L248" si="164">K246/F246</f>
        <v>0.27192982456140352</v>
      </c>
      <c r="M246" s="192" t="s">
        <v>591</v>
      </c>
      <c r="N246" s="198">
        <v>42859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9">
        <v>75</v>
      </c>
      <c r="B247" s="190">
        <v>42660</v>
      </c>
      <c r="C247" s="190"/>
      <c r="D247" s="191" t="s">
        <v>729</v>
      </c>
      <c r="E247" s="192" t="s">
        <v>623</v>
      </c>
      <c r="F247" s="193">
        <v>212</v>
      </c>
      <c r="G247" s="192"/>
      <c r="H247" s="192">
        <v>280</v>
      </c>
      <c r="I247" s="194">
        <v>276</v>
      </c>
      <c r="J247" s="195" t="s">
        <v>730</v>
      </c>
      <c r="K247" s="196">
        <f t="shared" si="162"/>
        <v>68</v>
      </c>
      <c r="L247" s="197">
        <f t="shared" si="164"/>
        <v>0.32075471698113206</v>
      </c>
      <c r="M247" s="192" t="s">
        <v>591</v>
      </c>
      <c r="N247" s="198">
        <v>42858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9">
        <v>76</v>
      </c>
      <c r="B248" s="190">
        <v>42678</v>
      </c>
      <c r="C248" s="190"/>
      <c r="D248" s="191" t="s">
        <v>458</v>
      </c>
      <c r="E248" s="192" t="s">
        <v>623</v>
      </c>
      <c r="F248" s="193">
        <v>155</v>
      </c>
      <c r="G248" s="192"/>
      <c r="H248" s="192">
        <v>210</v>
      </c>
      <c r="I248" s="194">
        <v>210</v>
      </c>
      <c r="J248" s="195" t="s">
        <v>731</v>
      </c>
      <c r="K248" s="196">
        <f t="shared" si="162"/>
        <v>55</v>
      </c>
      <c r="L248" s="197">
        <f t="shared" si="164"/>
        <v>0.35483870967741937</v>
      </c>
      <c r="M248" s="192" t="s">
        <v>591</v>
      </c>
      <c r="N248" s="198">
        <v>42944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99">
        <v>77</v>
      </c>
      <c r="B249" s="200">
        <v>42710</v>
      </c>
      <c r="C249" s="200"/>
      <c r="D249" s="201" t="s">
        <v>732</v>
      </c>
      <c r="E249" s="202" t="s">
        <v>623</v>
      </c>
      <c r="F249" s="203">
        <v>150.5</v>
      </c>
      <c r="G249" s="203"/>
      <c r="H249" s="204">
        <v>72.5</v>
      </c>
      <c r="I249" s="204">
        <v>174</v>
      </c>
      <c r="J249" s="205" t="s">
        <v>733</v>
      </c>
      <c r="K249" s="206">
        <v>-78</v>
      </c>
      <c r="L249" s="207">
        <v>-0.51827242524916906</v>
      </c>
      <c r="M249" s="203" t="s">
        <v>604</v>
      </c>
      <c r="N249" s="200">
        <v>43333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9">
        <v>78</v>
      </c>
      <c r="B250" s="190">
        <v>42712</v>
      </c>
      <c r="C250" s="190"/>
      <c r="D250" s="191" t="s">
        <v>734</v>
      </c>
      <c r="E250" s="192" t="s">
        <v>623</v>
      </c>
      <c r="F250" s="193">
        <v>380</v>
      </c>
      <c r="G250" s="192"/>
      <c r="H250" s="192">
        <v>478</v>
      </c>
      <c r="I250" s="194">
        <v>468</v>
      </c>
      <c r="J250" s="195" t="s">
        <v>681</v>
      </c>
      <c r="K250" s="196">
        <f t="shared" ref="K250:K252" si="165">H250-F250</f>
        <v>98</v>
      </c>
      <c r="L250" s="197">
        <f t="shared" ref="L250:L252" si="166">K250/F250</f>
        <v>0.25789473684210529</v>
      </c>
      <c r="M250" s="192" t="s">
        <v>591</v>
      </c>
      <c r="N250" s="198">
        <v>43025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9">
        <v>79</v>
      </c>
      <c r="B251" s="190">
        <v>42734</v>
      </c>
      <c r="C251" s="190"/>
      <c r="D251" s="191" t="s">
        <v>109</v>
      </c>
      <c r="E251" s="192" t="s">
        <v>623</v>
      </c>
      <c r="F251" s="193">
        <v>305</v>
      </c>
      <c r="G251" s="192"/>
      <c r="H251" s="192">
        <v>375</v>
      </c>
      <c r="I251" s="194">
        <v>375</v>
      </c>
      <c r="J251" s="195" t="s">
        <v>681</v>
      </c>
      <c r="K251" s="196">
        <f t="shared" si="165"/>
        <v>70</v>
      </c>
      <c r="L251" s="197">
        <f t="shared" si="166"/>
        <v>0.22950819672131148</v>
      </c>
      <c r="M251" s="192" t="s">
        <v>591</v>
      </c>
      <c r="N251" s="198">
        <v>42768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9">
        <v>80</v>
      </c>
      <c r="B252" s="190">
        <v>42739</v>
      </c>
      <c r="C252" s="190"/>
      <c r="D252" s="191" t="s">
        <v>95</v>
      </c>
      <c r="E252" s="192" t="s">
        <v>623</v>
      </c>
      <c r="F252" s="193">
        <v>99.5</v>
      </c>
      <c r="G252" s="192"/>
      <c r="H252" s="192">
        <v>158</v>
      </c>
      <c r="I252" s="194">
        <v>158</v>
      </c>
      <c r="J252" s="195" t="s">
        <v>681</v>
      </c>
      <c r="K252" s="196">
        <f t="shared" si="165"/>
        <v>58.5</v>
      </c>
      <c r="L252" s="197">
        <f t="shared" si="166"/>
        <v>0.5879396984924623</v>
      </c>
      <c r="M252" s="192" t="s">
        <v>591</v>
      </c>
      <c r="N252" s="198">
        <v>42898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9">
        <v>81</v>
      </c>
      <c r="B253" s="190">
        <v>42739</v>
      </c>
      <c r="C253" s="190"/>
      <c r="D253" s="191" t="s">
        <v>95</v>
      </c>
      <c r="E253" s="192" t="s">
        <v>623</v>
      </c>
      <c r="F253" s="193">
        <v>99.5</v>
      </c>
      <c r="G253" s="192"/>
      <c r="H253" s="192">
        <v>158</v>
      </c>
      <c r="I253" s="194">
        <v>158</v>
      </c>
      <c r="J253" s="195" t="s">
        <v>681</v>
      </c>
      <c r="K253" s="196">
        <v>58.5</v>
      </c>
      <c r="L253" s="197">
        <v>0.58793969849246197</v>
      </c>
      <c r="M253" s="192" t="s">
        <v>591</v>
      </c>
      <c r="N253" s="198">
        <v>42898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9">
        <v>82</v>
      </c>
      <c r="B254" s="190">
        <v>42786</v>
      </c>
      <c r="C254" s="190"/>
      <c r="D254" s="191" t="s">
        <v>186</v>
      </c>
      <c r="E254" s="192" t="s">
        <v>623</v>
      </c>
      <c r="F254" s="193">
        <v>140.5</v>
      </c>
      <c r="G254" s="192"/>
      <c r="H254" s="192">
        <v>220</v>
      </c>
      <c r="I254" s="194">
        <v>220</v>
      </c>
      <c r="J254" s="195" t="s">
        <v>681</v>
      </c>
      <c r="K254" s="196">
        <f>H254-F254</f>
        <v>79.5</v>
      </c>
      <c r="L254" s="197">
        <f>K254/F254</f>
        <v>0.5658362989323843</v>
      </c>
      <c r="M254" s="192" t="s">
        <v>591</v>
      </c>
      <c r="N254" s="198">
        <v>42864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9">
        <v>83</v>
      </c>
      <c r="B255" s="190">
        <v>42786</v>
      </c>
      <c r="C255" s="190"/>
      <c r="D255" s="191" t="s">
        <v>735</v>
      </c>
      <c r="E255" s="192" t="s">
        <v>623</v>
      </c>
      <c r="F255" s="193">
        <v>202.5</v>
      </c>
      <c r="G255" s="192"/>
      <c r="H255" s="192">
        <v>234</v>
      </c>
      <c r="I255" s="194">
        <v>234</v>
      </c>
      <c r="J255" s="195" t="s">
        <v>681</v>
      </c>
      <c r="K255" s="196">
        <v>31.5</v>
      </c>
      <c r="L255" s="197">
        <v>0.155555555555556</v>
      </c>
      <c r="M255" s="192" t="s">
        <v>591</v>
      </c>
      <c r="N255" s="198">
        <v>42836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9">
        <v>84</v>
      </c>
      <c r="B256" s="190">
        <v>42818</v>
      </c>
      <c r="C256" s="190"/>
      <c r="D256" s="191" t="s">
        <v>736</v>
      </c>
      <c r="E256" s="192" t="s">
        <v>623</v>
      </c>
      <c r="F256" s="193">
        <v>300.5</v>
      </c>
      <c r="G256" s="192"/>
      <c r="H256" s="192">
        <v>417.5</v>
      </c>
      <c r="I256" s="194">
        <v>420</v>
      </c>
      <c r="J256" s="195" t="s">
        <v>737</v>
      </c>
      <c r="K256" s="196">
        <f>H256-F256</f>
        <v>117</v>
      </c>
      <c r="L256" s="197">
        <f>K256/F256</f>
        <v>0.38935108153078202</v>
      </c>
      <c r="M256" s="192" t="s">
        <v>591</v>
      </c>
      <c r="N256" s="198">
        <v>43070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9">
        <v>85</v>
      </c>
      <c r="B257" s="190">
        <v>42818</v>
      </c>
      <c r="C257" s="190"/>
      <c r="D257" s="191" t="s">
        <v>711</v>
      </c>
      <c r="E257" s="192" t="s">
        <v>623</v>
      </c>
      <c r="F257" s="193">
        <v>850</v>
      </c>
      <c r="G257" s="192"/>
      <c r="H257" s="192">
        <v>1042.5</v>
      </c>
      <c r="I257" s="194">
        <v>1023</v>
      </c>
      <c r="J257" s="195" t="s">
        <v>738</v>
      </c>
      <c r="K257" s="196">
        <v>192.5</v>
      </c>
      <c r="L257" s="197">
        <v>0.22647058823529401</v>
      </c>
      <c r="M257" s="192" t="s">
        <v>591</v>
      </c>
      <c r="N257" s="198">
        <v>42830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9">
        <v>86</v>
      </c>
      <c r="B258" s="190">
        <v>42830</v>
      </c>
      <c r="C258" s="190"/>
      <c r="D258" s="191" t="s">
        <v>489</v>
      </c>
      <c r="E258" s="192" t="s">
        <v>623</v>
      </c>
      <c r="F258" s="193">
        <v>785</v>
      </c>
      <c r="G258" s="192"/>
      <c r="H258" s="192">
        <v>930</v>
      </c>
      <c r="I258" s="194">
        <v>920</v>
      </c>
      <c r="J258" s="195" t="s">
        <v>739</v>
      </c>
      <c r="K258" s="196">
        <f>H258-F258</f>
        <v>145</v>
      </c>
      <c r="L258" s="197">
        <f>K258/F258</f>
        <v>0.18471337579617833</v>
      </c>
      <c r="M258" s="192" t="s">
        <v>591</v>
      </c>
      <c r="N258" s="198">
        <v>42976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99">
        <v>87</v>
      </c>
      <c r="B259" s="200">
        <v>42831</v>
      </c>
      <c r="C259" s="200"/>
      <c r="D259" s="201" t="s">
        <v>740</v>
      </c>
      <c r="E259" s="202" t="s">
        <v>623</v>
      </c>
      <c r="F259" s="203">
        <v>40</v>
      </c>
      <c r="G259" s="203"/>
      <c r="H259" s="204">
        <v>13.1</v>
      </c>
      <c r="I259" s="204">
        <v>60</v>
      </c>
      <c r="J259" s="205" t="s">
        <v>741</v>
      </c>
      <c r="K259" s="206">
        <v>-26.9</v>
      </c>
      <c r="L259" s="207">
        <v>-0.67249999999999999</v>
      </c>
      <c r="M259" s="203" t="s">
        <v>604</v>
      </c>
      <c r="N259" s="200">
        <v>43138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9">
        <v>88</v>
      </c>
      <c r="B260" s="190">
        <v>42837</v>
      </c>
      <c r="C260" s="190"/>
      <c r="D260" s="191" t="s">
        <v>94</v>
      </c>
      <c r="E260" s="192" t="s">
        <v>623</v>
      </c>
      <c r="F260" s="193">
        <v>289.5</v>
      </c>
      <c r="G260" s="192"/>
      <c r="H260" s="192">
        <v>354</v>
      </c>
      <c r="I260" s="194">
        <v>360</v>
      </c>
      <c r="J260" s="195" t="s">
        <v>742</v>
      </c>
      <c r="K260" s="196">
        <f t="shared" ref="K260:K268" si="167">H260-F260</f>
        <v>64.5</v>
      </c>
      <c r="L260" s="197">
        <f t="shared" ref="L260:L268" si="168">K260/F260</f>
        <v>0.22279792746113988</v>
      </c>
      <c r="M260" s="192" t="s">
        <v>591</v>
      </c>
      <c r="N260" s="198">
        <v>43040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9">
        <v>89</v>
      </c>
      <c r="B261" s="190">
        <v>42845</v>
      </c>
      <c r="C261" s="190"/>
      <c r="D261" s="191" t="s">
        <v>428</v>
      </c>
      <c r="E261" s="192" t="s">
        <v>623</v>
      </c>
      <c r="F261" s="193">
        <v>700</v>
      </c>
      <c r="G261" s="192"/>
      <c r="H261" s="192">
        <v>840</v>
      </c>
      <c r="I261" s="194">
        <v>840</v>
      </c>
      <c r="J261" s="195" t="s">
        <v>743</v>
      </c>
      <c r="K261" s="196">
        <f t="shared" si="167"/>
        <v>140</v>
      </c>
      <c r="L261" s="197">
        <f t="shared" si="168"/>
        <v>0.2</v>
      </c>
      <c r="M261" s="192" t="s">
        <v>591</v>
      </c>
      <c r="N261" s="198">
        <v>42893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9">
        <v>90</v>
      </c>
      <c r="B262" s="190">
        <v>42887</v>
      </c>
      <c r="C262" s="190"/>
      <c r="D262" s="191" t="s">
        <v>744</v>
      </c>
      <c r="E262" s="192" t="s">
        <v>623</v>
      </c>
      <c r="F262" s="193">
        <v>130</v>
      </c>
      <c r="G262" s="192"/>
      <c r="H262" s="192">
        <v>144.25</v>
      </c>
      <c r="I262" s="194">
        <v>170</v>
      </c>
      <c r="J262" s="195" t="s">
        <v>745</v>
      </c>
      <c r="K262" s="196">
        <f t="shared" si="167"/>
        <v>14.25</v>
      </c>
      <c r="L262" s="197">
        <f t="shared" si="168"/>
        <v>0.10961538461538461</v>
      </c>
      <c r="M262" s="192" t="s">
        <v>591</v>
      </c>
      <c r="N262" s="198">
        <v>43675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9">
        <v>91</v>
      </c>
      <c r="B263" s="190">
        <v>42901</v>
      </c>
      <c r="C263" s="190"/>
      <c r="D263" s="191" t="s">
        <v>746</v>
      </c>
      <c r="E263" s="192" t="s">
        <v>623</v>
      </c>
      <c r="F263" s="193">
        <v>214.5</v>
      </c>
      <c r="G263" s="192"/>
      <c r="H263" s="192">
        <v>262</v>
      </c>
      <c r="I263" s="194">
        <v>262</v>
      </c>
      <c r="J263" s="195" t="s">
        <v>747</v>
      </c>
      <c r="K263" s="196">
        <f t="shared" si="167"/>
        <v>47.5</v>
      </c>
      <c r="L263" s="197">
        <f t="shared" si="168"/>
        <v>0.22144522144522144</v>
      </c>
      <c r="M263" s="192" t="s">
        <v>591</v>
      </c>
      <c r="N263" s="198">
        <v>42977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20">
        <v>92</v>
      </c>
      <c r="B264" s="221">
        <v>42933</v>
      </c>
      <c r="C264" s="221"/>
      <c r="D264" s="222" t="s">
        <v>748</v>
      </c>
      <c r="E264" s="223" t="s">
        <v>623</v>
      </c>
      <c r="F264" s="224">
        <v>370</v>
      </c>
      <c r="G264" s="223"/>
      <c r="H264" s="223">
        <v>447.5</v>
      </c>
      <c r="I264" s="225">
        <v>450</v>
      </c>
      <c r="J264" s="226" t="s">
        <v>681</v>
      </c>
      <c r="K264" s="196">
        <f t="shared" si="167"/>
        <v>77.5</v>
      </c>
      <c r="L264" s="227">
        <f t="shared" si="168"/>
        <v>0.20945945945945946</v>
      </c>
      <c r="M264" s="223" t="s">
        <v>591</v>
      </c>
      <c r="N264" s="228">
        <v>43035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20">
        <v>93</v>
      </c>
      <c r="B265" s="221">
        <v>42943</v>
      </c>
      <c r="C265" s="221"/>
      <c r="D265" s="222" t="s">
        <v>184</v>
      </c>
      <c r="E265" s="223" t="s">
        <v>623</v>
      </c>
      <c r="F265" s="224">
        <v>657.5</v>
      </c>
      <c r="G265" s="223"/>
      <c r="H265" s="223">
        <v>825</v>
      </c>
      <c r="I265" s="225">
        <v>820</v>
      </c>
      <c r="J265" s="226" t="s">
        <v>681</v>
      </c>
      <c r="K265" s="196">
        <f t="shared" si="167"/>
        <v>167.5</v>
      </c>
      <c r="L265" s="227">
        <f t="shared" si="168"/>
        <v>0.25475285171102663</v>
      </c>
      <c r="M265" s="223" t="s">
        <v>591</v>
      </c>
      <c r="N265" s="228">
        <v>43090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9">
        <v>94</v>
      </c>
      <c r="B266" s="190">
        <v>42964</v>
      </c>
      <c r="C266" s="190"/>
      <c r="D266" s="191" t="s">
        <v>363</v>
      </c>
      <c r="E266" s="192" t="s">
        <v>623</v>
      </c>
      <c r="F266" s="193">
        <v>605</v>
      </c>
      <c r="G266" s="192"/>
      <c r="H266" s="192">
        <v>750</v>
      </c>
      <c r="I266" s="194">
        <v>750</v>
      </c>
      <c r="J266" s="195" t="s">
        <v>739</v>
      </c>
      <c r="K266" s="196">
        <f t="shared" si="167"/>
        <v>145</v>
      </c>
      <c r="L266" s="197">
        <f t="shared" si="168"/>
        <v>0.23966942148760331</v>
      </c>
      <c r="M266" s="192" t="s">
        <v>591</v>
      </c>
      <c r="N266" s="198">
        <v>43027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99">
        <v>95</v>
      </c>
      <c r="B267" s="200">
        <v>42979</v>
      </c>
      <c r="C267" s="200"/>
      <c r="D267" s="208" t="s">
        <v>749</v>
      </c>
      <c r="E267" s="203" t="s">
        <v>623</v>
      </c>
      <c r="F267" s="203">
        <v>255</v>
      </c>
      <c r="G267" s="204"/>
      <c r="H267" s="204">
        <v>217.25</v>
      </c>
      <c r="I267" s="204">
        <v>320</v>
      </c>
      <c r="J267" s="205" t="s">
        <v>750</v>
      </c>
      <c r="K267" s="206">
        <f t="shared" si="167"/>
        <v>-37.75</v>
      </c>
      <c r="L267" s="209">
        <f t="shared" si="168"/>
        <v>-0.14803921568627451</v>
      </c>
      <c r="M267" s="203" t="s">
        <v>604</v>
      </c>
      <c r="N267" s="200">
        <v>43661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9">
        <v>96</v>
      </c>
      <c r="B268" s="190">
        <v>42997</v>
      </c>
      <c r="C268" s="190"/>
      <c r="D268" s="191" t="s">
        <v>751</v>
      </c>
      <c r="E268" s="192" t="s">
        <v>623</v>
      </c>
      <c r="F268" s="193">
        <v>215</v>
      </c>
      <c r="G268" s="192"/>
      <c r="H268" s="192">
        <v>258</v>
      </c>
      <c r="I268" s="194">
        <v>258</v>
      </c>
      <c r="J268" s="195" t="s">
        <v>681</v>
      </c>
      <c r="K268" s="196">
        <f t="shared" si="167"/>
        <v>43</v>
      </c>
      <c r="L268" s="197">
        <f t="shared" si="168"/>
        <v>0.2</v>
      </c>
      <c r="M268" s="192" t="s">
        <v>591</v>
      </c>
      <c r="N268" s="198">
        <v>43040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9">
        <v>97</v>
      </c>
      <c r="B269" s="190">
        <v>42997</v>
      </c>
      <c r="C269" s="190"/>
      <c r="D269" s="191" t="s">
        <v>751</v>
      </c>
      <c r="E269" s="192" t="s">
        <v>623</v>
      </c>
      <c r="F269" s="193">
        <v>215</v>
      </c>
      <c r="G269" s="192"/>
      <c r="H269" s="192">
        <v>258</v>
      </c>
      <c r="I269" s="194">
        <v>258</v>
      </c>
      <c r="J269" s="226" t="s">
        <v>681</v>
      </c>
      <c r="K269" s="196">
        <v>43</v>
      </c>
      <c r="L269" s="197">
        <v>0.2</v>
      </c>
      <c r="M269" s="192" t="s">
        <v>591</v>
      </c>
      <c r="N269" s="198">
        <v>43040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20">
        <v>98</v>
      </c>
      <c r="B270" s="221">
        <v>42998</v>
      </c>
      <c r="C270" s="221"/>
      <c r="D270" s="222" t="s">
        <v>752</v>
      </c>
      <c r="E270" s="223" t="s">
        <v>623</v>
      </c>
      <c r="F270" s="193">
        <v>75</v>
      </c>
      <c r="G270" s="223"/>
      <c r="H270" s="223">
        <v>90</v>
      </c>
      <c r="I270" s="225">
        <v>90</v>
      </c>
      <c r="J270" s="195" t="s">
        <v>753</v>
      </c>
      <c r="K270" s="196">
        <f t="shared" ref="K270:K275" si="169">H270-F270</f>
        <v>15</v>
      </c>
      <c r="L270" s="197">
        <f t="shared" ref="L270:L275" si="170">K270/F270</f>
        <v>0.2</v>
      </c>
      <c r="M270" s="192" t="s">
        <v>591</v>
      </c>
      <c r="N270" s="198">
        <v>43019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20">
        <v>99</v>
      </c>
      <c r="B271" s="221">
        <v>43011</v>
      </c>
      <c r="C271" s="221"/>
      <c r="D271" s="222" t="s">
        <v>606</v>
      </c>
      <c r="E271" s="223" t="s">
        <v>623</v>
      </c>
      <c r="F271" s="224">
        <v>315</v>
      </c>
      <c r="G271" s="223"/>
      <c r="H271" s="223">
        <v>392</v>
      </c>
      <c r="I271" s="225">
        <v>384</v>
      </c>
      <c r="J271" s="226" t="s">
        <v>754</v>
      </c>
      <c r="K271" s="196">
        <f t="shared" si="169"/>
        <v>77</v>
      </c>
      <c r="L271" s="227">
        <f t="shared" si="170"/>
        <v>0.24444444444444444</v>
      </c>
      <c r="M271" s="223" t="s">
        <v>591</v>
      </c>
      <c r="N271" s="228">
        <v>43017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20">
        <v>100</v>
      </c>
      <c r="B272" s="221">
        <v>43013</v>
      </c>
      <c r="C272" s="221"/>
      <c r="D272" s="222" t="s">
        <v>463</v>
      </c>
      <c r="E272" s="223" t="s">
        <v>623</v>
      </c>
      <c r="F272" s="224">
        <v>145</v>
      </c>
      <c r="G272" s="223"/>
      <c r="H272" s="223">
        <v>179</v>
      </c>
      <c r="I272" s="225">
        <v>180</v>
      </c>
      <c r="J272" s="226" t="s">
        <v>755</v>
      </c>
      <c r="K272" s="196">
        <f t="shared" si="169"/>
        <v>34</v>
      </c>
      <c r="L272" s="227">
        <f t="shared" si="170"/>
        <v>0.23448275862068965</v>
      </c>
      <c r="M272" s="223" t="s">
        <v>591</v>
      </c>
      <c r="N272" s="228">
        <v>43025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20">
        <v>101</v>
      </c>
      <c r="B273" s="221">
        <v>43014</v>
      </c>
      <c r="C273" s="221"/>
      <c r="D273" s="222" t="s">
        <v>337</v>
      </c>
      <c r="E273" s="223" t="s">
        <v>623</v>
      </c>
      <c r="F273" s="224">
        <v>256</v>
      </c>
      <c r="G273" s="223"/>
      <c r="H273" s="223">
        <v>323</v>
      </c>
      <c r="I273" s="225">
        <v>320</v>
      </c>
      <c r="J273" s="226" t="s">
        <v>681</v>
      </c>
      <c r="K273" s="196">
        <f t="shared" si="169"/>
        <v>67</v>
      </c>
      <c r="L273" s="227">
        <f t="shared" si="170"/>
        <v>0.26171875</v>
      </c>
      <c r="M273" s="223" t="s">
        <v>591</v>
      </c>
      <c r="N273" s="228">
        <v>43067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20">
        <v>102</v>
      </c>
      <c r="B274" s="221">
        <v>43017</v>
      </c>
      <c r="C274" s="221"/>
      <c r="D274" s="222" t="s">
        <v>353</v>
      </c>
      <c r="E274" s="223" t="s">
        <v>623</v>
      </c>
      <c r="F274" s="224">
        <v>137.5</v>
      </c>
      <c r="G274" s="223"/>
      <c r="H274" s="223">
        <v>184</v>
      </c>
      <c r="I274" s="225">
        <v>183</v>
      </c>
      <c r="J274" s="226" t="s">
        <v>756</v>
      </c>
      <c r="K274" s="196">
        <f t="shared" si="169"/>
        <v>46.5</v>
      </c>
      <c r="L274" s="227">
        <f t="shared" si="170"/>
        <v>0.33818181818181819</v>
      </c>
      <c r="M274" s="223" t="s">
        <v>591</v>
      </c>
      <c r="N274" s="228">
        <v>43108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20">
        <v>103</v>
      </c>
      <c r="B275" s="221">
        <v>43018</v>
      </c>
      <c r="C275" s="221"/>
      <c r="D275" s="222" t="s">
        <v>757</v>
      </c>
      <c r="E275" s="223" t="s">
        <v>623</v>
      </c>
      <c r="F275" s="224">
        <v>125.5</v>
      </c>
      <c r="G275" s="223"/>
      <c r="H275" s="223">
        <v>158</v>
      </c>
      <c r="I275" s="225">
        <v>155</v>
      </c>
      <c r="J275" s="226" t="s">
        <v>758</v>
      </c>
      <c r="K275" s="196">
        <f t="shared" si="169"/>
        <v>32.5</v>
      </c>
      <c r="L275" s="227">
        <f t="shared" si="170"/>
        <v>0.25896414342629481</v>
      </c>
      <c r="M275" s="223" t="s">
        <v>591</v>
      </c>
      <c r="N275" s="228">
        <v>43067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20">
        <v>104</v>
      </c>
      <c r="B276" s="221">
        <v>43018</v>
      </c>
      <c r="C276" s="221"/>
      <c r="D276" s="222" t="s">
        <v>759</v>
      </c>
      <c r="E276" s="223" t="s">
        <v>623</v>
      </c>
      <c r="F276" s="224">
        <v>895</v>
      </c>
      <c r="G276" s="223"/>
      <c r="H276" s="223">
        <v>1122.5</v>
      </c>
      <c r="I276" s="225">
        <v>1078</v>
      </c>
      <c r="J276" s="226" t="s">
        <v>760</v>
      </c>
      <c r="K276" s="196">
        <v>227.5</v>
      </c>
      <c r="L276" s="227">
        <v>0.25418994413407803</v>
      </c>
      <c r="M276" s="223" t="s">
        <v>591</v>
      </c>
      <c r="N276" s="228">
        <v>43117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20">
        <v>105</v>
      </c>
      <c r="B277" s="221">
        <v>43020</v>
      </c>
      <c r="C277" s="221"/>
      <c r="D277" s="222" t="s">
        <v>346</v>
      </c>
      <c r="E277" s="223" t="s">
        <v>623</v>
      </c>
      <c r="F277" s="224">
        <v>525</v>
      </c>
      <c r="G277" s="223"/>
      <c r="H277" s="223">
        <v>629</v>
      </c>
      <c r="I277" s="225">
        <v>629</v>
      </c>
      <c r="J277" s="226" t="s">
        <v>681</v>
      </c>
      <c r="K277" s="196">
        <v>104</v>
      </c>
      <c r="L277" s="227">
        <v>0.19809523809523799</v>
      </c>
      <c r="M277" s="223" t="s">
        <v>591</v>
      </c>
      <c r="N277" s="228">
        <v>43119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20">
        <v>106</v>
      </c>
      <c r="B278" s="221">
        <v>43046</v>
      </c>
      <c r="C278" s="221"/>
      <c r="D278" s="222" t="s">
        <v>388</v>
      </c>
      <c r="E278" s="223" t="s">
        <v>623</v>
      </c>
      <c r="F278" s="224">
        <v>740</v>
      </c>
      <c r="G278" s="223"/>
      <c r="H278" s="223">
        <v>892.5</v>
      </c>
      <c r="I278" s="225">
        <v>900</v>
      </c>
      <c r="J278" s="226" t="s">
        <v>761</v>
      </c>
      <c r="K278" s="196">
        <f t="shared" ref="K278:K280" si="171">H278-F278</f>
        <v>152.5</v>
      </c>
      <c r="L278" s="227">
        <f t="shared" ref="L278:L280" si="172">K278/F278</f>
        <v>0.20608108108108109</v>
      </c>
      <c r="M278" s="223" t="s">
        <v>591</v>
      </c>
      <c r="N278" s="228">
        <v>43052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89">
        <v>107</v>
      </c>
      <c r="B279" s="190">
        <v>43073</v>
      </c>
      <c r="C279" s="190"/>
      <c r="D279" s="191" t="s">
        <v>762</v>
      </c>
      <c r="E279" s="192" t="s">
        <v>623</v>
      </c>
      <c r="F279" s="193">
        <v>118.5</v>
      </c>
      <c r="G279" s="192"/>
      <c r="H279" s="192">
        <v>143.5</v>
      </c>
      <c r="I279" s="194">
        <v>145</v>
      </c>
      <c r="J279" s="195" t="s">
        <v>613</v>
      </c>
      <c r="K279" s="196">
        <f t="shared" si="171"/>
        <v>25</v>
      </c>
      <c r="L279" s="197">
        <f t="shared" si="172"/>
        <v>0.2109704641350211</v>
      </c>
      <c r="M279" s="192" t="s">
        <v>591</v>
      </c>
      <c r="N279" s="198">
        <v>43097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99">
        <v>108</v>
      </c>
      <c r="B280" s="200">
        <v>43090</v>
      </c>
      <c r="C280" s="200"/>
      <c r="D280" s="201" t="s">
        <v>434</v>
      </c>
      <c r="E280" s="202" t="s">
        <v>623</v>
      </c>
      <c r="F280" s="203">
        <v>715</v>
      </c>
      <c r="G280" s="203"/>
      <c r="H280" s="204">
        <v>500</v>
      </c>
      <c r="I280" s="204">
        <v>872</v>
      </c>
      <c r="J280" s="205" t="s">
        <v>763</v>
      </c>
      <c r="K280" s="206">
        <f t="shared" si="171"/>
        <v>-215</v>
      </c>
      <c r="L280" s="207">
        <f t="shared" si="172"/>
        <v>-0.30069930069930068</v>
      </c>
      <c r="M280" s="203" t="s">
        <v>604</v>
      </c>
      <c r="N280" s="200">
        <v>43670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89">
        <v>109</v>
      </c>
      <c r="B281" s="190">
        <v>43098</v>
      </c>
      <c r="C281" s="190"/>
      <c r="D281" s="191" t="s">
        <v>606</v>
      </c>
      <c r="E281" s="192" t="s">
        <v>623</v>
      </c>
      <c r="F281" s="193">
        <v>435</v>
      </c>
      <c r="G281" s="192"/>
      <c r="H281" s="192">
        <v>542.5</v>
      </c>
      <c r="I281" s="194">
        <v>539</v>
      </c>
      <c r="J281" s="195" t="s">
        <v>681</v>
      </c>
      <c r="K281" s="196">
        <v>107.5</v>
      </c>
      <c r="L281" s="197">
        <v>0.247126436781609</v>
      </c>
      <c r="M281" s="192" t="s">
        <v>591</v>
      </c>
      <c r="N281" s="198">
        <v>43206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89">
        <v>110</v>
      </c>
      <c r="B282" s="190">
        <v>43098</v>
      </c>
      <c r="C282" s="190"/>
      <c r="D282" s="191" t="s">
        <v>563</v>
      </c>
      <c r="E282" s="192" t="s">
        <v>623</v>
      </c>
      <c r="F282" s="193">
        <v>885</v>
      </c>
      <c r="G282" s="192"/>
      <c r="H282" s="192">
        <v>1090</v>
      </c>
      <c r="I282" s="194">
        <v>1084</v>
      </c>
      <c r="J282" s="195" t="s">
        <v>681</v>
      </c>
      <c r="K282" s="196">
        <v>205</v>
      </c>
      <c r="L282" s="197">
        <v>0.23163841807909599</v>
      </c>
      <c r="M282" s="192" t="s">
        <v>591</v>
      </c>
      <c r="N282" s="198">
        <v>43213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29">
        <v>111</v>
      </c>
      <c r="B283" s="230">
        <v>43192</v>
      </c>
      <c r="C283" s="230"/>
      <c r="D283" s="208" t="s">
        <v>764</v>
      </c>
      <c r="E283" s="203" t="s">
        <v>623</v>
      </c>
      <c r="F283" s="231">
        <v>478.5</v>
      </c>
      <c r="G283" s="203"/>
      <c r="H283" s="203">
        <v>442</v>
      </c>
      <c r="I283" s="204">
        <v>613</v>
      </c>
      <c r="J283" s="205" t="s">
        <v>765</v>
      </c>
      <c r="K283" s="206">
        <f t="shared" ref="K283:K286" si="173">H283-F283</f>
        <v>-36.5</v>
      </c>
      <c r="L283" s="207">
        <f t="shared" ref="L283:L286" si="174">K283/F283</f>
        <v>-7.6280041797283177E-2</v>
      </c>
      <c r="M283" s="203" t="s">
        <v>604</v>
      </c>
      <c r="N283" s="200">
        <v>43762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99">
        <v>112</v>
      </c>
      <c r="B284" s="200">
        <v>43194</v>
      </c>
      <c r="C284" s="200"/>
      <c r="D284" s="201" t="s">
        <v>766</v>
      </c>
      <c r="E284" s="202" t="s">
        <v>623</v>
      </c>
      <c r="F284" s="203">
        <f>141.5-7.3</f>
        <v>134.19999999999999</v>
      </c>
      <c r="G284" s="203"/>
      <c r="H284" s="204">
        <v>77</v>
      </c>
      <c r="I284" s="204">
        <v>180</v>
      </c>
      <c r="J284" s="205" t="s">
        <v>767</v>
      </c>
      <c r="K284" s="206">
        <f t="shared" si="173"/>
        <v>-57.199999999999989</v>
      </c>
      <c r="L284" s="207">
        <f t="shared" si="174"/>
        <v>-0.42622950819672129</v>
      </c>
      <c r="M284" s="203" t="s">
        <v>604</v>
      </c>
      <c r="N284" s="200">
        <v>43522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99">
        <v>113</v>
      </c>
      <c r="B285" s="200">
        <v>43209</v>
      </c>
      <c r="C285" s="200"/>
      <c r="D285" s="201" t="s">
        <v>768</v>
      </c>
      <c r="E285" s="202" t="s">
        <v>623</v>
      </c>
      <c r="F285" s="203">
        <v>430</v>
      </c>
      <c r="G285" s="203"/>
      <c r="H285" s="204">
        <v>220</v>
      </c>
      <c r="I285" s="204">
        <v>537</v>
      </c>
      <c r="J285" s="205" t="s">
        <v>769</v>
      </c>
      <c r="K285" s="206">
        <f t="shared" si="173"/>
        <v>-210</v>
      </c>
      <c r="L285" s="207">
        <f t="shared" si="174"/>
        <v>-0.48837209302325579</v>
      </c>
      <c r="M285" s="203" t="s">
        <v>604</v>
      </c>
      <c r="N285" s="200">
        <v>43252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20">
        <v>114</v>
      </c>
      <c r="B286" s="221">
        <v>43220</v>
      </c>
      <c r="C286" s="221"/>
      <c r="D286" s="222" t="s">
        <v>389</v>
      </c>
      <c r="E286" s="223" t="s">
        <v>623</v>
      </c>
      <c r="F286" s="223">
        <v>153.5</v>
      </c>
      <c r="G286" s="223"/>
      <c r="H286" s="223">
        <v>196</v>
      </c>
      <c r="I286" s="225">
        <v>196</v>
      </c>
      <c r="J286" s="195" t="s">
        <v>770</v>
      </c>
      <c r="K286" s="196">
        <f t="shared" si="173"/>
        <v>42.5</v>
      </c>
      <c r="L286" s="197">
        <f t="shared" si="174"/>
        <v>0.27687296416938112</v>
      </c>
      <c r="M286" s="192" t="s">
        <v>591</v>
      </c>
      <c r="N286" s="198">
        <v>43605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99">
        <v>115</v>
      </c>
      <c r="B287" s="200">
        <v>43306</v>
      </c>
      <c r="C287" s="200"/>
      <c r="D287" s="201" t="s">
        <v>740</v>
      </c>
      <c r="E287" s="202" t="s">
        <v>623</v>
      </c>
      <c r="F287" s="203">
        <v>27.5</v>
      </c>
      <c r="G287" s="203"/>
      <c r="H287" s="204">
        <v>13.1</v>
      </c>
      <c r="I287" s="204">
        <v>60</v>
      </c>
      <c r="J287" s="205" t="s">
        <v>771</v>
      </c>
      <c r="K287" s="206">
        <v>-14.4</v>
      </c>
      <c r="L287" s="207">
        <v>-0.52363636363636401</v>
      </c>
      <c r="M287" s="203" t="s">
        <v>604</v>
      </c>
      <c r="N287" s="200">
        <v>43138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29">
        <v>116</v>
      </c>
      <c r="B288" s="230">
        <v>43318</v>
      </c>
      <c r="C288" s="230"/>
      <c r="D288" s="208" t="s">
        <v>772</v>
      </c>
      <c r="E288" s="203" t="s">
        <v>623</v>
      </c>
      <c r="F288" s="203">
        <v>148.5</v>
      </c>
      <c r="G288" s="203"/>
      <c r="H288" s="203">
        <v>102</v>
      </c>
      <c r="I288" s="204">
        <v>182</v>
      </c>
      <c r="J288" s="205" t="s">
        <v>773</v>
      </c>
      <c r="K288" s="206">
        <f>H288-F288</f>
        <v>-46.5</v>
      </c>
      <c r="L288" s="207">
        <f>K288/F288</f>
        <v>-0.31313131313131315</v>
      </c>
      <c r="M288" s="203" t="s">
        <v>604</v>
      </c>
      <c r="N288" s="200">
        <v>43661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89">
        <v>117</v>
      </c>
      <c r="B289" s="190">
        <v>43335</v>
      </c>
      <c r="C289" s="190"/>
      <c r="D289" s="191" t="s">
        <v>774</v>
      </c>
      <c r="E289" s="192" t="s">
        <v>623</v>
      </c>
      <c r="F289" s="223">
        <v>285</v>
      </c>
      <c r="G289" s="192"/>
      <c r="H289" s="192">
        <v>355</v>
      </c>
      <c r="I289" s="194">
        <v>364</v>
      </c>
      <c r="J289" s="195" t="s">
        <v>775</v>
      </c>
      <c r="K289" s="196">
        <v>70</v>
      </c>
      <c r="L289" s="197">
        <v>0.24561403508771901</v>
      </c>
      <c r="M289" s="192" t="s">
        <v>591</v>
      </c>
      <c r="N289" s="198">
        <v>43455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89">
        <v>118</v>
      </c>
      <c r="B290" s="190">
        <v>43341</v>
      </c>
      <c r="C290" s="190"/>
      <c r="D290" s="191" t="s">
        <v>377</v>
      </c>
      <c r="E290" s="192" t="s">
        <v>623</v>
      </c>
      <c r="F290" s="223">
        <v>525</v>
      </c>
      <c r="G290" s="192"/>
      <c r="H290" s="192">
        <v>585</v>
      </c>
      <c r="I290" s="194">
        <v>635</v>
      </c>
      <c r="J290" s="195" t="s">
        <v>776</v>
      </c>
      <c r="K290" s="196">
        <f t="shared" ref="K290:K307" si="175">H290-F290</f>
        <v>60</v>
      </c>
      <c r="L290" s="197">
        <f t="shared" ref="L290:L307" si="176">K290/F290</f>
        <v>0.11428571428571428</v>
      </c>
      <c r="M290" s="192" t="s">
        <v>591</v>
      </c>
      <c r="N290" s="198">
        <v>43662</v>
      </c>
      <c r="O290" s="1"/>
      <c r="P290" s="1"/>
      <c r="Q290" s="1"/>
      <c r="R290" s="6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89">
        <v>119</v>
      </c>
      <c r="B291" s="190">
        <v>43395</v>
      </c>
      <c r="C291" s="190"/>
      <c r="D291" s="191" t="s">
        <v>363</v>
      </c>
      <c r="E291" s="192" t="s">
        <v>623</v>
      </c>
      <c r="F291" s="223">
        <v>475</v>
      </c>
      <c r="G291" s="192"/>
      <c r="H291" s="192">
        <v>574</v>
      </c>
      <c r="I291" s="194">
        <v>570</v>
      </c>
      <c r="J291" s="195" t="s">
        <v>681</v>
      </c>
      <c r="K291" s="196">
        <f t="shared" si="175"/>
        <v>99</v>
      </c>
      <c r="L291" s="197">
        <f t="shared" si="176"/>
        <v>0.20842105263157895</v>
      </c>
      <c r="M291" s="192" t="s">
        <v>591</v>
      </c>
      <c r="N291" s="198">
        <v>43403</v>
      </c>
      <c r="O291" s="1"/>
      <c r="P291" s="1"/>
      <c r="Q291" s="1"/>
      <c r="R291" s="6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20">
        <v>120</v>
      </c>
      <c r="B292" s="221">
        <v>43397</v>
      </c>
      <c r="C292" s="221"/>
      <c r="D292" s="222" t="s">
        <v>384</v>
      </c>
      <c r="E292" s="223" t="s">
        <v>623</v>
      </c>
      <c r="F292" s="223">
        <v>707.5</v>
      </c>
      <c r="G292" s="223"/>
      <c r="H292" s="223">
        <v>872</v>
      </c>
      <c r="I292" s="225">
        <v>872</v>
      </c>
      <c r="J292" s="226" t="s">
        <v>681</v>
      </c>
      <c r="K292" s="196">
        <f t="shared" si="175"/>
        <v>164.5</v>
      </c>
      <c r="L292" s="227">
        <f t="shared" si="176"/>
        <v>0.23250883392226149</v>
      </c>
      <c r="M292" s="223" t="s">
        <v>591</v>
      </c>
      <c r="N292" s="228">
        <v>43482</v>
      </c>
      <c r="O292" s="1"/>
      <c r="P292" s="1"/>
      <c r="Q292" s="1"/>
      <c r="R292" s="6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20">
        <v>121</v>
      </c>
      <c r="B293" s="221">
        <v>43398</v>
      </c>
      <c r="C293" s="221"/>
      <c r="D293" s="222" t="s">
        <v>777</v>
      </c>
      <c r="E293" s="223" t="s">
        <v>623</v>
      </c>
      <c r="F293" s="223">
        <v>162</v>
      </c>
      <c r="G293" s="223"/>
      <c r="H293" s="223">
        <v>204</v>
      </c>
      <c r="I293" s="225">
        <v>209</v>
      </c>
      <c r="J293" s="226" t="s">
        <v>778</v>
      </c>
      <c r="K293" s="196">
        <f t="shared" si="175"/>
        <v>42</v>
      </c>
      <c r="L293" s="227">
        <f t="shared" si="176"/>
        <v>0.25925925925925924</v>
      </c>
      <c r="M293" s="223" t="s">
        <v>591</v>
      </c>
      <c r="N293" s="228">
        <v>43539</v>
      </c>
      <c r="O293" s="1"/>
      <c r="P293" s="1"/>
      <c r="Q293" s="1"/>
      <c r="R293" s="6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20">
        <v>122</v>
      </c>
      <c r="B294" s="221">
        <v>43399</v>
      </c>
      <c r="C294" s="221"/>
      <c r="D294" s="222" t="s">
        <v>482</v>
      </c>
      <c r="E294" s="223" t="s">
        <v>623</v>
      </c>
      <c r="F294" s="223">
        <v>240</v>
      </c>
      <c r="G294" s="223"/>
      <c r="H294" s="223">
        <v>297</v>
      </c>
      <c r="I294" s="225">
        <v>297</v>
      </c>
      <c r="J294" s="226" t="s">
        <v>681</v>
      </c>
      <c r="K294" s="232">
        <f t="shared" si="175"/>
        <v>57</v>
      </c>
      <c r="L294" s="227">
        <f t="shared" si="176"/>
        <v>0.23749999999999999</v>
      </c>
      <c r="M294" s="223" t="s">
        <v>591</v>
      </c>
      <c r="N294" s="228">
        <v>43417</v>
      </c>
      <c r="O294" s="1"/>
      <c r="P294" s="1"/>
      <c r="Q294" s="1"/>
      <c r="R294" s="6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89">
        <v>123</v>
      </c>
      <c r="B295" s="190">
        <v>43439</v>
      </c>
      <c r="C295" s="190"/>
      <c r="D295" s="191" t="s">
        <v>779</v>
      </c>
      <c r="E295" s="192" t="s">
        <v>623</v>
      </c>
      <c r="F295" s="192">
        <v>202.5</v>
      </c>
      <c r="G295" s="192"/>
      <c r="H295" s="192">
        <v>255</v>
      </c>
      <c r="I295" s="194">
        <v>252</v>
      </c>
      <c r="J295" s="195" t="s">
        <v>681</v>
      </c>
      <c r="K295" s="196">
        <f t="shared" si="175"/>
        <v>52.5</v>
      </c>
      <c r="L295" s="197">
        <f t="shared" si="176"/>
        <v>0.25925925925925924</v>
      </c>
      <c r="M295" s="192" t="s">
        <v>591</v>
      </c>
      <c r="N295" s="198">
        <v>43542</v>
      </c>
      <c r="O295" s="1"/>
      <c r="P295" s="1"/>
      <c r="Q295" s="1"/>
      <c r="R295" s="6" t="s">
        <v>780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20">
        <v>124</v>
      </c>
      <c r="B296" s="221">
        <v>43465</v>
      </c>
      <c r="C296" s="190"/>
      <c r="D296" s="222" t="s">
        <v>416</v>
      </c>
      <c r="E296" s="223" t="s">
        <v>623</v>
      </c>
      <c r="F296" s="223">
        <v>710</v>
      </c>
      <c r="G296" s="223"/>
      <c r="H296" s="223">
        <v>866</v>
      </c>
      <c r="I296" s="225">
        <v>866</v>
      </c>
      <c r="J296" s="226" t="s">
        <v>681</v>
      </c>
      <c r="K296" s="196">
        <f t="shared" si="175"/>
        <v>156</v>
      </c>
      <c r="L296" s="197">
        <f t="shared" si="176"/>
        <v>0.21971830985915494</v>
      </c>
      <c r="M296" s="192" t="s">
        <v>591</v>
      </c>
      <c r="N296" s="198">
        <v>43553</v>
      </c>
      <c r="O296" s="1"/>
      <c r="P296" s="1"/>
      <c r="Q296" s="1"/>
      <c r="R296" s="6" t="s">
        <v>780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20">
        <v>125</v>
      </c>
      <c r="B297" s="221">
        <v>43522</v>
      </c>
      <c r="C297" s="221"/>
      <c r="D297" s="222" t="s">
        <v>153</v>
      </c>
      <c r="E297" s="223" t="s">
        <v>623</v>
      </c>
      <c r="F297" s="223">
        <v>337.25</v>
      </c>
      <c r="G297" s="223"/>
      <c r="H297" s="223">
        <v>398.5</v>
      </c>
      <c r="I297" s="225">
        <v>411</v>
      </c>
      <c r="J297" s="195" t="s">
        <v>781</v>
      </c>
      <c r="K297" s="196">
        <f t="shared" si="175"/>
        <v>61.25</v>
      </c>
      <c r="L297" s="197">
        <f t="shared" si="176"/>
        <v>0.1816160118606375</v>
      </c>
      <c r="M297" s="192" t="s">
        <v>591</v>
      </c>
      <c r="N297" s="198">
        <v>43760</v>
      </c>
      <c r="O297" s="1"/>
      <c r="P297" s="1"/>
      <c r="Q297" s="1"/>
      <c r="R297" s="6" t="s">
        <v>780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33">
        <v>126</v>
      </c>
      <c r="B298" s="234">
        <v>43559</v>
      </c>
      <c r="C298" s="234"/>
      <c r="D298" s="235" t="s">
        <v>782</v>
      </c>
      <c r="E298" s="236" t="s">
        <v>623</v>
      </c>
      <c r="F298" s="236">
        <v>130</v>
      </c>
      <c r="G298" s="236"/>
      <c r="H298" s="236">
        <v>65</v>
      </c>
      <c r="I298" s="237">
        <v>158</v>
      </c>
      <c r="J298" s="205" t="s">
        <v>783</v>
      </c>
      <c r="K298" s="206">
        <f t="shared" si="175"/>
        <v>-65</v>
      </c>
      <c r="L298" s="207">
        <f t="shared" si="176"/>
        <v>-0.5</v>
      </c>
      <c r="M298" s="203" t="s">
        <v>604</v>
      </c>
      <c r="N298" s="200">
        <v>43726</v>
      </c>
      <c r="O298" s="1"/>
      <c r="P298" s="1"/>
      <c r="Q298" s="1"/>
      <c r="R298" s="6" t="s">
        <v>784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20">
        <v>127</v>
      </c>
      <c r="B299" s="221">
        <v>43017</v>
      </c>
      <c r="C299" s="221"/>
      <c r="D299" s="222" t="s">
        <v>186</v>
      </c>
      <c r="E299" s="223" t="s">
        <v>623</v>
      </c>
      <c r="F299" s="223">
        <v>141.5</v>
      </c>
      <c r="G299" s="223"/>
      <c r="H299" s="223">
        <v>183.5</v>
      </c>
      <c r="I299" s="225">
        <v>210</v>
      </c>
      <c r="J299" s="195" t="s">
        <v>778</v>
      </c>
      <c r="K299" s="196">
        <f t="shared" si="175"/>
        <v>42</v>
      </c>
      <c r="L299" s="197">
        <f t="shared" si="176"/>
        <v>0.29681978798586572</v>
      </c>
      <c r="M299" s="192" t="s">
        <v>591</v>
      </c>
      <c r="N299" s="198">
        <v>43042</v>
      </c>
      <c r="O299" s="1"/>
      <c r="P299" s="1"/>
      <c r="Q299" s="1"/>
      <c r="R299" s="6" t="s">
        <v>784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33">
        <v>128</v>
      </c>
      <c r="B300" s="234">
        <v>43074</v>
      </c>
      <c r="C300" s="234"/>
      <c r="D300" s="235" t="s">
        <v>785</v>
      </c>
      <c r="E300" s="236" t="s">
        <v>623</v>
      </c>
      <c r="F300" s="231">
        <v>172</v>
      </c>
      <c r="G300" s="236"/>
      <c r="H300" s="236">
        <v>155.25</v>
      </c>
      <c r="I300" s="237">
        <v>230</v>
      </c>
      <c r="J300" s="205" t="s">
        <v>786</v>
      </c>
      <c r="K300" s="206">
        <f t="shared" si="175"/>
        <v>-16.75</v>
      </c>
      <c r="L300" s="207">
        <f t="shared" si="176"/>
        <v>-9.7383720930232565E-2</v>
      </c>
      <c r="M300" s="203" t="s">
        <v>604</v>
      </c>
      <c r="N300" s="200">
        <v>43787</v>
      </c>
      <c r="O300" s="1"/>
      <c r="P300" s="1"/>
      <c r="Q300" s="1"/>
      <c r="R300" s="6" t="s">
        <v>784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20">
        <v>129</v>
      </c>
      <c r="B301" s="221">
        <v>43398</v>
      </c>
      <c r="C301" s="221"/>
      <c r="D301" s="222" t="s">
        <v>108</v>
      </c>
      <c r="E301" s="223" t="s">
        <v>623</v>
      </c>
      <c r="F301" s="223">
        <v>698.5</v>
      </c>
      <c r="G301" s="223"/>
      <c r="H301" s="223">
        <v>890</v>
      </c>
      <c r="I301" s="225">
        <v>890</v>
      </c>
      <c r="J301" s="195" t="s">
        <v>859</v>
      </c>
      <c r="K301" s="196">
        <f t="shared" si="175"/>
        <v>191.5</v>
      </c>
      <c r="L301" s="197">
        <f t="shared" si="176"/>
        <v>0.27415891195418757</v>
      </c>
      <c r="M301" s="192" t="s">
        <v>591</v>
      </c>
      <c r="N301" s="198">
        <v>44328</v>
      </c>
      <c r="O301" s="1"/>
      <c r="P301" s="1"/>
      <c r="Q301" s="1"/>
      <c r="R301" s="6" t="s">
        <v>780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20">
        <v>130</v>
      </c>
      <c r="B302" s="221">
        <v>42877</v>
      </c>
      <c r="C302" s="221"/>
      <c r="D302" s="222" t="s">
        <v>376</v>
      </c>
      <c r="E302" s="223" t="s">
        <v>623</v>
      </c>
      <c r="F302" s="223">
        <v>127.6</v>
      </c>
      <c r="G302" s="223"/>
      <c r="H302" s="223">
        <v>138</v>
      </c>
      <c r="I302" s="225">
        <v>190</v>
      </c>
      <c r="J302" s="195" t="s">
        <v>787</v>
      </c>
      <c r="K302" s="196">
        <f t="shared" si="175"/>
        <v>10.400000000000006</v>
      </c>
      <c r="L302" s="197">
        <f t="shared" si="176"/>
        <v>8.1504702194357417E-2</v>
      </c>
      <c r="M302" s="192" t="s">
        <v>591</v>
      </c>
      <c r="N302" s="198">
        <v>43774</v>
      </c>
      <c r="O302" s="1"/>
      <c r="P302" s="1"/>
      <c r="Q302" s="1"/>
      <c r="R302" s="6" t="s">
        <v>784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20">
        <v>131</v>
      </c>
      <c r="B303" s="221">
        <v>43158</v>
      </c>
      <c r="C303" s="221"/>
      <c r="D303" s="222" t="s">
        <v>788</v>
      </c>
      <c r="E303" s="223" t="s">
        <v>623</v>
      </c>
      <c r="F303" s="223">
        <v>317</v>
      </c>
      <c r="G303" s="223"/>
      <c r="H303" s="223">
        <v>382.5</v>
      </c>
      <c r="I303" s="225">
        <v>398</v>
      </c>
      <c r="J303" s="195" t="s">
        <v>789</v>
      </c>
      <c r="K303" s="196">
        <f t="shared" si="175"/>
        <v>65.5</v>
      </c>
      <c r="L303" s="197">
        <f t="shared" si="176"/>
        <v>0.20662460567823343</v>
      </c>
      <c r="M303" s="192" t="s">
        <v>591</v>
      </c>
      <c r="N303" s="198">
        <v>44238</v>
      </c>
      <c r="O303" s="1"/>
      <c r="P303" s="1"/>
      <c r="Q303" s="1"/>
      <c r="R303" s="6" t="s">
        <v>784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33">
        <v>132</v>
      </c>
      <c r="B304" s="234">
        <v>43164</v>
      </c>
      <c r="C304" s="234"/>
      <c r="D304" s="235" t="s">
        <v>145</v>
      </c>
      <c r="E304" s="236" t="s">
        <v>623</v>
      </c>
      <c r="F304" s="231">
        <f>510-14.4</f>
        <v>495.6</v>
      </c>
      <c r="G304" s="236"/>
      <c r="H304" s="236">
        <v>350</v>
      </c>
      <c r="I304" s="237">
        <v>672</v>
      </c>
      <c r="J304" s="205" t="s">
        <v>790</v>
      </c>
      <c r="K304" s="206">
        <f t="shared" si="175"/>
        <v>-145.60000000000002</v>
      </c>
      <c r="L304" s="207">
        <f t="shared" si="176"/>
        <v>-0.29378531073446329</v>
      </c>
      <c r="M304" s="203" t="s">
        <v>604</v>
      </c>
      <c r="N304" s="200">
        <v>43887</v>
      </c>
      <c r="O304" s="1"/>
      <c r="P304" s="1"/>
      <c r="Q304" s="1"/>
      <c r="R304" s="6" t="s">
        <v>780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33">
        <v>133</v>
      </c>
      <c r="B305" s="234">
        <v>43237</v>
      </c>
      <c r="C305" s="234"/>
      <c r="D305" s="235" t="s">
        <v>474</v>
      </c>
      <c r="E305" s="236" t="s">
        <v>623</v>
      </c>
      <c r="F305" s="231">
        <v>230.3</v>
      </c>
      <c r="G305" s="236"/>
      <c r="H305" s="236">
        <v>102.5</v>
      </c>
      <c r="I305" s="237">
        <v>348</v>
      </c>
      <c r="J305" s="205" t="s">
        <v>791</v>
      </c>
      <c r="K305" s="206">
        <f t="shared" si="175"/>
        <v>-127.80000000000001</v>
      </c>
      <c r="L305" s="207">
        <f t="shared" si="176"/>
        <v>-0.55492835432045162</v>
      </c>
      <c r="M305" s="203" t="s">
        <v>604</v>
      </c>
      <c r="N305" s="200">
        <v>43896</v>
      </c>
      <c r="O305" s="1"/>
      <c r="P305" s="1"/>
      <c r="Q305" s="1"/>
      <c r="R305" s="6" t="s">
        <v>780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20">
        <v>134</v>
      </c>
      <c r="B306" s="221">
        <v>43258</v>
      </c>
      <c r="C306" s="221"/>
      <c r="D306" s="222" t="s">
        <v>439</v>
      </c>
      <c r="E306" s="223" t="s">
        <v>623</v>
      </c>
      <c r="F306" s="223">
        <f>342.5-5.1</f>
        <v>337.4</v>
      </c>
      <c r="G306" s="223"/>
      <c r="H306" s="223">
        <v>412.5</v>
      </c>
      <c r="I306" s="225">
        <v>439</v>
      </c>
      <c r="J306" s="195" t="s">
        <v>792</v>
      </c>
      <c r="K306" s="196">
        <f t="shared" si="175"/>
        <v>75.100000000000023</v>
      </c>
      <c r="L306" s="197">
        <f t="shared" si="176"/>
        <v>0.22258446947243635</v>
      </c>
      <c r="M306" s="192" t="s">
        <v>591</v>
      </c>
      <c r="N306" s="198">
        <v>44230</v>
      </c>
      <c r="O306" s="1"/>
      <c r="P306" s="1"/>
      <c r="Q306" s="1"/>
      <c r="R306" s="6" t="s">
        <v>784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14">
        <v>135</v>
      </c>
      <c r="B307" s="213">
        <v>43285</v>
      </c>
      <c r="C307" s="213"/>
      <c r="D307" s="214" t="s">
        <v>55</v>
      </c>
      <c r="E307" s="215" t="s">
        <v>623</v>
      </c>
      <c r="F307" s="215">
        <f>127.5-5.53</f>
        <v>121.97</v>
      </c>
      <c r="G307" s="216"/>
      <c r="H307" s="216">
        <v>122.5</v>
      </c>
      <c r="I307" s="216">
        <v>170</v>
      </c>
      <c r="J307" s="217" t="s">
        <v>822</v>
      </c>
      <c r="K307" s="218">
        <f t="shared" si="175"/>
        <v>0.53000000000000114</v>
      </c>
      <c r="L307" s="219">
        <f t="shared" si="176"/>
        <v>4.3453308190538747E-3</v>
      </c>
      <c r="M307" s="215" t="s">
        <v>714</v>
      </c>
      <c r="N307" s="213">
        <v>44431</v>
      </c>
      <c r="O307" s="1"/>
      <c r="P307" s="1"/>
      <c r="Q307" s="1"/>
      <c r="R307" s="6" t="s">
        <v>780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33">
        <v>136</v>
      </c>
      <c r="B308" s="234">
        <v>43294</v>
      </c>
      <c r="C308" s="234"/>
      <c r="D308" s="235" t="s">
        <v>365</v>
      </c>
      <c r="E308" s="236" t="s">
        <v>623</v>
      </c>
      <c r="F308" s="231">
        <v>46.5</v>
      </c>
      <c r="G308" s="236"/>
      <c r="H308" s="236">
        <v>17</v>
      </c>
      <c r="I308" s="237">
        <v>59</v>
      </c>
      <c r="J308" s="205" t="s">
        <v>793</v>
      </c>
      <c r="K308" s="206">
        <f t="shared" ref="K308:K316" si="177">H308-F308</f>
        <v>-29.5</v>
      </c>
      <c r="L308" s="207">
        <f t="shared" ref="L308:L316" si="178">K308/F308</f>
        <v>-0.63440860215053763</v>
      </c>
      <c r="M308" s="203" t="s">
        <v>604</v>
      </c>
      <c r="N308" s="200">
        <v>43887</v>
      </c>
      <c r="O308" s="1"/>
      <c r="P308" s="1"/>
      <c r="Q308" s="1"/>
      <c r="R308" s="6" t="s">
        <v>780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20">
        <v>137</v>
      </c>
      <c r="B309" s="221">
        <v>43396</v>
      </c>
      <c r="C309" s="221"/>
      <c r="D309" s="222" t="s">
        <v>418</v>
      </c>
      <c r="E309" s="223" t="s">
        <v>623</v>
      </c>
      <c r="F309" s="223">
        <v>156.5</v>
      </c>
      <c r="G309" s="223"/>
      <c r="H309" s="223">
        <v>207.5</v>
      </c>
      <c r="I309" s="225">
        <v>191</v>
      </c>
      <c r="J309" s="195" t="s">
        <v>681</v>
      </c>
      <c r="K309" s="196">
        <f t="shared" si="177"/>
        <v>51</v>
      </c>
      <c r="L309" s="197">
        <f t="shared" si="178"/>
        <v>0.32587859424920129</v>
      </c>
      <c r="M309" s="192" t="s">
        <v>591</v>
      </c>
      <c r="N309" s="198">
        <v>44369</v>
      </c>
      <c r="O309" s="1"/>
      <c r="P309" s="1"/>
      <c r="Q309" s="1"/>
      <c r="R309" s="6" t="s">
        <v>780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20">
        <v>138</v>
      </c>
      <c r="B310" s="221">
        <v>43439</v>
      </c>
      <c r="C310" s="221"/>
      <c r="D310" s="222" t="s">
        <v>327</v>
      </c>
      <c r="E310" s="223" t="s">
        <v>623</v>
      </c>
      <c r="F310" s="223">
        <v>259.5</v>
      </c>
      <c r="G310" s="223"/>
      <c r="H310" s="223">
        <v>320</v>
      </c>
      <c r="I310" s="225">
        <v>320</v>
      </c>
      <c r="J310" s="195" t="s">
        <v>681</v>
      </c>
      <c r="K310" s="196">
        <f t="shared" si="177"/>
        <v>60.5</v>
      </c>
      <c r="L310" s="197">
        <f t="shared" si="178"/>
        <v>0.23314065510597304</v>
      </c>
      <c r="M310" s="192" t="s">
        <v>591</v>
      </c>
      <c r="N310" s="198">
        <v>44323</v>
      </c>
      <c r="O310" s="1"/>
      <c r="P310" s="1"/>
      <c r="Q310" s="1"/>
      <c r="R310" s="6" t="s">
        <v>780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33">
        <v>139</v>
      </c>
      <c r="B311" s="234">
        <v>43439</v>
      </c>
      <c r="C311" s="234"/>
      <c r="D311" s="235" t="s">
        <v>794</v>
      </c>
      <c r="E311" s="236" t="s">
        <v>623</v>
      </c>
      <c r="F311" s="236">
        <v>715</v>
      </c>
      <c r="G311" s="236"/>
      <c r="H311" s="236">
        <v>445</v>
      </c>
      <c r="I311" s="237">
        <v>840</v>
      </c>
      <c r="J311" s="205" t="s">
        <v>795</v>
      </c>
      <c r="K311" s="206">
        <f t="shared" si="177"/>
        <v>-270</v>
      </c>
      <c r="L311" s="207">
        <f t="shared" si="178"/>
        <v>-0.3776223776223776</v>
      </c>
      <c r="M311" s="203" t="s">
        <v>604</v>
      </c>
      <c r="N311" s="200">
        <v>43800</v>
      </c>
      <c r="O311" s="1"/>
      <c r="P311" s="1"/>
      <c r="Q311" s="1"/>
      <c r="R311" s="6" t="s">
        <v>780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20">
        <v>140</v>
      </c>
      <c r="B312" s="221">
        <v>43469</v>
      </c>
      <c r="C312" s="221"/>
      <c r="D312" s="222" t="s">
        <v>158</v>
      </c>
      <c r="E312" s="223" t="s">
        <v>623</v>
      </c>
      <c r="F312" s="223">
        <v>875</v>
      </c>
      <c r="G312" s="223"/>
      <c r="H312" s="223">
        <v>1165</v>
      </c>
      <c r="I312" s="225">
        <v>1185</v>
      </c>
      <c r="J312" s="195" t="s">
        <v>796</v>
      </c>
      <c r="K312" s="196">
        <f t="shared" si="177"/>
        <v>290</v>
      </c>
      <c r="L312" s="197">
        <f t="shared" si="178"/>
        <v>0.33142857142857141</v>
      </c>
      <c r="M312" s="192" t="s">
        <v>591</v>
      </c>
      <c r="N312" s="198">
        <v>43847</v>
      </c>
      <c r="O312" s="1"/>
      <c r="P312" s="1"/>
      <c r="Q312" s="1"/>
      <c r="R312" s="6" t="s">
        <v>780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20">
        <v>141</v>
      </c>
      <c r="B313" s="221">
        <v>43559</v>
      </c>
      <c r="C313" s="221"/>
      <c r="D313" s="222" t="s">
        <v>343</v>
      </c>
      <c r="E313" s="223" t="s">
        <v>623</v>
      </c>
      <c r="F313" s="223">
        <f>387-14.63</f>
        <v>372.37</v>
      </c>
      <c r="G313" s="223"/>
      <c r="H313" s="223">
        <v>490</v>
      </c>
      <c r="I313" s="225">
        <v>490</v>
      </c>
      <c r="J313" s="195" t="s">
        <v>681</v>
      </c>
      <c r="K313" s="196">
        <f t="shared" si="177"/>
        <v>117.63</v>
      </c>
      <c r="L313" s="197">
        <f t="shared" si="178"/>
        <v>0.31589548030185027</v>
      </c>
      <c r="M313" s="192" t="s">
        <v>591</v>
      </c>
      <c r="N313" s="198">
        <v>43850</v>
      </c>
      <c r="O313" s="1"/>
      <c r="P313" s="1"/>
      <c r="Q313" s="1"/>
      <c r="R313" s="6" t="s">
        <v>780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33">
        <v>142</v>
      </c>
      <c r="B314" s="234">
        <v>43578</v>
      </c>
      <c r="C314" s="234"/>
      <c r="D314" s="235" t="s">
        <v>797</v>
      </c>
      <c r="E314" s="236" t="s">
        <v>593</v>
      </c>
      <c r="F314" s="236">
        <v>220</v>
      </c>
      <c r="G314" s="236"/>
      <c r="H314" s="236">
        <v>127.5</v>
      </c>
      <c r="I314" s="237">
        <v>284</v>
      </c>
      <c r="J314" s="205" t="s">
        <v>798</v>
      </c>
      <c r="K314" s="206">
        <f t="shared" si="177"/>
        <v>-92.5</v>
      </c>
      <c r="L314" s="207">
        <f t="shared" si="178"/>
        <v>-0.42045454545454547</v>
      </c>
      <c r="M314" s="203" t="s">
        <v>604</v>
      </c>
      <c r="N314" s="200">
        <v>43896</v>
      </c>
      <c r="O314" s="1"/>
      <c r="P314" s="1"/>
      <c r="Q314" s="1"/>
      <c r="R314" s="6" t="s">
        <v>780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20">
        <v>143</v>
      </c>
      <c r="B315" s="221">
        <v>43622</v>
      </c>
      <c r="C315" s="221"/>
      <c r="D315" s="222" t="s">
        <v>483</v>
      </c>
      <c r="E315" s="223" t="s">
        <v>593</v>
      </c>
      <c r="F315" s="223">
        <v>332.8</v>
      </c>
      <c r="G315" s="223"/>
      <c r="H315" s="223">
        <v>405</v>
      </c>
      <c r="I315" s="225">
        <v>419</v>
      </c>
      <c r="J315" s="195" t="s">
        <v>799</v>
      </c>
      <c r="K315" s="196">
        <f t="shared" si="177"/>
        <v>72.199999999999989</v>
      </c>
      <c r="L315" s="197">
        <f t="shared" si="178"/>
        <v>0.21694711538461534</v>
      </c>
      <c r="M315" s="192" t="s">
        <v>591</v>
      </c>
      <c r="N315" s="198">
        <v>43860</v>
      </c>
      <c r="O315" s="1"/>
      <c r="P315" s="1"/>
      <c r="Q315" s="1"/>
      <c r="R315" s="6" t="s">
        <v>784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14">
        <v>144</v>
      </c>
      <c r="B316" s="213">
        <v>43641</v>
      </c>
      <c r="C316" s="213"/>
      <c r="D316" s="214" t="s">
        <v>151</v>
      </c>
      <c r="E316" s="215" t="s">
        <v>623</v>
      </c>
      <c r="F316" s="215">
        <v>386</v>
      </c>
      <c r="G316" s="216"/>
      <c r="H316" s="216">
        <v>395</v>
      </c>
      <c r="I316" s="216">
        <v>452</v>
      </c>
      <c r="J316" s="217" t="s">
        <v>800</v>
      </c>
      <c r="K316" s="218">
        <f t="shared" si="177"/>
        <v>9</v>
      </c>
      <c r="L316" s="219">
        <f t="shared" si="178"/>
        <v>2.3316062176165803E-2</v>
      </c>
      <c r="M316" s="215" t="s">
        <v>714</v>
      </c>
      <c r="N316" s="213">
        <v>43868</v>
      </c>
      <c r="O316" s="1"/>
      <c r="P316" s="1"/>
      <c r="Q316" s="1"/>
      <c r="R316" s="6" t="s">
        <v>784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14">
        <v>145</v>
      </c>
      <c r="B317" s="213">
        <v>43707</v>
      </c>
      <c r="C317" s="213"/>
      <c r="D317" s="214" t="s">
        <v>131</v>
      </c>
      <c r="E317" s="215" t="s">
        <v>623</v>
      </c>
      <c r="F317" s="215">
        <v>137.5</v>
      </c>
      <c r="G317" s="216"/>
      <c r="H317" s="216">
        <v>138.5</v>
      </c>
      <c r="I317" s="216">
        <v>190</v>
      </c>
      <c r="J317" s="217" t="s">
        <v>821</v>
      </c>
      <c r="K317" s="218">
        <f t="shared" ref="K317" si="179">H317-F317</f>
        <v>1</v>
      </c>
      <c r="L317" s="219">
        <f t="shared" ref="L317" si="180">K317/F317</f>
        <v>7.2727272727272727E-3</v>
      </c>
      <c r="M317" s="215" t="s">
        <v>714</v>
      </c>
      <c r="N317" s="213">
        <v>44432</v>
      </c>
      <c r="O317" s="1"/>
      <c r="P317" s="1"/>
      <c r="Q317" s="1"/>
      <c r="R317" s="6" t="s">
        <v>780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20">
        <v>146</v>
      </c>
      <c r="B318" s="221">
        <v>43731</v>
      </c>
      <c r="C318" s="221"/>
      <c r="D318" s="222" t="s">
        <v>430</v>
      </c>
      <c r="E318" s="223" t="s">
        <v>623</v>
      </c>
      <c r="F318" s="223">
        <v>235</v>
      </c>
      <c r="G318" s="223"/>
      <c r="H318" s="223">
        <v>295</v>
      </c>
      <c r="I318" s="225">
        <v>296</v>
      </c>
      <c r="J318" s="195" t="s">
        <v>801</v>
      </c>
      <c r="K318" s="196">
        <f t="shared" ref="K318:K324" si="181">H318-F318</f>
        <v>60</v>
      </c>
      <c r="L318" s="197">
        <f t="shared" ref="L318:L324" si="182">K318/F318</f>
        <v>0.25531914893617019</v>
      </c>
      <c r="M318" s="192" t="s">
        <v>591</v>
      </c>
      <c r="N318" s="198">
        <v>43844</v>
      </c>
      <c r="O318" s="1"/>
      <c r="P318" s="1"/>
      <c r="Q318" s="1"/>
      <c r="R318" s="6" t="s">
        <v>784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20">
        <v>147</v>
      </c>
      <c r="B319" s="221">
        <v>43752</v>
      </c>
      <c r="C319" s="221"/>
      <c r="D319" s="222" t="s">
        <v>802</v>
      </c>
      <c r="E319" s="223" t="s">
        <v>623</v>
      </c>
      <c r="F319" s="223">
        <v>277.5</v>
      </c>
      <c r="G319" s="223"/>
      <c r="H319" s="223">
        <v>333</v>
      </c>
      <c r="I319" s="225">
        <v>333</v>
      </c>
      <c r="J319" s="195" t="s">
        <v>803</v>
      </c>
      <c r="K319" s="196">
        <f t="shared" si="181"/>
        <v>55.5</v>
      </c>
      <c r="L319" s="197">
        <f t="shared" si="182"/>
        <v>0.2</v>
      </c>
      <c r="M319" s="192" t="s">
        <v>591</v>
      </c>
      <c r="N319" s="198">
        <v>43846</v>
      </c>
      <c r="O319" s="1"/>
      <c r="P319" s="1"/>
      <c r="Q319" s="1"/>
      <c r="R319" s="6" t="s">
        <v>780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20">
        <v>148</v>
      </c>
      <c r="B320" s="221">
        <v>43752</v>
      </c>
      <c r="C320" s="221"/>
      <c r="D320" s="222" t="s">
        <v>804</v>
      </c>
      <c r="E320" s="223" t="s">
        <v>623</v>
      </c>
      <c r="F320" s="223">
        <v>930</v>
      </c>
      <c r="G320" s="223"/>
      <c r="H320" s="223">
        <v>1165</v>
      </c>
      <c r="I320" s="225">
        <v>1200</v>
      </c>
      <c r="J320" s="195" t="s">
        <v>805</v>
      </c>
      <c r="K320" s="196">
        <f t="shared" si="181"/>
        <v>235</v>
      </c>
      <c r="L320" s="197">
        <f t="shared" si="182"/>
        <v>0.25268817204301075</v>
      </c>
      <c r="M320" s="192" t="s">
        <v>591</v>
      </c>
      <c r="N320" s="198">
        <v>43847</v>
      </c>
      <c r="O320" s="1"/>
      <c r="P320" s="1"/>
      <c r="Q320" s="1"/>
      <c r="R320" s="6" t="s">
        <v>784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20">
        <v>149</v>
      </c>
      <c r="B321" s="221">
        <v>43753</v>
      </c>
      <c r="C321" s="221"/>
      <c r="D321" s="222" t="s">
        <v>806</v>
      </c>
      <c r="E321" s="223" t="s">
        <v>623</v>
      </c>
      <c r="F321" s="193">
        <v>111</v>
      </c>
      <c r="G321" s="223"/>
      <c r="H321" s="223">
        <v>141</v>
      </c>
      <c r="I321" s="225">
        <v>141</v>
      </c>
      <c r="J321" s="195" t="s">
        <v>607</v>
      </c>
      <c r="K321" s="196">
        <f t="shared" si="181"/>
        <v>30</v>
      </c>
      <c r="L321" s="197">
        <f t="shared" si="182"/>
        <v>0.27027027027027029</v>
      </c>
      <c r="M321" s="192" t="s">
        <v>591</v>
      </c>
      <c r="N321" s="198">
        <v>44328</v>
      </c>
      <c r="O321" s="1"/>
      <c r="P321" s="1"/>
      <c r="Q321" s="1"/>
      <c r="R321" s="6" t="s">
        <v>784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20">
        <v>150</v>
      </c>
      <c r="B322" s="221">
        <v>43753</v>
      </c>
      <c r="C322" s="221"/>
      <c r="D322" s="222" t="s">
        <v>807</v>
      </c>
      <c r="E322" s="223" t="s">
        <v>623</v>
      </c>
      <c r="F322" s="193">
        <v>296</v>
      </c>
      <c r="G322" s="223"/>
      <c r="H322" s="223">
        <v>370</v>
      </c>
      <c r="I322" s="225">
        <v>370</v>
      </c>
      <c r="J322" s="195" t="s">
        <v>681</v>
      </c>
      <c r="K322" s="196">
        <f t="shared" si="181"/>
        <v>74</v>
      </c>
      <c r="L322" s="197">
        <f t="shared" si="182"/>
        <v>0.25</v>
      </c>
      <c r="M322" s="192" t="s">
        <v>591</v>
      </c>
      <c r="N322" s="198">
        <v>43853</v>
      </c>
      <c r="O322" s="1"/>
      <c r="P322" s="1"/>
      <c r="Q322" s="1"/>
      <c r="R322" s="6" t="s">
        <v>784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20">
        <v>151</v>
      </c>
      <c r="B323" s="221">
        <v>43754</v>
      </c>
      <c r="C323" s="221"/>
      <c r="D323" s="222" t="s">
        <v>808</v>
      </c>
      <c r="E323" s="223" t="s">
        <v>623</v>
      </c>
      <c r="F323" s="193">
        <v>300</v>
      </c>
      <c r="G323" s="223"/>
      <c r="H323" s="223">
        <v>382.5</v>
      </c>
      <c r="I323" s="225">
        <v>344</v>
      </c>
      <c r="J323" s="195" t="s">
        <v>1119</v>
      </c>
      <c r="K323" s="196">
        <f t="shared" si="181"/>
        <v>82.5</v>
      </c>
      <c r="L323" s="197">
        <f t="shared" si="182"/>
        <v>0.27500000000000002</v>
      </c>
      <c r="M323" s="192" t="s">
        <v>591</v>
      </c>
      <c r="N323" s="198">
        <v>44238</v>
      </c>
      <c r="O323" s="1"/>
      <c r="P323" s="1"/>
      <c r="Q323" s="1"/>
      <c r="R323" s="6" t="s">
        <v>784</v>
      </c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20">
        <v>152</v>
      </c>
      <c r="B324" s="221">
        <v>43832</v>
      </c>
      <c r="C324" s="221"/>
      <c r="D324" s="222" t="s">
        <v>809</v>
      </c>
      <c r="E324" s="223" t="s">
        <v>623</v>
      </c>
      <c r="F324" s="193">
        <v>495</v>
      </c>
      <c r="G324" s="223"/>
      <c r="H324" s="223">
        <v>595</v>
      </c>
      <c r="I324" s="225">
        <v>590</v>
      </c>
      <c r="J324" s="195" t="s">
        <v>1069</v>
      </c>
      <c r="K324" s="196">
        <f t="shared" si="181"/>
        <v>100</v>
      </c>
      <c r="L324" s="197">
        <f t="shared" si="182"/>
        <v>0.20202020202020202</v>
      </c>
      <c r="M324" s="192" t="s">
        <v>591</v>
      </c>
      <c r="N324" s="198" t="s">
        <v>1118</v>
      </c>
      <c r="O324" s="1"/>
      <c r="P324" s="1"/>
      <c r="Q324" s="1"/>
      <c r="R324" s="6" t="s">
        <v>784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20">
        <v>153</v>
      </c>
      <c r="B325" s="221">
        <v>43966</v>
      </c>
      <c r="C325" s="221"/>
      <c r="D325" s="222" t="s">
        <v>71</v>
      </c>
      <c r="E325" s="223" t="s">
        <v>623</v>
      </c>
      <c r="F325" s="193">
        <v>67.5</v>
      </c>
      <c r="G325" s="223"/>
      <c r="H325" s="223">
        <v>86</v>
      </c>
      <c r="I325" s="225">
        <v>86</v>
      </c>
      <c r="J325" s="195" t="s">
        <v>811</v>
      </c>
      <c r="K325" s="196">
        <f t="shared" ref="K325:K332" si="183">H325-F325</f>
        <v>18.5</v>
      </c>
      <c r="L325" s="197">
        <f t="shared" ref="L325:L332" si="184">K325/F325</f>
        <v>0.27407407407407408</v>
      </c>
      <c r="M325" s="192" t="s">
        <v>591</v>
      </c>
      <c r="N325" s="198">
        <v>44008</v>
      </c>
      <c r="O325" s="1"/>
      <c r="P325" s="1"/>
      <c r="Q325" s="1"/>
      <c r="R325" s="6" t="s">
        <v>784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20">
        <v>154</v>
      </c>
      <c r="B326" s="221">
        <v>44035</v>
      </c>
      <c r="C326" s="221"/>
      <c r="D326" s="222" t="s">
        <v>482</v>
      </c>
      <c r="E326" s="223" t="s">
        <v>623</v>
      </c>
      <c r="F326" s="193">
        <v>231</v>
      </c>
      <c r="G326" s="223"/>
      <c r="H326" s="223">
        <v>281</v>
      </c>
      <c r="I326" s="225">
        <v>281</v>
      </c>
      <c r="J326" s="195" t="s">
        <v>681</v>
      </c>
      <c r="K326" s="196">
        <f t="shared" si="183"/>
        <v>50</v>
      </c>
      <c r="L326" s="197">
        <f t="shared" si="184"/>
        <v>0.21645021645021645</v>
      </c>
      <c r="M326" s="192" t="s">
        <v>591</v>
      </c>
      <c r="N326" s="198">
        <v>44358</v>
      </c>
      <c r="O326" s="1"/>
      <c r="P326" s="1"/>
      <c r="Q326" s="1"/>
      <c r="R326" s="6" t="s">
        <v>784</v>
      </c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220">
        <v>155</v>
      </c>
      <c r="B327" s="221">
        <v>44092</v>
      </c>
      <c r="C327" s="221"/>
      <c r="D327" s="222" t="s">
        <v>407</v>
      </c>
      <c r="E327" s="223" t="s">
        <v>623</v>
      </c>
      <c r="F327" s="223">
        <v>206</v>
      </c>
      <c r="G327" s="223"/>
      <c r="H327" s="223">
        <v>248</v>
      </c>
      <c r="I327" s="225">
        <v>248</v>
      </c>
      <c r="J327" s="195" t="s">
        <v>681</v>
      </c>
      <c r="K327" s="196">
        <f t="shared" si="183"/>
        <v>42</v>
      </c>
      <c r="L327" s="197">
        <f t="shared" si="184"/>
        <v>0.20388349514563106</v>
      </c>
      <c r="M327" s="192" t="s">
        <v>591</v>
      </c>
      <c r="N327" s="198">
        <v>44214</v>
      </c>
      <c r="O327" s="1"/>
      <c r="P327" s="1"/>
      <c r="Q327" s="1"/>
      <c r="R327" s="6" t="s">
        <v>784</v>
      </c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220">
        <v>156</v>
      </c>
      <c r="B328" s="221">
        <v>44140</v>
      </c>
      <c r="C328" s="221"/>
      <c r="D328" s="222" t="s">
        <v>407</v>
      </c>
      <c r="E328" s="223" t="s">
        <v>623</v>
      </c>
      <c r="F328" s="223">
        <v>182.5</v>
      </c>
      <c r="G328" s="223"/>
      <c r="H328" s="223">
        <v>248</v>
      </c>
      <c r="I328" s="225">
        <v>248</v>
      </c>
      <c r="J328" s="195" t="s">
        <v>681</v>
      </c>
      <c r="K328" s="196">
        <f t="shared" si="183"/>
        <v>65.5</v>
      </c>
      <c r="L328" s="197">
        <f t="shared" si="184"/>
        <v>0.35890410958904112</v>
      </c>
      <c r="M328" s="192" t="s">
        <v>591</v>
      </c>
      <c r="N328" s="198">
        <v>44214</v>
      </c>
      <c r="O328" s="1"/>
      <c r="P328" s="1"/>
      <c r="Q328" s="1"/>
      <c r="R328" s="6" t="s">
        <v>784</v>
      </c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220">
        <v>157</v>
      </c>
      <c r="B329" s="221">
        <v>44140</v>
      </c>
      <c r="C329" s="221"/>
      <c r="D329" s="222" t="s">
        <v>327</v>
      </c>
      <c r="E329" s="223" t="s">
        <v>623</v>
      </c>
      <c r="F329" s="223">
        <v>247.5</v>
      </c>
      <c r="G329" s="223"/>
      <c r="H329" s="223">
        <v>320</v>
      </c>
      <c r="I329" s="225">
        <v>320</v>
      </c>
      <c r="J329" s="195" t="s">
        <v>681</v>
      </c>
      <c r="K329" s="196">
        <f t="shared" si="183"/>
        <v>72.5</v>
      </c>
      <c r="L329" s="197">
        <f t="shared" si="184"/>
        <v>0.29292929292929293</v>
      </c>
      <c r="M329" s="192" t="s">
        <v>591</v>
      </c>
      <c r="N329" s="198">
        <v>44323</v>
      </c>
      <c r="O329" s="1"/>
      <c r="P329" s="1"/>
      <c r="Q329" s="1"/>
      <c r="R329" s="6" t="s">
        <v>784</v>
      </c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220">
        <v>158</v>
      </c>
      <c r="B330" s="221">
        <v>44140</v>
      </c>
      <c r="C330" s="221"/>
      <c r="D330" s="222" t="s">
        <v>272</v>
      </c>
      <c r="E330" s="223" t="s">
        <v>623</v>
      </c>
      <c r="F330" s="193">
        <v>925</v>
      </c>
      <c r="G330" s="223"/>
      <c r="H330" s="223">
        <v>1095</v>
      </c>
      <c r="I330" s="225">
        <v>1093</v>
      </c>
      <c r="J330" s="195" t="s">
        <v>812</v>
      </c>
      <c r="K330" s="196">
        <f t="shared" si="183"/>
        <v>170</v>
      </c>
      <c r="L330" s="197">
        <f t="shared" si="184"/>
        <v>0.18378378378378379</v>
      </c>
      <c r="M330" s="192" t="s">
        <v>591</v>
      </c>
      <c r="N330" s="198">
        <v>44201</v>
      </c>
      <c r="O330" s="1"/>
      <c r="P330" s="1"/>
      <c r="Q330" s="1"/>
      <c r="R330" s="6" t="s">
        <v>784</v>
      </c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220">
        <v>159</v>
      </c>
      <c r="B331" s="221">
        <v>44140</v>
      </c>
      <c r="C331" s="221"/>
      <c r="D331" s="222" t="s">
        <v>343</v>
      </c>
      <c r="E331" s="223" t="s">
        <v>623</v>
      </c>
      <c r="F331" s="193">
        <v>332.5</v>
      </c>
      <c r="G331" s="223"/>
      <c r="H331" s="223">
        <v>393</v>
      </c>
      <c r="I331" s="225">
        <v>406</v>
      </c>
      <c r="J331" s="195" t="s">
        <v>813</v>
      </c>
      <c r="K331" s="196">
        <f t="shared" si="183"/>
        <v>60.5</v>
      </c>
      <c r="L331" s="197">
        <f t="shared" si="184"/>
        <v>0.18195488721804512</v>
      </c>
      <c r="M331" s="192" t="s">
        <v>591</v>
      </c>
      <c r="N331" s="198">
        <v>44256</v>
      </c>
      <c r="O331" s="1"/>
      <c r="P331" s="1"/>
      <c r="Q331" s="1"/>
      <c r="R331" s="6" t="s">
        <v>784</v>
      </c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220">
        <v>160</v>
      </c>
      <c r="B332" s="221">
        <v>44141</v>
      </c>
      <c r="C332" s="221"/>
      <c r="D332" s="222" t="s">
        <v>482</v>
      </c>
      <c r="E332" s="223" t="s">
        <v>623</v>
      </c>
      <c r="F332" s="193">
        <v>231</v>
      </c>
      <c r="G332" s="223"/>
      <c r="H332" s="223">
        <v>281</v>
      </c>
      <c r="I332" s="225">
        <v>281</v>
      </c>
      <c r="J332" s="195" t="s">
        <v>681</v>
      </c>
      <c r="K332" s="196">
        <f t="shared" si="183"/>
        <v>50</v>
      </c>
      <c r="L332" s="197">
        <f t="shared" si="184"/>
        <v>0.21645021645021645</v>
      </c>
      <c r="M332" s="192" t="s">
        <v>591</v>
      </c>
      <c r="N332" s="198">
        <v>44358</v>
      </c>
      <c r="O332" s="1"/>
      <c r="P332" s="1"/>
      <c r="Q332" s="1"/>
      <c r="R332" s="6" t="s">
        <v>784</v>
      </c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246">
        <v>161</v>
      </c>
      <c r="B333" s="239">
        <v>44187</v>
      </c>
      <c r="C333" s="239"/>
      <c r="D333" s="240" t="s">
        <v>455</v>
      </c>
      <c r="E333" s="53" t="s">
        <v>623</v>
      </c>
      <c r="F333" s="241" t="s">
        <v>814</v>
      </c>
      <c r="G333" s="53"/>
      <c r="H333" s="53"/>
      <c r="I333" s="242">
        <v>239</v>
      </c>
      <c r="J333" s="238" t="s">
        <v>594</v>
      </c>
      <c r="K333" s="238"/>
      <c r="L333" s="243"/>
      <c r="M333" s="244"/>
      <c r="N333" s="245"/>
      <c r="O333" s="1"/>
      <c r="P333" s="1"/>
      <c r="Q333" s="1"/>
      <c r="R333" s="6" t="s">
        <v>784</v>
      </c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220">
        <v>162</v>
      </c>
      <c r="B334" s="221">
        <v>44258</v>
      </c>
      <c r="C334" s="221"/>
      <c r="D334" s="222" t="s">
        <v>809</v>
      </c>
      <c r="E334" s="223" t="s">
        <v>623</v>
      </c>
      <c r="F334" s="193">
        <v>495</v>
      </c>
      <c r="G334" s="223"/>
      <c r="H334" s="223">
        <v>595</v>
      </c>
      <c r="I334" s="225">
        <v>590</v>
      </c>
      <c r="J334" s="195" t="s">
        <v>1069</v>
      </c>
      <c r="K334" s="196">
        <f t="shared" ref="K334" si="185">H334-F334</f>
        <v>100</v>
      </c>
      <c r="L334" s="197">
        <f t="shared" ref="L334" si="186">K334/F334</f>
        <v>0.20202020202020202</v>
      </c>
      <c r="M334" s="192" t="s">
        <v>591</v>
      </c>
      <c r="N334" s="198" t="s">
        <v>1118</v>
      </c>
      <c r="O334" s="1"/>
      <c r="P334" s="1"/>
      <c r="R334" s="6" t="s">
        <v>784</v>
      </c>
    </row>
    <row r="335" spans="1:26" ht="12.75" customHeight="1">
      <c r="A335" s="220">
        <v>163</v>
      </c>
      <c r="B335" s="221">
        <v>44274</v>
      </c>
      <c r="C335" s="221"/>
      <c r="D335" s="222" t="s">
        <v>343</v>
      </c>
      <c r="E335" s="223" t="s">
        <v>623</v>
      </c>
      <c r="F335" s="193">
        <v>355</v>
      </c>
      <c r="G335" s="223"/>
      <c r="H335" s="223">
        <v>422.5</v>
      </c>
      <c r="I335" s="225">
        <v>420</v>
      </c>
      <c r="J335" s="195" t="s">
        <v>815</v>
      </c>
      <c r="K335" s="196">
        <f t="shared" ref="K335:K338" si="187">H335-F335</f>
        <v>67.5</v>
      </c>
      <c r="L335" s="197">
        <f t="shared" ref="L335:L338" si="188">K335/F335</f>
        <v>0.19014084507042253</v>
      </c>
      <c r="M335" s="192" t="s">
        <v>591</v>
      </c>
      <c r="N335" s="198">
        <v>44361</v>
      </c>
      <c r="O335" s="1"/>
      <c r="R335" s="247" t="s">
        <v>784</v>
      </c>
    </row>
    <row r="336" spans="1:26" ht="12.75" customHeight="1">
      <c r="A336" s="220">
        <v>164</v>
      </c>
      <c r="B336" s="221">
        <v>44295</v>
      </c>
      <c r="C336" s="221"/>
      <c r="D336" s="222" t="s">
        <v>816</v>
      </c>
      <c r="E336" s="223" t="s">
        <v>623</v>
      </c>
      <c r="F336" s="193">
        <v>555</v>
      </c>
      <c r="G336" s="223"/>
      <c r="H336" s="223">
        <v>663</v>
      </c>
      <c r="I336" s="225">
        <v>663</v>
      </c>
      <c r="J336" s="195" t="s">
        <v>817</v>
      </c>
      <c r="K336" s="196">
        <f t="shared" si="187"/>
        <v>108</v>
      </c>
      <c r="L336" s="197">
        <f t="shared" si="188"/>
        <v>0.19459459459459461</v>
      </c>
      <c r="M336" s="192" t="s">
        <v>591</v>
      </c>
      <c r="N336" s="198">
        <v>44321</v>
      </c>
      <c r="O336" s="1"/>
      <c r="P336" s="1"/>
      <c r="Q336" s="1"/>
      <c r="R336" s="247" t="s">
        <v>784</v>
      </c>
      <c r="S336" s="1"/>
      <c r="T336" s="1"/>
      <c r="U336" s="1"/>
      <c r="V336" s="1"/>
      <c r="W336" s="1"/>
      <c r="X336" s="1"/>
      <c r="Y336" s="1"/>
      <c r="Z336" s="1"/>
    </row>
    <row r="337" spans="1:18" ht="12.75" customHeight="1">
      <c r="A337" s="220">
        <v>165</v>
      </c>
      <c r="B337" s="221">
        <v>44308</v>
      </c>
      <c r="C337" s="221"/>
      <c r="D337" s="222" t="s">
        <v>376</v>
      </c>
      <c r="E337" s="223" t="s">
        <v>623</v>
      </c>
      <c r="F337" s="193">
        <v>126.5</v>
      </c>
      <c r="G337" s="223"/>
      <c r="H337" s="223">
        <v>155</v>
      </c>
      <c r="I337" s="225">
        <v>155</v>
      </c>
      <c r="J337" s="195" t="s">
        <v>681</v>
      </c>
      <c r="K337" s="196">
        <f t="shared" si="187"/>
        <v>28.5</v>
      </c>
      <c r="L337" s="197">
        <f t="shared" si="188"/>
        <v>0.22529644268774704</v>
      </c>
      <c r="M337" s="192" t="s">
        <v>591</v>
      </c>
      <c r="N337" s="198">
        <v>44362</v>
      </c>
      <c r="O337" s="1"/>
      <c r="R337" s="247" t="s">
        <v>784</v>
      </c>
    </row>
    <row r="338" spans="1:18" ht="12.75" customHeight="1">
      <c r="A338" s="293">
        <v>166</v>
      </c>
      <c r="B338" s="294">
        <v>44368</v>
      </c>
      <c r="C338" s="294"/>
      <c r="D338" s="295" t="s">
        <v>394</v>
      </c>
      <c r="E338" s="296" t="s">
        <v>623</v>
      </c>
      <c r="F338" s="297">
        <v>287.5</v>
      </c>
      <c r="G338" s="296"/>
      <c r="H338" s="296">
        <v>245</v>
      </c>
      <c r="I338" s="298">
        <v>344</v>
      </c>
      <c r="J338" s="205" t="s">
        <v>856</v>
      </c>
      <c r="K338" s="206">
        <f t="shared" si="187"/>
        <v>-42.5</v>
      </c>
      <c r="L338" s="207">
        <f t="shared" si="188"/>
        <v>-0.14782608695652175</v>
      </c>
      <c r="M338" s="203" t="s">
        <v>604</v>
      </c>
      <c r="N338" s="200">
        <v>44508</v>
      </c>
      <c r="O338" s="1"/>
      <c r="R338" s="247" t="s">
        <v>784</v>
      </c>
    </row>
    <row r="339" spans="1:18" ht="12.75" customHeight="1">
      <c r="A339" s="246">
        <v>167</v>
      </c>
      <c r="B339" s="239">
        <v>44368</v>
      </c>
      <c r="C339" s="239"/>
      <c r="D339" s="240" t="s">
        <v>482</v>
      </c>
      <c r="E339" s="53" t="s">
        <v>623</v>
      </c>
      <c r="F339" s="241" t="s">
        <v>818</v>
      </c>
      <c r="G339" s="53"/>
      <c r="H339" s="53"/>
      <c r="I339" s="242">
        <v>320</v>
      </c>
      <c r="J339" s="238" t="s">
        <v>594</v>
      </c>
      <c r="K339" s="246"/>
      <c r="L339" s="239"/>
      <c r="M339" s="239"/>
      <c r="N339" s="240"/>
      <c r="O339" s="41"/>
      <c r="R339" s="247" t="s">
        <v>784</v>
      </c>
    </row>
    <row r="340" spans="1:18" ht="12.75" customHeight="1">
      <c r="A340" s="220">
        <v>168</v>
      </c>
      <c r="B340" s="221">
        <v>44406</v>
      </c>
      <c r="C340" s="221"/>
      <c r="D340" s="222" t="s">
        <v>376</v>
      </c>
      <c r="E340" s="223" t="s">
        <v>623</v>
      </c>
      <c r="F340" s="193">
        <v>162.5</v>
      </c>
      <c r="G340" s="223"/>
      <c r="H340" s="223">
        <v>200</v>
      </c>
      <c r="I340" s="225">
        <v>200</v>
      </c>
      <c r="J340" s="195" t="s">
        <v>681</v>
      </c>
      <c r="K340" s="196">
        <f t="shared" ref="K340" si="189">H340-F340</f>
        <v>37.5</v>
      </c>
      <c r="L340" s="197">
        <f t="shared" ref="L340" si="190">K340/F340</f>
        <v>0.23076923076923078</v>
      </c>
      <c r="M340" s="192" t="s">
        <v>591</v>
      </c>
      <c r="N340" s="198">
        <v>44571</v>
      </c>
      <c r="O340" s="1"/>
      <c r="R340" s="247" t="s">
        <v>784</v>
      </c>
    </row>
    <row r="341" spans="1:18" ht="12.75" customHeight="1">
      <c r="A341" s="220">
        <v>169</v>
      </c>
      <c r="B341" s="221">
        <v>44462</v>
      </c>
      <c r="C341" s="221"/>
      <c r="D341" s="222" t="s">
        <v>824</v>
      </c>
      <c r="E341" s="223" t="s">
        <v>623</v>
      </c>
      <c r="F341" s="193">
        <v>1235</v>
      </c>
      <c r="G341" s="223"/>
      <c r="H341" s="223">
        <v>1505</v>
      </c>
      <c r="I341" s="225">
        <v>1500</v>
      </c>
      <c r="J341" s="195" t="s">
        <v>681</v>
      </c>
      <c r="K341" s="196">
        <f t="shared" ref="K341" si="191">H341-F341</f>
        <v>270</v>
      </c>
      <c r="L341" s="197">
        <f t="shared" ref="L341" si="192">K341/F341</f>
        <v>0.21862348178137653</v>
      </c>
      <c r="M341" s="192" t="s">
        <v>591</v>
      </c>
      <c r="N341" s="198">
        <v>44564</v>
      </c>
      <c r="O341" s="1"/>
      <c r="R341" s="247" t="s">
        <v>784</v>
      </c>
    </row>
    <row r="342" spans="1:18" ht="12.75" customHeight="1">
      <c r="A342" s="264">
        <v>170</v>
      </c>
      <c r="B342" s="265">
        <v>44480</v>
      </c>
      <c r="C342" s="265"/>
      <c r="D342" s="266" t="s">
        <v>826</v>
      </c>
      <c r="E342" s="267" t="s">
        <v>623</v>
      </c>
      <c r="F342" s="268" t="s">
        <v>831</v>
      </c>
      <c r="G342" s="267"/>
      <c r="H342" s="267"/>
      <c r="I342" s="267">
        <v>145</v>
      </c>
      <c r="J342" s="269" t="s">
        <v>594</v>
      </c>
      <c r="K342" s="264"/>
      <c r="L342" s="265"/>
      <c r="M342" s="265"/>
      <c r="N342" s="266"/>
      <c r="O342" s="41"/>
      <c r="R342" s="247" t="s">
        <v>784</v>
      </c>
    </row>
    <row r="343" spans="1:18" ht="12.75" customHeight="1">
      <c r="A343" s="270">
        <v>171</v>
      </c>
      <c r="B343" s="271">
        <v>44481</v>
      </c>
      <c r="C343" s="271"/>
      <c r="D343" s="272" t="s">
        <v>261</v>
      </c>
      <c r="E343" s="273" t="s">
        <v>623</v>
      </c>
      <c r="F343" s="274" t="s">
        <v>828</v>
      </c>
      <c r="G343" s="273"/>
      <c r="H343" s="273"/>
      <c r="I343" s="273">
        <v>380</v>
      </c>
      <c r="J343" s="275" t="s">
        <v>594</v>
      </c>
      <c r="K343" s="270"/>
      <c r="L343" s="271"/>
      <c r="M343" s="271"/>
      <c r="N343" s="272"/>
      <c r="O343" s="41"/>
      <c r="R343" s="247" t="s">
        <v>784</v>
      </c>
    </row>
    <row r="344" spans="1:18" ht="12.75" customHeight="1">
      <c r="A344" s="270">
        <v>172</v>
      </c>
      <c r="B344" s="271">
        <v>44481</v>
      </c>
      <c r="C344" s="271"/>
      <c r="D344" s="272" t="s">
        <v>402</v>
      </c>
      <c r="E344" s="273" t="s">
        <v>623</v>
      </c>
      <c r="F344" s="274" t="s">
        <v>829</v>
      </c>
      <c r="G344" s="273"/>
      <c r="H344" s="273"/>
      <c r="I344" s="273">
        <v>56</v>
      </c>
      <c r="J344" s="275" t="s">
        <v>594</v>
      </c>
      <c r="K344" s="270"/>
      <c r="L344" s="271"/>
      <c r="M344" s="271"/>
      <c r="N344" s="272"/>
      <c r="O344" s="41"/>
      <c r="R344" s="247"/>
    </row>
    <row r="345" spans="1:18" ht="12.75" customHeight="1">
      <c r="A345" s="276">
        <v>173</v>
      </c>
      <c r="B345" s="271">
        <v>44551</v>
      </c>
      <c r="C345" s="276"/>
      <c r="D345" s="276" t="s">
        <v>119</v>
      </c>
      <c r="E345" s="273" t="s">
        <v>623</v>
      </c>
      <c r="F345" s="273" t="s">
        <v>867</v>
      </c>
      <c r="G345" s="273"/>
      <c r="H345" s="273"/>
      <c r="I345" s="273">
        <v>3000</v>
      </c>
      <c r="J345" s="273" t="s">
        <v>594</v>
      </c>
      <c r="K345" s="273"/>
      <c r="L345" s="273"/>
      <c r="M345" s="273"/>
      <c r="N345" s="276"/>
      <c r="O345" s="41"/>
      <c r="R345" s="247"/>
    </row>
    <row r="346" spans="1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247"/>
    </row>
    <row r="347" spans="1:18" ht="12.75" customHeight="1">
      <c r="A347" s="246"/>
      <c r="B347" s="248" t="s">
        <v>819</v>
      </c>
      <c r="F347" s="56"/>
      <c r="G347" s="56"/>
      <c r="H347" s="56"/>
      <c r="I347" s="56"/>
      <c r="J347" s="41"/>
      <c r="K347" s="56"/>
      <c r="L347" s="56"/>
      <c r="M347" s="56"/>
      <c r="O347" s="41"/>
      <c r="R347" s="247"/>
    </row>
    <row r="348" spans="1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1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1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1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1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1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1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1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1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1:18" ht="12.75" customHeight="1">
      <c r="A357" s="249"/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1:18" ht="12.75" customHeight="1">
      <c r="A358" s="249"/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1:18" ht="12.75" customHeight="1">
      <c r="A359" s="53"/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1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1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1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1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1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1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1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1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1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  <row r="499" spans="6:18" ht="12.75" customHeight="1">
      <c r="F499" s="56"/>
      <c r="G499" s="56"/>
      <c r="H499" s="56"/>
      <c r="I499" s="56"/>
      <c r="J499" s="41"/>
      <c r="K499" s="56"/>
      <c r="L499" s="56"/>
      <c r="M499" s="56"/>
      <c r="O499" s="41"/>
      <c r="R499" s="56"/>
    </row>
    <row r="500" spans="6:18" ht="12.75" customHeight="1">
      <c r="F500" s="56"/>
      <c r="G500" s="56"/>
      <c r="H500" s="56"/>
      <c r="I500" s="56"/>
      <c r="J500" s="41"/>
      <c r="K500" s="56"/>
      <c r="L500" s="56"/>
      <c r="M500" s="56"/>
      <c r="O500" s="41"/>
      <c r="R500" s="56"/>
    </row>
    <row r="501" spans="6:18" ht="12.75" customHeight="1">
      <c r="F501" s="56"/>
      <c r="G501" s="56"/>
      <c r="H501" s="56"/>
      <c r="I501" s="56"/>
      <c r="J501" s="41"/>
      <c r="K501" s="56"/>
      <c r="L501" s="56"/>
      <c r="M501" s="56"/>
      <c r="O501" s="41"/>
      <c r="R501" s="56"/>
    </row>
    <row r="502" spans="6:18" ht="12.75" customHeight="1">
      <c r="F502" s="56"/>
      <c r="G502" s="56"/>
      <c r="H502" s="56"/>
      <c r="I502" s="56"/>
      <c r="J502" s="41"/>
      <c r="K502" s="56"/>
      <c r="L502" s="56"/>
      <c r="M502" s="56"/>
      <c r="O502" s="41"/>
      <c r="R502" s="56"/>
    </row>
    <row r="503" spans="6:18" ht="12.75" customHeight="1">
      <c r="F503" s="56"/>
      <c r="G503" s="56"/>
      <c r="H503" s="56"/>
      <c r="I503" s="56"/>
      <c r="J503" s="41"/>
      <c r="K503" s="56"/>
      <c r="L503" s="56"/>
      <c r="M503" s="56"/>
      <c r="O503" s="41"/>
      <c r="R503" s="56"/>
    </row>
    <row r="504" spans="6:18" ht="12.75" customHeight="1">
      <c r="F504" s="56"/>
      <c r="G504" s="56"/>
      <c r="H504" s="56"/>
      <c r="I504" s="56"/>
      <c r="J504" s="41"/>
      <c r="K504" s="56"/>
      <c r="L504" s="56"/>
      <c r="M504" s="56"/>
      <c r="O504" s="41"/>
      <c r="R504" s="56"/>
    </row>
    <row r="505" spans="6:18" ht="12.75" customHeight="1">
      <c r="F505" s="56"/>
      <c r="G505" s="56"/>
      <c r="H505" s="56"/>
      <c r="I505" s="56"/>
      <c r="J505" s="41"/>
      <c r="K505" s="56"/>
      <c r="L505" s="56"/>
      <c r="M505" s="56"/>
      <c r="O505" s="41"/>
      <c r="R505" s="56"/>
    </row>
    <row r="506" spans="6:18" ht="12.75" customHeight="1">
      <c r="F506" s="56"/>
      <c r="G506" s="56"/>
      <c r="H506" s="56"/>
      <c r="I506" s="56"/>
      <c r="J506" s="41"/>
      <c r="K506" s="56"/>
      <c r="L506" s="56"/>
      <c r="M506" s="56"/>
      <c r="O506" s="41"/>
      <c r="R506" s="56"/>
    </row>
    <row r="507" spans="6:18" ht="12.75" customHeight="1">
      <c r="F507" s="56"/>
      <c r="G507" s="56"/>
      <c r="H507" s="56"/>
      <c r="I507" s="56"/>
      <c r="J507" s="41"/>
      <c r="K507" s="56"/>
      <c r="L507" s="56"/>
      <c r="M507" s="56"/>
      <c r="O507" s="41"/>
      <c r="R507" s="56"/>
    </row>
    <row r="508" spans="6:18" ht="12.75" customHeight="1">
      <c r="F508" s="56"/>
      <c r="G508" s="56"/>
      <c r="H508" s="56"/>
      <c r="I508" s="56"/>
      <c r="J508" s="41"/>
      <c r="K508" s="56"/>
      <c r="L508" s="56"/>
      <c r="M508" s="56"/>
      <c r="O508" s="41"/>
      <c r="R508" s="56"/>
    </row>
    <row r="509" spans="6:18" ht="12.75" customHeight="1">
      <c r="F509" s="56"/>
      <c r="G509" s="56"/>
      <c r="H509" s="56"/>
      <c r="I509" s="56"/>
      <c r="J509" s="41"/>
      <c r="K509" s="56"/>
      <c r="L509" s="56"/>
      <c r="M509" s="56"/>
      <c r="O509" s="41"/>
      <c r="R509" s="56"/>
    </row>
    <row r="510" spans="6:18" ht="12.75" customHeight="1">
      <c r="F510" s="56"/>
      <c r="G510" s="56"/>
      <c r="H510" s="56"/>
      <c r="I510" s="56"/>
      <c r="J510" s="41"/>
      <c r="K510" s="56"/>
      <c r="L510" s="56"/>
      <c r="M510" s="56"/>
      <c r="O510" s="41"/>
      <c r="R510" s="56"/>
    </row>
    <row r="511" spans="6:18" ht="12.75" customHeight="1">
      <c r="F511" s="56"/>
      <c r="G511" s="56"/>
      <c r="H511" s="56"/>
      <c r="I511" s="56"/>
      <c r="J511" s="41"/>
      <c r="K511" s="56"/>
      <c r="L511" s="56"/>
      <c r="M511" s="56"/>
      <c r="O511" s="41"/>
      <c r="R511" s="56"/>
    </row>
    <row r="512" spans="6:18" ht="12.75" customHeight="1">
      <c r="F512" s="56"/>
      <c r="G512" s="56"/>
      <c r="H512" s="56"/>
      <c r="I512" s="56"/>
      <c r="J512" s="41"/>
      <c r="K512" s="56"/>
      <c r="L512" s="56"/>
      <c r="M512" s="56"/>
      <c r="O512" s="41"/>
      <c r="R512" s="56"/>
    </row>
    <row r="513" spans="6:18" ht="12.75" customHeight="1">
      <c r="F513" s="56"/>
      <c r="G513" s="56"/>
      <c r="H513" s="56"/>
      <c r="I513" s="56"/>
      <c r="J513" s="41"/>
      <c r="K513" s="56"/>
      <c r="L513" s="56"/>
      <c r="M513" s="56"/>
      <c r="O513" s="41"/>
      <c r="R513" s="56"/>
    </row>
    <row r="514" spans="6:18" ht="12.75" customHeight="1">
      <c r="F514" s="56"/>
      <c r="G514" s="56"/>
      <c r="H514" s="56"/>
      <c r="I514" s="56"/>
      <c r="J514" s="41"/>
      <c r="K514" s="56"/>
      <c r="L514" s="56"/>
      <c r="M514" s="56"/>
      <c r="O514" s="41"/>
      <c r="R514" s="56"/>
    </row>
    <row r="515" spans="6:18" ht="12.75" customHeight="1">
      <c r="F515" s="56"/>
      <c r="G515" s="56"/>
      <c r="H515" s="56"/>
      <c r="I515" s="56"/>
      <c r="J515" s="41"/>
      <c r="K515" s="56"/>
      <c r="L515" s="56"/>
      <c r="M515" s="56"/>
      <c r="O515" s="41"/>
      <c r="R515" s="56"/>
    </row>
    <row r="516" spans="6:18" ht="12.75" customHeight="1">
      <c r="F516" s="56"/>
      <c r="G516" s="56"/>
      <c r="H516" s="56"/>
      <c r="I516" s="56"/>
      <c r="J516" s="41"/>
      <c r="K516" s="56"/>
      <c r="L516" s="56"/>
      <c r="M516" s="56"/>
      <c r="O516" s="41"/>
      <c r="R516" s="56"/>
    </row>
    <row r="517" spans="6:18" ht="12.75" customHeight="1">
      <c r="F517" s="56"/>
      <c r="G517" s="56"/>
      <c r="H517" s="56"/>
      <c r="I517" s="56"/>
      <c r="J517" s="41"/>
      <c r="K517" s="56"/>
      <c r="L517" s="56"/>
      <c r="M517" s="56"/>
      <c r="O517" s="41"/>
      <c r="R517" s="56"/>
    </row>
    <row r="518" spans="6:18" ht="12.75" customHeight="1">
      <c r="F518" s="56"/>
      <c r="G518" s="56"/>
      <c r="H518" s="56"/>
      <c r="I518" s="56"/>
      <c r="J518" s="41"/>
      <c r="K518" s="56"/>
      <c r="L518" s="56"/>
      <c r="M518" s="56"/>
      <c r="O518" s="41"/>
      <c r="R518" s="56"/>
    </row>
    <row r="519" spans="6:18" ht="12.75" customHeight="1">
      <c r="F519" s="56"/>
      <c r="G519" s="56"/>
      <c r="H519" s="56"/>
      <c r="I519" s="56"/>
      <c r="J519" s="41"/>
      <c r="K519" s="56"/>
      <c r="L519" s="56"/>
      <c r="M519" s="56"/>
      <c r="O519" s="41"/>
      <c r="R519" s="56"/>
    </row>
    <row r="520" spans="6:18" ht="12.75" customHeight="1">
      <c r="F520" s="56"/>
      <c r="G520" s="56"/>
      <c r="H520" s="56"/>
      <c r="I520" s="56"/>
      <c r="J520" s="41"/>
      <c r="K520" s="56"/>
      <c r="L520" s="56"/>
      <c r="M520" s="56"/>
      <c r="O520" s="41"/>
      <c r="R520" s="56"/>
    </row>
    <row r="521" spans="6:18" ht="12.75" customHeight="1">
      <c r="F521" s="56"/>
      <c r="G521" s="56"/>
      <c r="H521" s="56"/>
      <c r="I521" s="56"/>
      <c r="J521" s="41"/>
      <c r="K521" s="56"/>
      <c r="L521" s="56"/>
      <c r="M521" s="56"/>
      <c r="O521" s="41"/>
      <c r="R521" s="56"/>
    </row>
    <row r="522" spans="6:18" ht="12.75" customHeight="1">
      <c r="F522" s="56"/>
      <c r="G522" s="56"/>
      <c r="H522" s="56"/>
      <c r="I522" s="56"/>
      <c r="J522" s="41"/>
      <c r="K522" s="56"/>
      <c r="L522" s="56"/>
      <c r="M522" s="56"/>
      <c r="O522" s="41"/>
      <c r="R522" s="56"/>
    </row>
    <row r="523" spans="6:18" ht="12.75" customHeight="1">
      <c r="F523" s="56"/>
      <c r="G523" s="56"/>
      <c r="H523" s="56"/>
      <c r="I523" s="56"/>
      <c r="J523" s="41"/>
      <c r="K523" s="56"/>
      <c r="L523" s="56"/>
      <c r="M523" s="56"/>
      <c r="O523" s="41"/>
      <c r="R523" s="56"/>
    </row>
    <row r="524" spans="6:18" ht="12.75" customHeight="1">
      <c r="F524" s="56"/>
      <c r="G524" s="56"/>
      <c r="H524" s="56"/>
      <c r="I524" s="56"/>
      <c r="J524" s="41"/>
      <c r="K524" s="56"/>
      <c r="L524" s="56"/>
      <c r="M524" s="56"/>
      <c r="O524" s="41"/>
      <c r="R524" s="56"/>
    </row>
    <row r="525" spans="6:18" ht="12.75" customHeight="1">
      <c r="F525" s="56"/>
      <c r="G525" s="56"/>
      <c r="H525" s="56"/>
      <c r="I525" s="56"/>
      <c r="J525" s="41"/>
      <c r="K525" s="56"/>
      <c r="L525" s="56"/>
      <c r="M525" s="56"/>
      <c r="O525" s="41"/>
      <c r="R525" s="56"/>
    </row>
    <row r="526" spans="6:18" ht="12.75" customHeight="1">
      <c r="F526" s="56"/>
      <c r="G526" s="56"/>
      <c r="H526" s="56"/>
      <c r="I526" s="56"/>
      <c r="J526" s="41"/>
      <c r="K526" s="56"/>
      <c r="L526" s="56"/>
      <c r="M526" s="56"/>
      <c r="O526" s="41"/>
      <c r="R526" s="56"/>
    </row>
    <row r="527" spans="6:18" ht="12.75" customHeight="1">
      <c r="F527" s="56"/>
      <c r="G527" s="56"/>
      <c r="H527" s="56"/>
      <c r="I527" s="56"/>
      <c r="J527" s="41"/>
      <c r="K527" s="56"/>
      <c r="L527" s="56"/>
      <c r="M527" s="56"/>
      <c r="O527" s="41"/>
      <c r="R527" s="56"/>
    </row>
    <row r="528" spans="6:18" ht="12.75" customHeight="1">
      <c r="F528" s="56"/>
      <c r="G528" s="56"/>
      <c r="H528" s="56"/>
      <c r="I528" s="56"/>
      <c r="J528" s="41"/>
      <c r="K528" s="56"/>
      <c r="L528" s="56"/>
      <c r="M528" s="56"/>
      <c r="O528" s="41"/>
      <c r="R528" s="56"/>
    </row>
    <row r="529" spans="6:18" ht="12.75" customHeight="1">
      <c r="F529" s="56"/>
      <c r="G529" s="56"/>
      <c r="H529" s="56"/>
      <c r="I529" s="56"/>
      <c r="J529" s="41"/>
      <c r="K529" s="56"/>
      <c r="L529" s="56"/>
      <c r="M529" s="56"/>
      <c r="O529" s="41"/>
      <c r="R529" s="56"/>
    </row>
    <row r="530" spans="6:18" ht="12.75" customHeight="1">
      <c r="F530" s="56"/>
      <c r="G530" s="56"/>
      <c r="H530" s="56"/>
      <c r="I530" s="56"/>
      <c r="J530" s="41"/>
      <c r="K530" s="56"/>
      <c r="L530" s="56"/>
      <c r="M530" s="56"/>
      <c r="O530" s="41"/>
      <c r="R530" s="56"/>
    </row>
    <row r="531" spans="6:18" ht="12.75" customHeight="1">
      <c r="F531" s="56"/>
      <c r="G531" s="56"/>
      <c r="H531" s="56"/>
      <c r="I531" s="56"/>
      <c r="J531" s="41"/>
      <c r="K531" s="56"/>
      <c r="L531" s="56"/>
      <c r="M531" s="56"/>
      <c r="O531" s="41"/>
      <c r="R531" s="56"/>
    </row>
    <row r="532" spans="6:18" ht="12.75" customHeight="1">
      <c r="F532" s="56"/>
      <c r="G532" s="56"/>
      <c r="H532" s="56"/>
      <c r="I532" s="56"/>
      <c r="J532" s="41"/>
      <c r="K532" s="56"/>
      <c r="L532" s="56"/>
      <c r="M532" s="56"/>
      <c r="O532" s="41"/>
      <c r="R532" s="56"/>
    </row>
  </sheetData>
  <autoFilter ref="R1:R355"/>
  <mergeCells count="3">
    <mergeCell ref="A136:A137"/>
    <mergeCell ref="B136:B137"/>
    <mergeCell ref="J136:J137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2022-01-31T02:36:15Z</dcterms:modified>
</cp:coreProperties>
</file>