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F&amp;O)'!$R$1:$R$397</definedName>
  </definedNames>
  <calcPr calcId="152511"/>
</workbook>
</file>

<file path=xl/calcChain.xml><?xml version="1.0" encoding="utf-8"?>
<calcChain xmlns="http://schemas.openxmlformats.org/spreadsheetml/2006/main">
  <c r="L101" i="6" l="1"/>
  <c r="K101" i="6"/>
  <c r="M101" i="6" s="1"/>
  <c r="L99" i="6"/>
  <c r="K99" i="6"/>
  <c r="L98" i="6"/>
  <c r="K98" i="6"/>
  <c r="M98" i="6" s="1"/>
  <c r="M99" i="6" l="1"/>
  <c r="L11" i="6"/>
  <c r="K11" i="6"/>
  <c r="K178" i="6"/>
  <c r="M178" i="6" s="1"/>
  <c r="M11" i="6" l="1"/>
  <c r="K183" i="6"/>
  <c r="M183" i="6" s="1"/>
  <c r="K182" i="6"/>
  <c r="M182" i="6" s="1"/>
  <c r="L97" i="6"/>
  <c r="K97" i="6"/>
  <c r="L95" i="6"/>
  <c r="K95" i="6"/>
  <c r="M97" i="6" l="1"/>
  <c r="M95" i="6"/>
  <c r="L188" i="6"/>
  <c r="K188" i="6"/>
  <c r="K181" i="6"/>
  <c r="M181" i="6" s="1"/>
  <c r="L96" i="6"/>
  <c r="K96" i="6"/>
  <c r="L67" i="6"/>
  <c r="K67" i="6"/>
  <c r="L66" i="6"/>
  <c r="K66" i="6"/>
  <c r="M188" i="6" l="1"/>
  <c r="M66" i="6"/>
  <c r="M96" i="6"/>
  <c r="M67" i="6"/>
  <c r="K180" i="6"/>
  <c r="M180" i="6" s="1"/>
  <c r="L23" i="6"/>
  <c r="K23" i="6"/>
  <c r="L25" i="6"/>
  <c r="K25" i="6"/>
  <c r="L33" i="6"/>
  <c r="K33" i="6"/>
  <c r="K175" i="6"/>
  <c r="M175" i="6" s="1"/>
  <c r="K177" i="6"/>
  <c r="M177" i="6" s="1"/>
  <c r="K173" i="6"/>
  <c r="M173" i="6" s="1"/>
  <c r="M25" i="6" l="1"/>
  <c r="M33" i="6"/>
  <c r="M23" i="6"/>
  <c r="L32" i="6"/>
  <c r="K32" i="6"/>
  <c r="L34" i="6"/>
  <c r="K34" i="6"/>
  <c r="K179" i="6"/>
  <c r="M179" i="6" s="1"/>
  <c r="L94" i="6"/>
  <c r="K94" i="6"/>
  <c r="L93" i="6"/>
  <c r="K93" i="6"/>
  <c r="M32" i="6" l="1"/>
  <c r="M93" i="6"/>
  <c r="M34" i="6"/>
  <c r="M94" i="6"/>
  <c r="D7" i="5"/>
  <c r="M7" i="6"/>
  <c r="L65" i="6"/>
  <c r="K65" i="6"/>
  <c r="K176" i="6"/>
  <c r="M176" i="6" s="1"/>
  <c r="K171" i="6"/>
  <c r="M171" i="6" s="1"/>
  <c r="K174" i="6"/>
  <c r="M174" i="6" s="1"/>
  <c r="K172" i="6"/>
  <c r="M172" i="6" s="1"/>
  <c r="K139" i="6"/>
  <c r="M139" i="6" s="1"/>
  <c r="K140" i="6"/>
  <c r="M140" i="6" s="1"/>
  <c r="K166" i="6"/>
  <c r="M166" i="6" s="1"/>
  <c r="L63" i="6"/>
  <c r="K63" i="6"/>
  <c r="K170" i="6"/>
  <c r="M170" i="6" s="1"/>
  <c r="K158" i="6"/>
  <c r="M158" i="6" s="1"/>
  <c r="K169" i="6"/>
  <c r="M169" i="6" s="1"/>
  <c r="M65" i="6" l="1"/>
  <c r="M63" i="6"/>
  <c r="L61" i="6"/>
  <c r="L60" i="6"/>
  <c r="K165" i="6" l="1"/>
  <c r="M165" i="6" s="1"/>
  <c r="K168" i="6"/>
  <c r="M168" i="6" s="1"/>
  <c r="L29" i="6"/>
  <c r="K29" i="6"/>
  <c r="K60" i="6"/>
  <c r="K61" i="6"/>
  <c r="M61" i="6" l="1"/>
  <c r="M29" i="6"/>
  <c r="M60" i="6"/>
  <c r="P31" i="6"/>
  <c r="P30" i="6"/>
  <c r="L20" i="6"/>
  <c r="K20" i="6"/>
  <c r="M20" i="6" s="1"/>
  <c r="K167" i="6"/>
  <c r="M167" i="6" s="1"/>
  <c r="K164" i="6"/>
  <c r="M164" i="6" s="1"/>
  <c r="K160" i="6" l="1"/>
  <c r="M160" i="6" s="1"/>
  <c r="K162" i="6"/>
  <c r="M162" i="6" s="1"/>
  <c r="K161" i="6"/>
  <c r="M161" i="6" s="1"/>
  <c r="K163" i="6"/>
  <c r="M163" i="6" s="1"/>
  <c r="K159" i="6"/>
  <c r="M159" i="6" s="1"/>
  <c r="K157" i="6"/>
  <c r="M157" i="6" s="1"/>
  <c r="K156" i="6"/>
  <c r="M156" i="6" s="1"/>
  <c r="K155" i="6"/>
  <c r="M155" i="6" s="1"/>
  <c r="L62" i="6"/>
  <c r="K154" i="6" l="1"/>
  <c r="M154" i="6" s="1"/>
  <c r="L14" i="6"/>
  <c r="K14" i="6"/>
  <c r="K153" i="6"/>
  <c r="M153" i="6" s="1"/>
  <c r="K62" i="6"/>
  <c r="L28" i="6"/>
  <c r="K28" i="6"/>
  <c r="K151" i="6"/>
  <c r="M151" i="6" s="1"/>
  <c r="K150" i="6"/>
  <c r="M150" i="6" s="1"/>
  <c r="L92" i="6"/>
  <c r="K92" i="6"/>
  <c r="L91" i="6"/>
  <c r="K91" i="6"/>
  <c r="K152" i="6"/>
  <c r="M152" i="6" s="1"/>
  <c r="K143" i="6"/>
  <c r="M143" i="6" s="1"/>
  <c r="K148" i="6"/>
  <c r="M148" i="6" s="1"/>
  <c r="P26" i="6"/>
  <c r="P27" i="6"/>
  <c r="K149" i="6"/>
  <c r="M149" i="6" s="1"/>
  <c r="M14" i="6" l="1"/>
  <c r="M91" i="6"/>
  <c r="M28" i="6"/>
  <c r="M62" i="6"/>
  <c r="M92" i="6"/>
  <c r="K146" i="6"/>
  <c r="M146" i="6" s="1"/>
  <c r="L57" i="6"/>
  <c r="K57" i="6"/>
  <c r="K147" i="6"/>
  <c r="M147" i="6" s="1"/>
  <c r="L18" i="6"/>
  <c r="K18" i="6"/>
  <c r="K141" i="6"/>
  <c r="M141" i="6" s="1"/>
  <c r="K144" i="6"/>
  <c r="M144" i="6" s="1"/>
  <c r="K145" i="6"/>
  <c r="M145" i="6" s="1"/>
  <c r="L19" i="6"/>
  <c r="K19" i="6"/>
  <c r="M19" i="6" l="1"/>
  <c r="M57" i="6"/>
  <c r="M18" i="6"/>
  <c r="L58" i="6"/>
  <c r="L56" i="6"/>
  <c r="K56" i="6"/>
  <c r="K138" i="6"/>
  <c r="M138" i="6" s="1"/>
  <c r="K142" i="6"/>
  <c r="M142" i="6" s="1"/>
  <c r="K384" i="6"/>
  <c r="L384" i="6" s="1"/>
  <c r="K58" i="6"/>
  <c r="M58" i="6" l="1"/>
  <c r="M56" i="6"/>
  <c r="L54" i="6"/>
  <c r="K54" i="6"/>
  <c r="K136" i="6"/>
  <c r="M136" i="6" s="1"/>
  <c r="L24" i="6"/>
  <c r="K24" i="6"/>
  <c r="L90" i="6"/>
  <c r="K90" i="6"/>
  <c r="K135" i="6"/>
  <c r="M135" i="6" s="1"/>
  <c r="K137" i="6"/>
  <c r="M137" i="6" s="1"/>
  <c r="K134" i="6"/>
  <c r="M134" i="6" s="1"/>
  <c r="K109" i="6"/>
  <c r="M109" i="6" s="1"/>
  <c r="K110" i="6"/>
  <c r="M110" i="6" s="1"/>
  <c r="M54" i="6" l="1"/>
  <c r="M24" i="6"/>
  <c r="M90" i="6"/>
  <c r="P22" i="6"/>
  <c r="K114" i="6"/>
  <c r="M114" i="6" s="1"/>
  <c r="K131" i="6"/>
  <c r="M131" i="6" s="1"/>
  <c r="K130" i="6"/>
  <c r="M130" i="6" s="1"/>
  <c r="K129" i="6"/>
  <c r="M129" i="6" s="1"/>
  <c r="K128" i="6"/>
  <c r="M128" i="6" s="1"/>
  <c r="K127" i="6"/>
  <c r="M127" i="6" s="1"/>
  <c r="K124" i="6"/>
  <c r="M124" i="6" s="1"/>
  <c r="K121" i="6"/>
  <c r="M121" i="6" s="1"/>
  <c r="L59" i="6"/>
  <c r="K59" i="6"/>
  <c r="K133" i="6"/>
  <c r="M133" i="6" s="1"/>
  <c r="L89" i="6"/>
  <c r="K89" i="6"/>
  <c r="L88" i="6"/>
  <c r="K88" i="6"/>
  <c r="K132" i="6"/>
  <c r="M132" i="6" s="1"/>
  <c r="L17" i="6"/>
  <c r="K17" i="6"/>
  <c r="M17" i="6" s="1"/>
  <c r="L10" i="6"/>
  <c r="K10" i="6"/>
  <c r="M88" i="6" l="1"/>
  <c r="M89" i="6"/>
  <c r="M59" i="6"/>
  <c r="M10" i="6"/>
  <c r="K123" i="6"/>
  <c r="M123" i="6" s="1"/>
  <c r="K122" i="6"/>
  <c r="M122" i="6" s="1"/>
  <c r="K126" i="6"/>
  <c r="M126" i="6" s="1"/>
  <c r="L55" i="6"/>
  <c r="K55" i="6"/>
  <c r="M55" i="6" l="1"/>
  <c r="P21" i="6"/>
  <c r="L87" i="6" l="1"/>
  <c r="K87" i="6"/>
  <c r="K125" i="6"/>
  <c r="M125" i="6" s="1"/>
  <c r="L16" i="6"/>
  <c r="K16" i="6"/>
  <c r="M16" i="6" l="1"/>
  <c r="M87" i="6"/>
  <c r="L85" i="6"/>
  <c r="K85" i="6"/>
  <c r="K84" i="6"/>
  <c r="L84" i="6"/>
  <c r="M85" i="6" l="1"/>
  <c r="M84" i="6"/>
  <c r="K86" i="6"/>
  <c r="L79" i="6"/>
  <c r="K79" i="6"/>
  <c r="K120" i="6"/>
  <c r="M120" i="6" s="1"/>
  <c r="K118" i="6"/>
  <c r="M118" i="6" s="1"/>
  <c r="K119" i="6"/>
  <c r="M119" i="6" s="1"/>
  <c r="L86" i="6"/>
  <c r="K117" i="6"/>
  <c r="M117" i="6" s="1"/>
  <c r="K116" i="6"/>
  <c r="M116" i="6" s="1"/>
  <c r="L12" i="6"/>
  <c r="K12" i="6"/>
  <c r="M86" i="6" l="1"/>
  <c r="M79" i="6"/>
  <c r="M12" i="6"/>
  <c r="K80" i="6"/>
  <c r="L80" i="6"/>
  <c r="K81" i="6"/>
  <c r="L81" i="6"/>
  <c r="K82" i="6"/>
  <c r="L82" i="6"/>
  <c r="K83" i="6"/>
  <c r="L83" i="6"/>
  <c r="M83" i="6" l="1"/>
  <c r="M82" i="6"/>
  <c r="M81" i="6"/>
  <c r="M80" i="6"/>
  <c r="K111" i="6"/>
  <c r="M111" i="6" s="1"/>
  <c r="K115" i="6" l="1"/>
  <c r="M115" i="6" s="1"/>
  <c r="K113" i="6"/>
  <c r="M113" i="6" s="1"/>
  <c r="L15" i="6"/>
  <c r="K15" i="6"/>
  <c r="K112" i="6"/>
  <c r="M112" i="6" s="1"/>
  <c r="M15" i="6" l="1"/>
  <c r="K381" i="6" l="1"/>
  <c r="L381" i="6" s="1"/>
  <c r="P13" i="6" l="1"/>
  <c r="K385" i="6" l="1"/>
  <c r="L385" i="6" s="1"/>
  <c r="K380" i="6"/>
  <c r="L380" i="6" s="1"/>
  <c r="K379" i="6"/>
  <c r="L379" i="6" s="1"/>
  <c r="K377" i="6"/>
  <c r="L377" i="6" s="1"/>
  <c r="H375" i="6"/>
  <c r="K375" i="6" s="1"/>
  <c r="L375" i="6" s="1"/>
  <c r="K374" i="6"/>
  <c r="L374" i="6" s="1"/>
  <c r="K371" i="6"/>
  <c r="L371" i="6" s="1"/>
  <c r="K370" i="6"/>
  <c r="L370" i="6" s="1"/>
  <c r="K369" i="6"/>
  <c r="L369" i="6" s="1"/>
  <c r="K368" i="6"/>
  <c r="L368" i="6" s="1"/>
  <c r="K367" i="6"/>
  <c r="L367" i="6" s="1"/>
  <c r="K366" i="6"/>
  <c r="L366" i="6" s="1"/>
  <c r="K365" i="6"/>
  <c r="L365" i="6" s="1"/>
  <c r="K364" i="6"/>
  <c r="L364" i="6" s="1"/>
  <c r="K363" i="6"/>
  <c r="L363" i="6" s="1"/>
  <c r="K362" i="6"/>
  <c r="L362" i="6" s="1"/>
  <c r="K361" i="6"/>
  <c r="L361" i="6" s="1"/>
  <c r="K360" i="6"/>
  <c r="L360" i="6" s="1"/>
  <c r="K359" i="6"/>
  <c r="L359" i="6" s="1"/>
  <c r="K358" i="6"/>
  <c r="L358" i="6" s="1"/>
  <c r="K357" i="6"/>
  <c r="L357" i="6" s="1"/>
  <c r="K356" i="6"/>
  <c r="L356" i="6" s="1"/>
  <c r="K355" i="6"/>
  <c r="L355" i="6" s="1"/>
  <c r="K354" i="6"/>
  <c r="L354" i="6" s="1"/>
  <c r="K353" i="6"/>
  <c r="L353" i="6" s="1"/>
  <c r="K352" i="6"/>
  <c r="L352" i="6" s="1"/>
  <c r="K351" i="6"/>
  <c r="L351" i="6" s="1"/>
  <c r="K350" i="6"/>
  <c r="L350" i="6" s="1"/>
  <c r="K349" i="6"/>
  <c r="L349" i="6" s="1"/>
  <c r="K348" i="6"/>
  <c r="L348" i="6" s="1"/>
  <c r="K347" i="6"/>
  <c r="L347" i="6" s="1"/>
  <c r="K346" i="6"/>
  <c r="L346" i="6" s="1"/>
  <c r="K345" i="6"/>
  <c r="L345" i="6" s="1"/>
  <c r="K344" i="6"/>
  <c r="L344" i="6" s="1"/>
  <c r="F343" i="6"/>
  <c r="K343" i="6" s="1"/>
  <c r="L343" i="6" s="1"/>
  <c r="K342" i="6"/>
  <c r="L342" i="6" s="1"/>
  <c r="K341" i="6"/>
  <c r="L341" i="6" s="1"/>
  <c r="K340" i="6"/>
  <c r="L340" i="6" s="1"/>
  <c r="K339" i="6"/>
  <c r="L339" i="6" s="1"/>
  <c r="K338" i="6"/>
  <c r="L338" i="6" s="1"/>
  <c r="F337" i="6"/>
  <c r="K337" i="6" s="1"/>
  <c r="L337" i="6" s="1"/>
  <c r="F336" i="6"/>
  <c r="K336" i="6" s="1"/>
  <c r="L336" i="6" s="1"/>
  <c r="K335" i="6"/>
  <c r="L335" i="6" s="1"/>
  <c r="F334" i="6"/>
  <c r="K334" i="6" s="1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8" i="6"/>
  <c r="L318" i="6" s="1"/>
  <c r="K316" i="6"/>
  <c r="L316" i="6" s="1"/>
  <c r="K315" i="6"/>
  <c r="L315" i="6" s="1"/>
  <c r="F314" i="6"/>
  <c r="K314" i="6" s="1"/>
  <c r="L314" i="6" s="1"/>
  <c r="K313" i="6"/>
  <c r="L313" i="6" s="1"/>
  <c r="K310" i="6"/>
  <c r="L310" i="6" s="1"/>
  <c r="K309" i="6"/>
  <c r="L309" i="6" s="1"/>
  <c r="K308" i="6"/>
  <c r="L308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8" i="6"/>
  <c r="L288" i="6" s="1"/>
  <c r="K286" i="6"/>
  <c r="L286" i="6" s="1"/>
  <c r="K284" i="6"/>
  <c r="L284" i="6" s="1"/>
  <c r="K282" i="6"/>
  <c r="L282" i="6" s="1"/>
  <c r="K281" i="6"/>
  <c r="L281" i="6" s="1"/>
  <c r="K280" i="6"/>
  <c r="L280" i="6" s="1"/>
  <c r="K278" i="6"/>
  <c r="L278" i="6" s="1"/>
  <c r="K277" i="6"/>
  <c r="L277" i="6" s="1"/>
  <c r="K276" i="6"/>
  <c r="L276" i="6" s="1"/>
  <c r="K275" i="6"/>
  <c r="K274" i="6"/>
  <c r="L274" i="6" s="1"/>
  <c r="K273" i="6"/>
  <c r="L273" i="6" s="1"/>
  <c r="K271" i="6"/>
  <c r="L271" i="6" s="1"/>
  <c r="K270" i="6"/>
  <c r="L270" i="6" s="1"/>
  <c r="K269" i="6"/>
  <c r="L269" i="6" s="1"/>
  <c r="K268" i="6"/>
  <c r="L268" i="6" s="1"/>
  <c r="K267" i="6"/>
  <c r="L267" i="6" s="1"/>
  <c r="F266" i="6"/>
  <c r="K266" i="6" s="1"/>
  <c r="L266" i="6" s="1"/>
  <c r="H265" i="6"/>
  <c r="K265" i="6" s="1"/>
  <c r="L265" i="6" s="1"/>
  <c r="K262" i="6"/>
  <c r="L262" i="6" s="1"/>
  <c r="K261" i="6"/>
  <c r="L261" i="6" s="1"/>
  <c r="K260" i="6"/>
  <c r="L260" i="6" s="1"/>
  <c r="K259" i="6"/>
  <c r="L259" i="6" s="1"/>
  <c r="K258" i="6"/>
  <c r="L258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H231" i="6"/>
  <c r="K231" i="6" s="1"/>
  <c r="L231" i="6" s="1"/>
  <c r="F230" i="6"/>
  <c r="K230" i="6" s="1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6" i="4"/>
  <c r="K6" i="3"/>
</calcChain>
</file>

<file path=xl/sharedStrings.xml><?xml version="1.0" encoding="utf-8"?>
<sst xmlns="http://schemas.openxmlformats.org/spreadsheetml/2006/main" count="3673" uniqueCount="1387">
  <si>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</si>
  <si>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</si>
  <si>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</si>
  <si>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</si>
  <si>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</si>
  <si>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</si>
  <si>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</si>
  <si>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</si>
  <si>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</si>
  <si>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</si>
  <si>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</si>
  <si>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</si>
  <si>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</si>
  <si>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</si>
  <si>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</si>
  <si>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</si>
  <si>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</si>
  <si>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</si>
  <si>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</si>
  <si>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</si>
  <si>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</si>
  <si>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</si>
  <si>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</si>
  <si>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</si>
  <si>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</si>
  <si>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</si>
  <si>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</si>
  <si>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</si>
  <si>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</si>
  <si>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</si>
  <si>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</si>
  <si>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</si>
  <si>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</si>
  <si>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</si>
  <si>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</si>
  <si>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</si>
  <si>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</si>
  <si>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</si>
  <si>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</si>
  <si>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</si>
  <si>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</si>
  <si>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</si>
  <si>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</si>
  <si>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</si>
  <si>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</si>
  <si>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</si>
  <si>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</si>
  <si>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</si>
  <si>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</si>
  <si>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</si>
  <si>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</si>
  <si>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</si>
  <si>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</si>
  <si>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</si>
  <si>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</si>
  <si>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</si>
  <si>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</si>
  <si>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</si>
  <si>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</si>
  <si>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</si>
  <si>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</si>
  <si>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</si>
  <si>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</si>
  <si>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</si>
  <si>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</si>
  <si>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</si>
  <si>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</si>
  <si>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</si>
  <si>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</si>
  <si>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</si>
  <si>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</si>
  <si>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</si>
  <si>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</si>
  <si>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</si>
  <si>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</si>
  <si>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</si>
  <si>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</si>
  <si>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</si>
  <si>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</si>
  <si>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</si>
  <si>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</si>
  <si>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</si>
  <si>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</si>
  <si>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</si>
  <si>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</si>
  <si>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</si>
  <si>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</si>
  <si>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</si>
  <si>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</si>
  <si>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</si>
  <si>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</si>
  <si>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</si>
  <si>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</si>
  <si>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</si>
  <si>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</si>
  <si>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</si>
  <si>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</si>
  <si>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</si>
  <si>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</si>
  <si>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</si>
  <si>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</si>
  <si>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</si>
  <si>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</si>
  <si>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</si>
  <si>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</si>
  <si>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</si>
  <si>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</si>
  <si>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</si>
  <si>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</si>
  <si>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</si>
  <si>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</si>
  <si>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</si>
  <si>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</si>
  <si>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</si>
  <si>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</si>
  <si>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</si>
  <si>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</si>
  <si>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</si>
  <si>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</si>
  <si>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</si>
  <si>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</si>
  <si>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</si>
  <si>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</si>
  <si>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</si>
  <si>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</si>
  <si>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</si>
  <si>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</si>
  <si>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</si>
  <si>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</si>
  <si>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</si>
  <si>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</si>
  <si>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</si>
  <si>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</si>
  <si>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</si>
  <si>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</si>
  <si>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</si>
  <si>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</si>
  <si>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</si>
  <si>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</si>
  <si>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</si>
  <si>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</si>
  <si>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</si>
  <si>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</si>
  <si>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</si>
  <si>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</si>
  <si>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</si>
  <si>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</si>
  <si>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</si>
  <si>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</si>
  <si>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</si>
  <si>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</si>
  <si>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</si>
  <si>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</si>
  <si>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</si>
  <si>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</si>
  <si>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</si>
  <si>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</si>
  <si>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</si>
  <si>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</si>
  <si>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</si>
  <si>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</si>
  <si>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</si>
  <si>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</si>
  <si>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</si>
  <si>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</si>
  <si>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</si>
  <si>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</si>
  <si>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</si>
  <si>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</si>
  <si>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</si>
  <si>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</si>
  <si>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</si>
  <si>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</si>
  <si>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</si>
  <si>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</si>
  <si>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</si>
  <si>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</si>
  <si>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</si>
  <si>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</si>
  <si>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</si>
  <si>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</si>
  <si>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</si>
  <si>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</si>
  <si>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</si>
  <si>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</si>
  <si>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</si>
  <si>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</si>
  <si>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</si>
  <si>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</si>
  <si>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</si>
  <si>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</si>
  <si>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</si>
  <si>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</si>
  <si>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</si>
  <si>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</si>
  <si>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</si>
  <si>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</si>
  <si>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</si>
  <si>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</si>
  <si>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</si>
  <si>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</si>
  <si>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</si>
  <si>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</si>
  <si>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</si>
  <si>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</si>
  <si>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</si>
  <si>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</si>
  <si>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</si>
  <si>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</si>
  <si>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</si>
  <si>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</si>
  <si>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</si>
  <si>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</si>
  <si>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</si>
  <si>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</si>
  <si>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</si>
  <si>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</si>
  <si>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</si>
  <si>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</si>
  <si>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</si>
  <si>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</si>
  <si>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</si>
  <si>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</si>
  <si>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</si>
  <si>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</si>
  <si>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</si>
  <si>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</si>
  <si>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</si>
  <si>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</si>
  <si>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</si>
  <si>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</si>
  <si>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</si>
  <si>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</si>
  <si>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</si>
  <si>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</si>
  <si>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</si>
  <si>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</si>
  <si>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</si>
  <si>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</si>
  <si>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</si>
  <si>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</si>
  <si>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</si>
  <si>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</si>
  <si>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</si>
  <si>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</si>
  <si>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</si>
  <si>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</si>
  <si>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</si>
  <si>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</si>
  <si>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</si>
  <si>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</si>
  <si>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</si>
  <si>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</si>
  <si>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</si>
  <si>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</si>
  <si>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</si>
  <si>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</si>
  <si>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</si>
  <si>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</si>
  <si>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</si>
  <si>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</si>
  <si>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</si>
  <si>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</si>
  <si>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</si>
  <si>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</si>
  <si>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</si>
  <si>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</si>
  <si>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</si>
  <si>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</si>
  <si>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</si>
  <si>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</si>
  <si>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</si>
  <si>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</si>
  <si>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</si>
  <si>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</si>
  <si>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</si>
  <si>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</si>
  <si>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</si>
  <si>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</si>
  <si>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</si>
  <si>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</si>
  <si>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</si>
  <si>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</si>
  <si>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</si>
  <si>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</si>
  <si>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</si>
  <si>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</si>
  <si>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</si>
  <si>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</si>
  <si>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</si>
  <si>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</si>
  <si>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</si>
  <si>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</si>
  <si>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</si>
  <si>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</si>
  <si>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</si>
  <si>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</si>
  <si>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</si>
  <si>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</si>
  <si>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</si>
  <si>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</si>
  <si>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</si>
  <si>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</si>
  <si>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</si>
  <si>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</si>
  <si>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</si>
  <si>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</si>
  <si>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</si>
  <si>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</si>
  <si>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</si>
  <si>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</si>
  <si>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</si>
  <si>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</si>
  <si>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</si>
  <si>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</si>
  <si>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</si>
  <si>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</si>
  <si>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</si>
  <si>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</si>
  <si>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</si>
  <si>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</si>
  <si>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</si>
  <si>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</si>
  <si>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</si>
  <si>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</si>
  <si>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</si>
  <si>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</si>
  <si>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</si>
  <si>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</si>
  <si>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</si>
  <si>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</si>
  <si>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</si>
  <si>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</si>
  <si>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</si>
  <si>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</si>
  <si>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</si>
  <si>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</si>
  <si>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</si>
  <si>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</si>
  <si>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</si>
  <si>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</si>
  <si>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</si>
  <si>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</si>
  <si>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</si>
  <si>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</si>
  <si>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</si>
  <si>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</si>
  <si>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</si>
  <si>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</si>
  <si>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</si>
  <si>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</si>
  <si>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</si>
  <si>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</si>
  <si>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</si>
  <si>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</si>
  <si>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</si>
  <si>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</si>
  <si>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</si>
  <si>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</si>
  <si>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</si>
  <si>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</si>
  <si>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</si>
  <si>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</si>
  <si>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</si>
  <si>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</si>
  <si>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</si>
  <si>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</si>
  <si>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</si>
  <si>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</si>
  <si>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</si>
  <si>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</si>
  <si>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</si>
  <si>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</si>
  <si>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</si>
  <si>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</si>
  <si>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</si>
  <si>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</si>
  <si>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</si>
  <si>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</si>
  <si>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</si>
  <si>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</si>
  <si>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</si>
  <si>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</si>
  <si>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</si>
  <si>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</si>
  <si>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</si>
  <si>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</si>
  <si>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</si>
  <si>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</si>
  <si>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</si>
  <si>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</si>
  <si>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</si>
  <si>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</si>
  <si>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</si>
  <si>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</si>
  <si>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</si>
  <si>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</si>
  <si>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</si>
  <si>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</si>
  <si>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</si>
  <si>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</si>
  <si>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</si>
  <si>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</si>
  <si>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</si>
  <si>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</si>
  <si>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</si>
  <si>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</si>
  <si>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</si>
  <si>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</si>
  <si>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</si>
  <si>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</si>
  <si>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</si>
  <si>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</si>
  <si>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</si>
  <si>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</si>
  <si>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</si>
  <si>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</si>
  <si>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</si>
  <si>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</si>
  <si>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</si>
  <si>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</si>
  <si>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</si>
  <si>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</si>
  <si>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</si>
  <si>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</si>
  <si>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</si>
  <si>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</si>
  <si>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</si>
  <si>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</si>
  <si>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</si>
  <si>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</si>
  <si>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</si>
  <si>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</si>
  <si>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</si>
  <si>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</si>
  <si>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</si>
  <si>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</si>
  <si>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</si>
  <si>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</si>
  <si>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</si>
  <si>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</si>
  <si>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</si>
  <si>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</si>
  <si>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</si>
  <si>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</si>
  <si>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</si>
  <si>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</si>
  <si>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</si>
  <si>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</si>
  <si>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</si>
  <si>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</si>
  <si>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</si>
  <si>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</si>
  <si>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</si>
  <si>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</si>
  <si>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</si>
  <si>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</si>
  <si>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</si>
  <si>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</si>
  <si>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</si>
  <si>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</si>
  <si>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</si>
  <si>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</si>
  <si>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</si>
  <si>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</si>
  <si>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</si>
  <si>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</si>
  <si>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</si>
  <si>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</si>
  <si>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</si>
  <si>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</si>
  <si>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</si>
  <si>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</si>
  <si>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</si>
  <si>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</si>
  <si>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</si>
  <si>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</si>
  <si>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</si>
  <si>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</si>
  <si>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</si>
  <si>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</si>
  <si>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</si>
  <si>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</si>
  <si>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</si>
  <si>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</si>
  <si>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</si>
  <si>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</si>
  <si>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</si>
  <si>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</si>
  <si>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</si>
  <si>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</si>
  <si>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</si>
  <si>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</si>
  <si>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</si>
  <si>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</si>
  <si>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</si>
  <si>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</si>
  <si>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</si>
  <si>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</si>
  <si>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</si>
  <si>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</si>
  <si>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</si>
  <si>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</si>
  <si>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</si>
  <si>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</si>
  <si>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</si>
  <si>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</si>
  <si>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</si>
  <si>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</si>
  <si>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</si>
  <si>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</si>
  <si>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</si>
  <si>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</si>
  <si>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</si>
  <si>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</si>
  <si>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</si>
  <si>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</si>
  <si>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</si>
  <si>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</si>
  <si>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</si>
  <si>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</si>
  <si>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</si>
  <si>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</si>
  <si>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</si>
  <si>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</si>
  <si>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</si>
  <si>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</si>
  <si>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</si>
  <si>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</si>
  <si>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</si>
  <si>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</si>
  <si>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</si>
  <si>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</si>
  <si>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</si>
  <si>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</si>
  <si>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</si>
  <si>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</si>
  <si>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</si>
  <si>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</si>
  <si>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</si>
  <si>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</si>
  <si>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</si>
  <si>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</si>
  <si>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</si>
  <si>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</si>
  <si>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</si>
  <si>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</si>
  <si>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</si>
  <si>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</si>
  <si>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</si>
  <si>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</si>
  <si>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</si>
  <si>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</si>
  <si>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</si>
  <si>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</si>
  <si>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</si>
  <si>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</si>
  <si>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</si>
  <si>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</si>
  <si>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</si>
  <si>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</si>
  <si>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</si>
  <si>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</si>
  <si>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</si>
  <si>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</si>
  <si>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</si>
  <si>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</si>
  <si>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</si>
  <si>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</si>
  <si>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</si>
  <si>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</si>
  <si>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</si>
  <si>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</si>
  <si>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</si>
  <si>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</si>
  <si>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</si>
  <si>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</si>
  <si>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</si>
  <si>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</si>
  <si>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</si>
  <si>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</si>
  <si>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</si>
  <si>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</si>
  <si>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</si>
  <si>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</si>
  <si>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</si>
  <si>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</si>
  <si>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</si>
  <si>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</si>
  <si>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</si>
  <si>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</si>
  <si>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</si>
  <si>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</si>
  <si>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</si>
  <si>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</si>
  <si>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</si>
  <si>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</si>
  <si>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</si>
  <si>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</si>
  <si>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</si>
  <si>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</si>
  <si>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</si>
  <si>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</si>
  <si>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</si>
  <si>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</si>
  <si>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</si>
  <si>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</si>
  <si>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</si>
  <si>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</si>
  <si>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</si>
  <si>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</si>
  <si>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</si>
  <si>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</si>
  <si>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</si>
  <si>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</si>
  <si>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</si>
  <si>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</si>
  <si>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</si>
  <si>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</si>
  <si>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</si>
  <si>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</si>
  <si>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</si>
  <si>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</si>
  <si>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</si>
  <si>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</si>
  <si>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</si>
  <si>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</si>
  <si>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</si>
  <si>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</si>
  <si>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</si>
  <si>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</si>
  <si>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</si>
  <si>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</si>
  <si>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</si>
  <si>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</si>
  <si>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</si>
  <si>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</si>
  <si>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</si>
  <si>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</si>
  <si>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</si>
  <si>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</si>
  <si>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</si>
  <si>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</si>
  <si>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</si>
  <si>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</si>
  <si>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</si>
  <si>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</si>
  <si>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</si>
  <si>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</si>
  <si>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</si>
  <si>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</si>
  <si>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</si>
  <si>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</si>
  <si>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</si>
  <si>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</si>
  <si>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</si>
  <si>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</si>
  <si>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</si>
  <si>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</si>
  <si>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</si>
  <si>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</si>
  <si>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</si>
  <si>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</si>
  <si>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</si>
  <si>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</si>
  <si>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</si>
  <si>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</si>
  <si>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</si>
  <si>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</si>
  <si>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</si>
  <si>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</si>
  <si>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</si>
  <si>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</si>
  <si>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</si>
  <si>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</si>
  <si>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</si>
  <si>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</si>
  <si>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</si>
  <si>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</si>
  <si>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</si>
  <si>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</si>
  <si>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</si>
  <si>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</si>
  <si>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</si>
  <si>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</si>
  <si>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</si>
  <si>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</si>
  <si>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</si>
  <si>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</si>
  <si>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</si>
  <si>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</si>
  <si>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</si>
  <si>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</si>
  <si>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</si>
  <si>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</si>
  <si>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</si>
  <si>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</si>
  <si>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</si>
  <si>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</si>
  <si>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</si>
  <si>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</si>
  <si>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</si>
  <si>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</si>
  <si>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</si>
  <si>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</si>
  <si>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</si>
  <si>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</si>
  <si>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</si>
  <si>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</si>
  <si>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</si>
  <si>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</si>
  <si>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</si>
  <si>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</si>
  <si>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</si>
  <si>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</si>
  <si>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</si>
  <si>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</si>
  <si>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</si>
  <si>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</si>
  <si>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</si>
  <si>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</si>
  <si>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</si>
  <si>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</si>
  <si>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</si>
  <si>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</si>
  <si>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</si>
  <si>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</si>
  <si>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</si>
  <si>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</si>
  <si>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</si>
  <si>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</si>
  <si>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</si>
  <si>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</si>
  <si>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</si>
  <si>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</si>
  <si>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</si>
  <si>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</si>
  <si>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</si>
  <si>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</si>
  <si>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</si>
  <si>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</si>
  <si>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</si>
  <si>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</si>
  <si>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</si>
  <si>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</si>
  <si>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</si>
  <si>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</si>
  <si>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</si>
  <si>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</si>
  <si>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</si>
  <si>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</si>
  <si>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</si>
  <si>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</si>
  <si>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</si>
  <si>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</si>
  <si>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</si>
  <si>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</si>
  <si>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</si>
  <si>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</si>
  <si>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</si>
  <si>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</si>
  <si>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</si>
  <si>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</si>
  <si>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</si>
  <si>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</si>
  <si>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</si>
  <si>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</si>
  <si>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</si>
  <si>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</si>
  <si>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</si>
  <si>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</si>
  <si>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</si>
  <si>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</si>
  <si>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</si>
  <si>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</si>
  <si>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</si>
  <si>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</si>
  <si>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</si>
  <si>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</si>
  <si>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</si>
  <si>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</si>
  <si>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</si>
  <si>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</si>
  <si>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</si>
  <si>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</si>
  <si>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</si>
  <si>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</si>
  <si>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</si>
  <si>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</si>
  <si>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</si>
  <si>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</si>
  <si>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</si>
  <si>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</si>
  <si>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</si>
  <si>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</si>
  <si>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</si>
  <si>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</si>
  <si>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</si>
  <si>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</si>
  <si>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</si>
  <si>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</si>
  <si>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</si>
  <si>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</si>
  <si>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</si>
  <si>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</si>
  <si>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</si>
  <si>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</si>
  <si>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</si>
  <si>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</si>
  <si>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</si>
  <si>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</si>
  <si>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</si>
  <si>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</si>
  <si>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</si>
  <si>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</si>
  <si>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</si>
  <si>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</si>
  <si>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</si>
  <si>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</si>
  <si>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</si>
  <si>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</si>
  <si>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</si>
  <si>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</si>
  <si>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</si>
  <si>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</si>
  <si>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</si>
  <si>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</si>
  <si>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</si>
  <si>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</si>
  <si>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</si>
  <si>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</si>
  <si>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</si>
  <si>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</si>
  <si>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</si>
  <si>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</si>
  <si>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</si>
  <si>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</si>
  <si>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</si>
  <si>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</si>
  <si>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</si>
  <si>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</si>
  <si>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</si>
  <si>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</si>
  <si>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</si>
  <si>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</si>
  <si>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</si>
  <si>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</si>
  <si>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</si>
  <si>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</si>
  <si>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</si>
  <si>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</si>
  <si>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</si>
  <si>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</si>
  <si>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</si>
  <si>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</si>
  <si>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</si>
  <si>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</si>
  <si>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</si>
  <si>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</si>
  <si>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</si>
  <si>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</si>
  <si>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</si>
  <si>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</si>
  <si>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</si>
  <si>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</si>
  <si>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</si>
  <si>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</si>
  <si>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</si>
  <si>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</si>
  <si>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</si>
  <si>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</si>
  <si>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</si>
  <si>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</si>
  <si>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</si>
  <si>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</si>
  <si>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</si>
  <si>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</si>
  <si>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</si>
  <si>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</si>
  <si>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</si>
  <si>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</si>
  <si>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</si>
  <si>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</si>
  <si>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</si>
  <si>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</si>
  <si>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</si>
  <si>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</si>
  <si>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</si>
  <si>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</si>
  <si>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</si>
  <si>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</si>
  <si>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</si>
  <si>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</si>
  <si>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</si>
  <si>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</si>
  <si>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</si>
  <si>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</si>
  <si>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</si>
  <si>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</si>
  <si>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</si>
  <si>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</si>
  <si>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</si>
  <si>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</si>
  <si>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</si>
  <si>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</si>
  <si>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</si>
  <si>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</si>
  <si>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</si>
  <si>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</si>
  <si>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</si>
  <si>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</si>
  <si>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</si>
  <si>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</si>
  <si>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</si>
  <si>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</si>
  <si>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</si>
  <si>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</si>
  <si>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</si>
  <si>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</si>
  <si>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</si>
  <si>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</si>
  <si>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</si>
  <si>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</si>
  <si>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</si>
  <si>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</si>
  <si>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</si>
  <si>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</si>
  <si>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</si>
  <si>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</si>
  <si>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</si>
  <si>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</si>
  <si>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</si>
  <si>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</si>
  <si>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</si>
  <si>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</si>
  <si>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</si>
  <si>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</si>
  <si>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</si>
  <si>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</si>
  <si>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</si>
  <si>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</si>
  <si>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</si>
  <si>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</si>
  <si>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</si>
  <si>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</si>
  <si>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</si>
  <si>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</si>
  <si>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</si>
  <si>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</si>
  <si>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</si>
  <si>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</si>
  <si>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</si>
  <si>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</si>
  <si>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</si>
  <si>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</si>
  <si>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</si>
  <si>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</si>
  <si>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</si>
  <si>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</si>
  <si>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</si>
  <si>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</si>
  <si>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</si>
  <si>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</si>
  <si>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</si>
  <si>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</si>
  <si>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</si>
  <si>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</si>
  <si>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</si>
  <si>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</si>
  <si>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</si>
  <si>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</si>
  <si>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</si>
  <si>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</si>
  <si>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</si>
  <si>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</si>
  <si>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</si>
  <si>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</si>
  <si>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</si>
  <si>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</si>
  <si>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</si>
  <si>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</si>
  <si>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</si>
  <si>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</si>
  <si>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</si>
  <si>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</si>
  <si>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</si>
  <si>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</si>
  <si>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</si>
  <si>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</si>
  <si>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</si>
  <si>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</si>
  <si>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</si>
  <si>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</si>
  <si>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</si>
  <si>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</si>
  <si>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</si>
  <si>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</si>
  <si>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</si>
  <si>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</si>
  <si>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</si>
  <si>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</si>
  <si>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</si>
  <si>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</si>
  <si>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</si>
  <si>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</si>
  <si>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</si>
  <si>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</si>
  <si>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</si>
  <si>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</si>
  <si>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</si>
  <si>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</si>
  <si>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</si>
  <si>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</si>
  <si>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</si>
  <si>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</si>
  <si>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2400-2500</t>
  </si>
  <si>
    <t>FINNIFTY 20100 CE 11-JUL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</si>
  <si>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</si>
  <si>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</si>
  <si>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</si>
  <si>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</si>
  <si>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</si>
  <si>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</si>
  <si>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</si>
  <si>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</si>
  <si>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</si>
  <si>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</si>
  <si>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</si>
  <si>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</si>
  <si>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</si>
  <si>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</si>
  <si>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</si>
  <si>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</si>
  <si>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</si>
  <si>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Profit of Rs.28/-</t>
  </si>
  <si>
    <t>LTIM&lt;&gt;</t>
  </si>
  <si>
    <t>LTIM 5000 CE JULY</t>
  </si>
  <si>
    <t>160-180</t>
  </si>
  <si>
    <t>1800-1900</t>
  </si>
  <si>
    <t>PVRINOX 1480 CE JUL</t>
  </si>
  <si>
    <t>PVRINOX 1520 CE JUL</t>
  </si>
  <si>
    <t>FINNIFTY 20100 CE 18-JUL</t>
  </si>
  <si>
    <t>150-180</t>
  </si>
  <si>
    <t>Profit of Rs.2.1/-</t>
  </si>
  <si>
    <t>SRF 2240 CE JULY</t>
  </si>
  <si>
    <t>50-60</t>
  </si>
  <si>
    <t>345-355</t>
  </si>
  <si>
    <t>34</t>
  </si>
  <si>
    <t>DRREDDY 5250 CE JULY</t>
  </si>
  <si>
    <t>140-160</t>
  </si>
  <si>
    <t>126</t>
  </si>
  <si>
    <t>Profit of Rs.16.5/-</t>
  </si>
  <si>
    <t>BRITANNIA 5100 CE JULY</t>
  </si>
  <si>
    <t>Loss of Rs.160/-</t>
  </si>
  <si>
    <t>250-260</t>
  </si>
  <si>
    <t>1445-1485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</si>
  <si>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</si>
  <si>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</si>
  <si>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</si>
  <si>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</si>
  <si>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</si>
  <si>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</si>
  <si>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</si>
  <si>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</si>
  <si>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</si>
  <si>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</si>
  <si>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</si>
  <si>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</si>
  <si>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</si>
  <si>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</si>
  <si>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140-170</t>
  </si>
  <si>
    <t>320-340</t>
  </si>
  <si>
    <t>TECHM 1190 CE JULY</t>
  </si>
  <si>
    <t>40-44</t>
  </si>
  <si>
    <t>31</t>
  </si>
  <si>
    <t>Loss of Rs.7/-</t>
  </si>
  <si>
    <t>MINDACORP</t>
  </si>
  <si>
    <t>MANKIND</t>
  </si>
  <si>
    <t>88</t>
  </si>
  <si>
    <t>92</t>
  </si>
  <si>
    <t>Loss of Rs.43/-</t>
  </si>
  <si>
    <t>SRF 2220 CE JUL</t>
  </si>
  <si>
    <t>SRF 2260 CE JUL</t>
  </si>
  <si>
    <t>650-655</t>
  </si>
  <si>
    <t>325-330</t>
  </si>
  <si>
    <t>FINNIFTY 20000 CE 18-JUL</t>
  </si>
  <si>
    <t>140-147</t>
  </si>
  <si>
    <t>NTPC JULY FUT</t>
  </si>
  <si>
    <t>192-194</t>
  </si>
  <si>
    <t>92.5</t>
  </si>
  <si>
    <t>634</t>
  </si>
  <si>
    <t>LT 2480 CE 27-JUL</t>
  </si>
  <si>
    <t>100-130</t>
  </si>
  <si>
    <t>44</t>
  </si>
  <si>
    <t>Profit of Rs.3/-</t>
  </si>
  <si>
    <t>Profit of Rs.8.5/-</t>
  </si>
  <si>
    <t>Profit of Rs.9.5/-</t>
  </si>
  <si>
    <t>Profit of Rs.62.5/-</t>
  </si>
  <si>
    <t>50</t>
  </si>
  <si>
    <t>Profit of Rs.18/-</t>
  </si>
  <si>
    <t>HINDUNILVR 2700 CE 27-JUL</t>
  </si>
  <si>
    <t>MARUTI 9800 CE 27-JUL</t>
  </si>
  <si>
    <t>HRTI PRIVATE LIMITED</t>
  </si>
  <si>
    <t>Profit of Rs.17.5/-</t>
  </si>
  <si>
    <t>GLS</t>
  </si>
  <si>
    <t>670-700</t>
  </si>
  <si>
    <t>NIFTY 19700 PE 20-JUL</t>
  </si>
  <si>
    <t>3970-3990</t>
  </si>
  <si>
    <t>FINNIFTY 20350 CE 18-JUL</t>
  </si>
  <si>
    <t>52</t>
  </si>
  <si>
    <t>Profit of Rs.23/-</t>
  </si>
  <si>
    <t>BANKNIFTY 45500 CE 27-JUL</t>
  </si>
  <si>
    <t>BANKNIFTY 45700 CE 20-JUL</t>
  </si>
  <si>
    <t>29</t>
  </si>
  <si>
    <t>564-594</t>
  </si>
  <si>
    <t>640-660</t>
  </si>
  <si>
    <t>400</t>
  </si>
  <si>
    <t>145</t>
  </si>
  <si>
    <t>175-181</t>
  </si>
  <si>
    <t>195-205</t>
  </si>
  <si>
    <t>600-620</t>
  </si>
  <si>
    <t>COFORGE 5000 CE 27-JUL</t>
  </si>
  <si>
    <t>Profit of Rs.10.5/-</t>
  </si>
  <si>
    <t>BRITANNIA 5150 CE 27-JUL</t>
  </si>
  <si>
    <t>NIFTY 19800 CE 20-JUL</t>
  </si>
  <si>
    <t>42</t>
  </si>
  <si>
    <t>Profit of Rs.11/-</t>
  </si>
  <si>
    <t>Profit of Rs.7/-</t>
  </si>
  <si>
    <t>234-236</t>
  </si>
  <si>
    <t>500-530</t>
  </si>
  <si>
    <t>54-56</t>
  </si>
  <si>
    <t>96</t>
  </si>
  <si>
    <t>Loss of Rs.31/-</t>
  </si>
  <si>
    <t>RAILTEL</t>
  </si>
  <si>
    <t>150-152</t>
  </si>
  <si>
    <t>LT 2500 CE 27-JUL</t>
  </si>
  <si>
    <t>GRASIM JULY FUT</t>
  </si>
  <si>
    <t>1850-1870</t>
  </si>
  <si>
    <t>LUPIN JULY FUT</t>
  </si>
  <si>
    <t>970-980</t>
  </si>
  <si>
    <t>DIL</t>
  </si>
  <si>
    <t>Debock Industries Limited</t>
  </si>
  <si>
    <t>BANKNIFTY 46000 CE 27-JUL</t>
  </si>
  <si>
    <t>600-700</t>
  </si>
  <si>
    <t>Profit of Rs.39.5/-</t>
  </si>
  <si>
    <t>95</t>
  </si>
  <si>
    <t>Profit of Rs.27.5/-</t>
  </si>
  <si>
    <t>370</t>
  </si>
  <si>
    <t>Profit of Rs.135/-</t>
  </si>
  <si>
    <t>BANKNIFTY 46200 CE 27-JUL</t>
  </si>
  <si>
    <t>HINDUNILVR 2680 CE 27-JUL</t>
  </si>
  <si>
    <t>PIDILITIND 2680 CE 27-JUL</t>
  </si>
  <si>
    <t>FINNIFTY 20650 CE 25-JUL</t>
  </si>
  <si>
    <t>120-150</t>
  </si>
  <si>
    <t>Loss of Rs.24/-</t>
  </si>
  <si>
    <t>133.50-134.50</t>
  </si>
  <si>
    <t>140-142</t>
  </si>
  <si>
    <t>840-850</t>
  </si>
  <si>
    <t>17</t>
  </si>
  <si>
    <t>22</t>
  </si>
  <si>
    <t>Loss of Rs.15/-</t>
  </si>
  <si>
    <t>Profit of Rs.24.5/-</t>
  </si>
  <si>
    <t>300</t>
  </si>
  <si>
    <t>Profit of Rs.65/-</t>
  </si>
  <si>
    <t>320</t>
  </si>
  <si>
    <t>Loss of Rs.22/-</t>
  </si>
  <si>
    <t>NIFTY 19900 CE 27-JUL</t>
  </si>
  <si>
    <t>2700-2800</t>
  </si>
  <si>
    <t>MARUTI 10000 CE 31-AUG</t>
  </si>
  <si>
    <t>300-330</t>
  </si>
  <si>
    <t>450-550</t>
  </si>
  <si>
    <t>AXISBANK AUG FUT</t>
  </si>
  <si>
    <t>1000-1020</t>
  </si>
  <si>
    <t>230</t>
  </si>
  <si>
    <t>Profit of Rs.75/-</t>
  </si>
  <si>
    <t>Profit of Rs.3.3/-</t>
  </si>
  <si>
    <t>Loss of Rs.41/-</t>
  </si>
  <si>
    <t>MULTIPLIER SHARE &amp; STOCK ADVISORS PRIVATE LIMITED</t>
  </si>
  <si>
    <t>NSE</t>
  </si>
  <si>
    <t>26</t>
  </si>
  <si>
    <t>Loss of Rs.20/-</t>
  </si>
  <si>
    <t>68</t>
  </si>
  <si>
    <t>Loss of Rs.44/-</t>
  </si>
  <si>
    <t>72.5</t>
  </si>
  <si>
    <t>Loss of Rs.45.5/-</t>
  </si>
  <si>
    <t>FINNIFTY 20450 CE 25-JUL</t>
  </si>
  <si>
    <t>35</t>
  </si>
  <si>
    <t>180-185</t>
  </si>
  <si>
    <t>Profit of Rs.3.7/-</t>
  </si>
  <si>
    <t>180-200</t>
  </si>
  <si>
    <t>312-326</t>
  </si>
  <si>
    <t>350-370</t>
  </si>
  <si>
    <t>Profit of Rs.195/-</t>
  </si>
  <si>
    <t>191-197</t>
  </si>
  <si>
    <t>215-225</t>
  </si>
  <si>
    <t>102.5</t>
  </si>
  <si>
    <t>AANCHALISP</t>
  </si>
  <si>
    <t>121-134</t>
  </si>
  <si>
    <t>145-150</t>
  </si>
  <si>
    <t>170-177</t>
  </si>
  <si>
    <t>190-200</t>
  </si>
  <si>
    <t>260-262</t>
  </si>
  <si>
    <t>TRENT AUG FUT</t>
  </si>
  <si>
    <t>1780-1800</t>
  </si>
  <si>
    <t>FINNIFTY 20650 CE 01-AUG</t>
  </si>
  <si>
    <t>NIFTY 19800 CE 27-JUL</t>
  </si>
  <si>
    <t>41</t>
  </si>
  <si>
    <t>80-120</t>
  </si>
  <si>
    <t>EXIDEIND AUG FUT</t>
  </si>
  <si>
    <t>ALKOSIGN</t>
  </si>
  <si>
    <t>Indiabulls Hsg Fin Ltd</t>
  </si>
  <si>
    <t>212</t>
  </si>
  <si>
    <t>Loss of Rs.52/-</t>
  </si>
  <si>
    <t xml:space="preserve">MARUTI </t>
  </si>
  <si>
    <t>9650-9700</t>
  </si>
  <si>
    <t>10100-10300</t>
  </si>
  <si>
    <t xml:space="preserve">MASTEK </t>
  </si>
  <si>
    <t>1945-2045</t>
  </si>
  <si>
    <t xml:space="preserve">VINATIORGA </t>
  </si>
  <si>
    <t>1800-1815</t>
  </si>
  <si>
    <t>1880-1920</t>
  </si>
  <si>
    <t>CANBK AUG FUT</t>
  </si>
  <si>
    <t>350-355</t>
  </si>
  <si>
    <t>+</t>
  </si>
  <si>
    <t>SAROJ GUPTA</t>
  </si>
  <si>
    <t>GOPAIST</t>
  </si>
  <si>
    <t>KAILASHBEN ASHOKKUMAR PATEL</t>
  </si>
  <si>
    <t>VEL</t>
  </si>
  <si>
    <t>ZMILGFIN</t>
  </si>
  <si>
    <t>BIPIN N PANCHAL HUF</t>
  </si>
  <si>
    <t>ESFL</t>
  </si>
  <si>
    <t>Essen Speciality Films L</t>
  </si>
  <si>
    <t>SMC GLOBAL SECURITIES LIMITED</t>
  </si>
  <si>
    <t>FINOPB</t>
  </si>
  <si>
    <t>Fino Payments Bank Ltd</t>
  </si>
  <si>
    <t>Intellect Design Arena</t>
  </si>
  <si>
    <t>KAMOPAINTS</t>
  </si>
  <si>
    <t>Kamdhenu Ventures Limited</t>
  </si>
  <si>
    <t>PARAGMILK</t>
  </si>
  <si>
    <t>Parag Milk Foods Ltd.</t>
  </si>
  <si>
    <t>Profit of Rs.36/-</t>
  </si>
  <si>
    <t>Profit of Rs.3.5/-</t>
  </si>
  <si>
    <t>TORNTPHARM AUG FUT</t>
  </si>
  <si>
    <t>2014-2017</t>
  </si>
  <si>
    <t>2050-2070</t>
  </si>
  <si>
    <t>TVSMOTOR AUG FUT</t>
  </si>
  <si>
    <t>1390-1400</t>
  </si>
  <si>
    <t>INDUSTOWER AUG FUT</t>
  </si>
  <si>
    <t>174-175</t>
  </si>
  <si>
    <t>180-182</t>
  </si>
  <si>
    <t>RELIANCE AUG FUT</t>
  </si>
  <si>
    <t>2542-2548</t>
  </si>
  <si>
    <t>2600-2640</t>
  </si>
  <si>
    <t>J</t>
  </si>
  <si>
    <t>MAINA SECURITIES PRIVATE LIMITED</t>
  </si>
  <si>
    <t>JAYANTI DAS</t>
  </si>
  <si>
    <t>ALAN SCOTT</t>
  </si>
  <si>
    <t>MANISHA ART JEWELLERS P LTD</t>
  </si>
  <si>
    <t>SHETH BROTHER</t>
  </si>
  <si>
    <t>AROGRANITE</t>
  </si>
  <si>
    <t>ABHINAV AGARWAL</t>
  </si>
  <si>
    <t>ORION STOCKS LTD</t>
  </si>
  <si>
    <t>ARYAVAN</t>
  </si>
  <si>
    <t>MAHESHBHAI MANIBHAI PATEL</t>
  </si>
  <si>
    <t>SOCIETE GENERALE</t>
  </si>
  <si>
    <t>BIZOTIC</t>
  </si>
  <si>
    <t>MUKESH SAJJANBHAI SINGHANIA</t>
  </si>
  <si>
    <t>AJAY SALVI</t>
  </si>
  <si>
    <t>CRANEX</t>
  </si>
  <si>
    <t>KALPANA MADHANI SECURITIES PRIVATE LIMITED</t>
  </si>
  <si>
    <t>AJIAM CAPITAL PRIVATE LIMITED .</t>
  </si>
  <si>
    <t>DMR</t>
  </si>
  <si>
    <t>VINAY CHHOKAR</t>
  </si>
  <si>
    <t>FRANKLININD</t>
  </si>
  <si>
    <t>ANJANIKUMARGUPTA</t>
  </si>
  <si>
    <t>KALPANA ASHOK THACKER</t>
  </si>
  <si>
    <t>INDERGR</t>
  </si>
  <si>
    <t>RENU AGGARWAL</t>
  </si>
  <si>
    <t>JANUSCORP</t>
  </si>
  <si>
    <t>N AMRUTHESH S</t>
  </si>
  <si>
    <t>PALLAVI ROY</t>
  </si>
  <si>
    <t>KAPILRAJ</t>
  </si>
  <si>
    <t>DHARMIK BAROT</t>
  </si>
  <si>
    <t>MRUGESH NATWARLAL RUPAREL</t>
  </si>
  <si>
    <t>MAKVANA HASMUKHBHAI CHIMANBHAI</t>
  </si>
  <si>
    <t>KCDGROUP</t>
  </si>
  <si>
    <t>HIRAL VINOD POPAT</t>
  </si>
  <si>
    <t>SEEMA RAGHUNATH AGGARWAL</t>
  </si>
  <si>
    <t>KDLL</t>
  </si>
  <si>
    <t>ANKUJ JINDAL</t>
  </si>
  <si>
    <t>JATIN GUMBER</t>
  </si>
  <si>
    <t>DEEPKARAN SINGH DANG</t>
  </si>
  <si>
    <t>MAYUKH</t>
  </si>
  <si>
    <t>D P VORA SECURITIES PRIVATE LIMITED</t>
  </si>
  <si>
    <t>NATURO</t>
  </si>
  <si>
    <t>MUKESH MANVEER SINGH</t>
  </si>
  <si>
    <t>NAVODAYENT</t>
  </si>
  <si>
    <t>NNM SECURITIES PVT LTD</t>
  </si>
  <si>
    <t>OMANSH</t>
  </si>
  <si>
    <t>SNEHASAIRATAKONDA</t>
  </si>
  <si>
    <t>MANJUDEVIMEENA</t>
  </si>
  <si>
    <t>OMNIPOTENT</t>
  </si>
  <si>
    <t>PUNIT KIRITKUMAR POPAT</t>
  </si>
  <si>
    <t>RUCHINFRA</t>
  </si>
  <si>
    <t>FORBES EMF</t>
  </si>
  <si>
    <t>MINERVA VENTURES FUND</t>
  </si>
  <si>
    <t>SGFIN</t>
  </si>
  <si>
    <t>RAHUL GUPTA</t>
  </si>
  <si>
    <t>ROHAN GUPTA</t>
  </si>
  <si>
    <t>VANAJA SUNDAR IYER</t>
  </si>
  <si>
    <t>SHAHFOOD</t>
  </si>
  <si>
    <t>VIVEK KANDA</t>
  </si>
  <si>
    <t>SUDIN</t>
  </si>
  <si>
    <t>RUCHIRA GOYAL</t>
  </si>
  <si>
    <t>B.K.KHULLAR &amp; CO</t>
  </si>
  <si>
    <t>TRANSPACT</t>
  </si>
  <si>
    <t>MOHAMMED ASLAM QUDRATULLAH KHAN</t>
  </si>
  <si>
    <t>KAUSHIK MAHESH WAGHELA</t>
  </si>
  <si>
    <t>VEENA RAJESH SHAH</t>
  </si>
  <si>
    <t>VMS</t>
  </si>
  <si>
    <t>PANDHARI YADAV (HUF)</t>
  </si>
  <si>
    <t>KAUSHIK SHAH SHARES &amp; SEC. LTD</t>
  </si>
  <si>
    <t>SHRENI CONSTRUCTION PRIVATE LIMITED</t>
  </si>
  <si>
    <t>Aro Granite Industries Li</t>
  </si>
  <si>
    <t>BAJAJHIND</t>
  </si>
  <si>
    <t>Bajaj Hindustan Sugar Ltd</t>
  </si>
  <si>
    <t>HI GROWTH CORPORATE SERVICES PVT LTD</t>
  </si>
  <si>
    <t>Bandhan Bank Limited</t>
  </si>
  <si>
    <t>BEML Limited</t>
  </si>
  <si>
    <t>JAYSHREE NIRMAN LTD.</t>
  </si>
  <si>
    <t>VARSHABEN PARMAR</t>
  </si>
  <si>
    <t>RANJANBEN RAMESHBHAI SONARA</t>
  </si>
  <si>
    <t>SHAH JAYDEEP DINESHBHAI</t>
  </si>
  <si>
    <t>RAJESHBHAI PATEL</t>
  </si>
  <si>
    <t>Eris Lifesciences Limited</t>
  </si>
  <si>
    <t>PLUTUS WEALTH MANAGEMENT LLP</t>
  </si>
  <si>
    <t>GREENPOWER</t>
  </si>
  <si>
    <t>Orient Green Power Co Ltd</t>
  </si>
  <si>
    <t>CITADEL SECURITIES INDIA MARKETS PRIVATE LIMITED</t>
  </si>
  <si>
    <t>JSLL</t>
  </si>
  <si>
    <t>Jeena Sikho Lifecare Ltd</t>
  </si>
  <si>
    <t>NIRAJ RAJNIKANT SHAH</t>
  </si>
  <si>
    <t>HEMALI PATHIK THAKKAR</t>
  </si>
  <si>
    <t>SW CAPITAL PRIVATE LIMITED</t>
  </si>
  <si>
    <t>MOLDTECH</t>
  </si>
  <si>
    <t>Mold-Tek Technologies Ltd</t>
  </si>
  <si>
    <t>PENTAGON</t>
  </si>
  <si>
    <t>Pentagon Rubber Limited</t>
  </si>
  <si>
    <t>SAMBHAVNATH INVESTMENTS AND FINANCES PRIVATE LIMITED</t>
  </si>
  <si>
    <t>V JOSHI IMPEX PRIVATE LIMITED</t>
  </si>
  <si>
    <t>PERFECT</t>
  </si>
  <si>
    <t>Perfect Infraengineer Ltd</t>
  </si>
  <si>
    <t>VIJAY KUMAR PAHWA</t>
  </si>
  <si>
    <t>PROPEQUITY</t>
  </si>
  <si>
    <t>P. E. Analytics Limited</t>
  </si>
  <si>
    <t>DHEERAJ LOHIA</t>
  </si>
  <si>
    <t>REMSONSIND</t>
  </si>
  <si>
    <t>Remsons Industries Ltd</t>
  </si>
  <si>
    <t>STOCK VERTEX VENTURES</t>
  </si>
  <si>
    <t>SMVD</t>
  </si>
  <si>
    <t>SMVD Poly Pack Limited</t>
  </si>
  <si>
    <t>RAJANNA NAVANEETH</t>
  </si>
  <si>
    <t>SOTAC</t>
  </si>
  <si>
    <t>Sotac Pharmaceuticals Ltd</t>
  </si>
  <si>
    <t>SPANDANA</t>
  </si>
  <si>
    <t>Spandana Sphoorty Fin Ltd</t>
  </si>
  <si>
    <t>GOLDMAN SACHS FUNDS GOLDMAN SACHS INDIA EQUITY PORTFOLIO</t>
  </si>
  <si>
    <t>GOLDMAN SACHS COLLECTIVE TRUST - EMERGING MARKETS EQUITY EX. CHINA FUND</t>
  </si>
  <si>
    <t>STEL</t>
  </si>
  <si>
    <t>Sentinel Tea and Exp Ltd</t>
  </si>
  <si>
    <t>YUGA STOCKS AND COMMODITIES PRIVATE LIMITED  .</t>
  </si>
  <si>
    <t>TFCILTD</t>
  </si>
  <si>
    <t>Tourism Finance Corp</t>
  </si>
  <si>
    <t>CRONY VYAPAR PVT LTD</t>
  </si>
  <si>
    <t>TRF</t>
  </si>
  <si>
    <t>TRF Limited</t>
  </si>
  <si>
    <t>ASIAN BROKING PVT LTD</t>
  </si>
  <si>
    <t>VISASTEEL</t>
  </si>
  <si>
    <t>Visa Steel Limited</t>
  </si>
  <si>
    <t>M PRASAD &amp; CO LIMITED</t>
  </si>
  <si>
    <t>V JOSHI IMPEX PRIVATE LIMITED .</t>
  </si>
  <si>
    <t>SHAH RAKESH</t>
  </si>
  <si>
    <t>OREGANO LIFE PRIVATE LIMITED</t>
  </si>
  <si>
    <t>SUNFLOWER BROKING PRIVATE LIMITED</t>
  </si>
  <si>
    <t>INDIA EQUITY FUND 1</t>
  </si>
  <si>
    <t>PADMAJA GANGIREDDY</t>
  </si>
  <si>
    <t>ERISKA INVESTMENT FUND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</si>
</sst>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FFFFFF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9" fontId="41" fillId="0" borderId="0" applyFont="0" applyFill="0" applyBorder="0" applyAlignment="0" applyProtection="0"/>
    <xf numFmtId="0" fontId="1" fillId="0" borderId="24"/>
  </cellStyleXfs>
  <cellXfs count="43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43" fontId="36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left"/>
    </xf>
    <xf numFmtId="0" fontId="36" fillId="14" borderId="29" xfId="0" applyFont="1" applyFill="1" applyBorder="1" applyAlignment="1">
      <alignment horizontal="center" vertical="center"/>
    </xf>
    <xf numFmtId="2" fontId="36" fillId="14" borderId="7" xfId="0" applyNumberFormat="1" applyFont="1" applyFill="1" applyBorder="1" applyAlignment="1">
      <alignment horizontal="center" vertical="center"/>
    </xf>
    <xf numFmtId="166" fontId="36" fillId="14" borderId="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165" fontId="36" fillId="19" borderId="2" xfId="0" applyNumberFormat="1" applyFont="1" applyFill="1" applyBorder="1" applyAlignment="1">
      <alignment horizontal="center" vertical="center"/>
    </xf>
    <xf numFmtId="15" fontId="1" fillId="19" borderId="2" xfId="0" applyNumberFormat="1" applyFont="1" applyFill="1" applyBorder="1" applyAlignment="1">
      <alignment horizontal="center" vertical="center"/>
    </xf>
    <xf numFmtId="0" fontId="39" fillId="19" borderId="2" xfId="0" applyFont="1" applyFill="1" applyBorder="1" applyAlignment="1">
      <alignment horizontal="left"/>
    </xf>
    <xf numFmtId="43" fontId="36" fillId="19" borderId="2" xfId="0" applyNumberFormat="1" applyFont="1" applyFill="1" applyBorder="1" applyAlignment="1">
      <alignment horizontal="center" vertical="top"/>
    </xf>
    <xf numFmtId="0" fontId="36" fillId="14" borderId="2" xfId="0" applyFont="1" applyFill="1" applyBorder="1" applyAlignment="1">
      <alignment horizontal="center" vertical="center"/>
    </xf>
    <xf numFmtId="0" fontId="37" fillId="14" borderId="2" xfId="0" applyFont="1" applyFill="1" applyBorder="1" applyAlignment="1">
      <alignment horizontal="center" vertical="center"/>
    </xf>
    <xf numFmtId="0" fontId="36" fillId="19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0" fontId="37" fillId="18" borderId="5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left"/>
    </xf>
    <xf numFmtId="0" fontId="1" fillId="12" borderId="7" xfId="0" applyFont="1" applyFill="1" applyBorder="1" applyAlignment="1">
      <alignment horizontal="center" vertical="center"/>
    </xf>
    <xf numFmtId="15" fontId="1" fillId="12" borderId="7" xfId="0" applyNumberFormat="1" applyFont="1" applyFill="1" applyBorder="1" applyAlignment="1">
      <alignment horizontal="center" vertical="center"/>
    </xf>
    <xf numFmtId="0" fontId="39" fillId="12" borderId="7" xfId="0" applyFont="1" applyFill="1" applyBorder="1" applyAlignment="1">
      <alignment horizontal="left"/>
    </xf>
    <xf numFmtId="43" fontId="36" fillId="12" borderId="7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2" fontId="36" fillId="12" borderId="31" xfId="0" applyNumberFormat="1" applyFont="1" applyFill="1" applyBorder="1" applyAlignment="1">
      <alignment horizontal="center" vertical="center"/>
    </xf>
    <xf numFmtId="166" fontId="36" fillId="12" borderId="31" xfId="0" applyNumberFormat="1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6" fillId="11" borderId="5" xfId="0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5" xfId="0" applyFont="1" applyFill="1" applyBorder="1" applyAlignment="1">
      <alignment horizontal="center" vertical="center"/>
    </xf>
    <xf numFmtId="16" fontId="37" fillId="6" borderId="3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165" fontId="36" fillId="14" borderId="37" xfId="0" applyNumberFormat="1" applyFont="1" applyFill="1" applyBorder="1" applyAlignment="1">
      <alignment horizontal="center" vertical="center"/>
    </xf>
    <xf numFmtId="165" fontId="36" fillId="14" borderId="38" xfId="0" applyNumberFormat="1" applyFont="1" applyFill="1" applyBorder="1" applyAlignment="1">
      <alignment horizontal="center" vertical="center"/>
    </xf>
    <xf numFmtId="0" fontId="36" fillId="14" borderId="32" xfId="0" applyFont="1" applyFill="1" applyBorder="1" applyAlignment="1">
      <alignment horizontal="center" vertical="center"/>
    </xf>
    <xf numFmtId="0" fontId="36" fillId="14" borderId="34" xfId="0" applyFont="1" applyFill="1" applyBorder="1" applyAlignment="1">
      <alignment horizontal="center" vertical="center"/>
    </xf>
    <xf numFmtId="165" fontId="36" fillId="14" borderId="32" xfId="0" applyNumberFormat="1" applyFont="1" applyFill="1" applyBorder="1" applyAlignment="1">
      <alignment horizontal="center" vertical="center"/>
    </xf>
    <xf numFmtId="165" fontId="36" fillId="14" borderId="42" xfId="0" applyNumberFormat="1" applyFont="1" applyFill="1" applyBorder="1" applyAlignment="1">
      <alignment horizontal="center" vertical="center"/>
    </xf>
    <xf numFmtId="0" fontId="37" fillId="14" borderId="40" xfId="0" applyFont="1" applyFill="1" applyBorder="1" applyAlignment="1">
      <alignment horizontal="center" vertical="center"/>
    </xf>
    <xf numFmtId="0" fontId="37" fillId="14" borderId="41" xfId="0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7" xfId="0" applyNumberFormat="1" applyFont="1" applyFill="1" applyBorder="1" applyAlignment="1">
      <alignment horizontal="center" vertical="center"/>
    </xf>
    <xf numFmtId="165" fontId="36" fillId="12" borderId="38" xfId="0" applyNumberFormat="1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42" xfId="0" applyNumberFormat="1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2" borderId="32" xfId="0" applyFont="1" applyFill="1" applyBorder="1" applyAlignment="1">
      <alignment horizontal="center" vertical="center"/>
    </xf>
    <xf numFmtId="0" fontId="37" fillId="12" borderId="34" xfId="0" applyFont="1" applyFill="1" applyBorder="1" applyAlignment="1">
      <alignment horizontal="center" vertical="center"/>
    </xf>
    <xf numFmtId="165" fontId="36" fillId="12" borderId="43" xfId="0" applyNumberFormat="1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6" fontId="36" fillId="11" borderId="20" xfId="0" applyNumberFormat="1" applyFont="1" applyFill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B1" workbookViewId="0">
      <selection activeCell="D9" sqref="D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45139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v>45134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5" t="s">
        <v>16</v>
      </c>
      <c r="B9" s="397" t="s">
        <v>17</v>
      </c>
      <c r="C9" s="397" t="s">
        <v>18</v>
      </c>
      <c r="D9" s="397" t="s">
        <v>19</v>
      </c>
      <c r="E9" s="26" t="s">
        <v>20</v>
      </c>
      <c r="F9" s="26" t="s">
        <v>21</v>
      </c>
      <c r="G9" s="392" t="s">
        <v>22</v>
      </c>
      <c r="H9" s="393"/>
      <c r="I9" s="394"/>
      <c r="J9" s="392" t="s">
        <v>23</v>
      </c>
      <c r="K9" s="393"/>
      <c r="L9" s="394"/>
      <c r="M9" s="26"/>
      <c r="N9" s="27"/>
      <c r="O9" s="27"/>
      <c r="P9" s="27"/>
    </row>
    <row r="10" spans="1:16" ht="38.25">
      <c r="A10" s="396"/>
      <c r="B10" s="398"/>
      <c r="C10" s="398"/>
      <c r="D10" s="39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928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19843.95</v>
      </c>
      <c r="F11" s="35">
        <v>19804.05</v>
      </c>
      <c r="G11" s="36">
        <v>19748.149999999998</v>
      </c>
      <c r="H11" s="36">
        <v>19652.349999999999</v>
      </c>
      <c r="I11" s="36">
        <v>19596.449999999997</v>
      </c>
      <c r="J11" s="36">
        <v>19899.849999999999</v>
      </c>
      <c r="K11" s="36">
        <v>19955.75</v>
      </c>
      <c r="L11" s="36">
        <v>20051.55</v>
      </c>
      <c r="M11" s="37">
        <v>19859.95</v>
      </c>
      <c r="N11" s="37">
        <v>19708.25</v>
      </c>
      <c r="O11" s="299">
        <v>12816600</v>
      </c>
      <c r="P11" s="301">
        <v>3.0404413922638963E-3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45860.95</v>
      </c>
      <c r="F12" s="38">
        <v>45785.983333333337</v>
      </c>
      <c r="G12" s="39">
        <v>45674.966666666674</v>
      </c>
      <c r="H12" s="39">
        <v>45488.983333333337</v>
      </c>
      <c r="I12" s="39">
        <v>45377.966666666674</v>
      </c>
      <c r="J12" s="39">
        <v>45971.966666666674</v>
      </c>
      <c r="K12" s="39">
        <v>46082.983333333337</v>
      </c>
      <c r="L12" s="39">
        <v>46268.966666666674</v>
      </c>
      <c r="M12" s="31">
        <v>45897</v>
      </c>
      <c r="N12" s="31">
        <v>45600</v>
      </c>
      <c r="O12" s="300">
        <v>2159580</v>
      </c>
      <c r="P12" s="301">
        <v>7.638592949796269E-2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20451.599999999999</v>
      </c>
      <c r="F13" s="38">
        <v>20416.716666666664</v>
      </c>
      <c r="G13" s="39">
        <v>20358.433333333327</v>
      </c>
      <c r="H13" s="39">
        <v>20265.266666666663</v>
      </c>
      <c r="I13" s="39">
        <v>20206.983333333326</v>
      </c>
      <c r="J13" s="39">
        <v>20509.883333333328</v>
      </c>
      <c r="K13" s="39">
        <v>20568.166666666661</v>
      </c>
      <c r="L13" s="39">
        <v>20661.333333333328</v>
      </c>
      <c r="M13" s="31">
        <v>20475</v>
      </c>
      <c r="N13" s="31">
        <v>20323.55</v>
      </c>
      <c r="O13" s="300">
        <v>68240</v>
      </c>
      <c r="P13" s="302">
        <v>0.15426251691474965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8566.9</v>
      </c>
      <c r="F14" s="38">
        <v>8525</v>
      </c>
      <c r="G14" s="39">
        <v>8475</v>
      </c>
      <c r="H14" s="39">
        <v>8383.1</v>
      </c>
      <c r="I14" s="39">
        <v>8333.1</v>
      </c>
      <c r="J14" s="39">
        <v>8616.9</v>
      </c>
      <c r="K14" s="39">
        <v>8666.9</v>
      </c>
      <c r="L14" s="39">
        <v>8758.7999999999993</v>
      </c>
      <c r="M14" s="31">
        <v>8575</v>
      </c>
      <c r="N14" s="31">
        <v>8433.1</v>
      </c>
      <c r="O14" s="300">
        <v>64050</v>
      </c>
      <c r="P14" s="302">
        <v>2.891566265060241E-2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471.9</v>
      </c>
      <c r="F15" s="38">
        <v>469.21666666666664</v>
      </c>
      <c r="G15" s="39">
        <v>465.48333333333329</v>
      </c>
      <c r="H15" s="39">
        <v>459.06666666666666</v>
      </c>
      <c r="I15" s="39">
        <v>455.33333333333331</v>
      </c>
      <c r="J15" s="39">
        <v>475.63333333333327</v>
      </c>
      <c r="K15" s="39">
        <v>479.36666666666662</v>
      </c>
      <c r="L15" s="39">
        <v>485.78333333333325</v>
      </c>
      <c r="M15" s="31">
        <v>472.95</v>
      </c>
      <c r="N15" s="31">
        <v>462.8</v>
      </c>
      <c r="O15" s="300">
        <v>11412000</v>
      </c>
      <c r="P15" s="301">
        <v>-6.6155988857938717E-3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4588.3</v>
      </c>
      <c r="F16" s="38">
        <v>4590.8166666666666</v>
      </c>
      <c r="G16" s="39">
        <v>4539.5333333333328</v>
      </c>
      <c r="H16" s="39">
        <v>4490.7666666666664</v>
      </c>
      <c r="I16" s="39">
        <v>4439.4833333333327</v>
      </c>
      <c r="J16" s="39">
        <v>4639.583333333333</v>
      </c>
      <c r="K16" s="39">
        <v>4690.8666666666677</v>
      </c>
      <c r="L16" s="39">
        <v>4739.6333333333332</v>
      </c>
      <c r="M16" s="31">
        <v>4642.1000000000004</v>
      </c>
      <c r="N16" s="31">
        <v>4542.05</v>
      </c>
      <c r="O16" s="300">
        <v>1361750</v>
      </c>
      <c r="P16" s="301">
        <v>4.6493756003842458E-2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24274.5</v>
      </c>
      <c r="F17" s="38">
        <v>24284.083333333332</v>
      </c>
      <c r="G17" s="39">
        <v>24168.166666666664</v>
      </c>
      <c r="H17" s="39">
        <v>24061.833333333332</v>
      </c>
      <c r="I17" s="39">
        <v>23945.916666666664</v>
      </c>
      <c r="J17" s="39">
        <v>24390.416666666664</v>
      </c>
      <c r="K17" s="39">
        <v>24506.333333333328</v>
      </c>
      <c r="L17" s="39">
        <v>24612.666666666664</v>
      </c>
      <c r="M17" s="31">
        <v>24400</v>
      </c>
      <c r="N17" s="31">
        <v>24177.75</v>
      </c>
      <c r="O17" s="300">
        <v>72640</v>
      </c>
      <c r="P17" s="301">
        <v>2.7149321266968326E-2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197.3</v>
      </c>
      <c r="F18" s="38">
        <v>196.78333333333333</v>
      </c>
      <c r="G18" s="39">
        <v>195.66666666666666</v>
      </c>
      <c r="H18" s="39">
        <v>194.03333333333333</v>
      </c>
      <c r="I18" s="39">
        <v>192.91666666666666</v>
      </c>
      <c r="J18" s="39">
        <v>198.41666666666666</v>
      </c>
      <c r="K18" s="39">
        <v>199.53333333333333</v>
      </c>
      <c r="L18" s="39">
        <v>201.16666666666666</v>
      </c>
      <c r="M18" s="31">
        <v>197.9</v>
      </c>
      <c r="N18" s="31">
        <v>195.15</v>
      </c>
      <c r="O18" s="300">
        <v>21016800</v>
      </c>
      <c r="P18" s="301">
        <v>-3.0737704918032786E-3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224.7</v>
      </c>
      <c r="F19" s="38">
        <v>225.03333333333333</v>
      </c>
      <c r="G19" s="39">
        <v>223.16666666666666</v>
      </c>
      <c r="H19" s="39">
        <v>221.63333333333333</v>
      </c>
      <c r="I19" s="39">
        <v>219.76666666666665</v>
      </c>
      <c r="J19" s="39">
        <v>226.56666666666666</v>
      </c>
      <c r="K19" s="39">
        <v>228.43333333333334</v>
      </c>
      <c r="L19" s="39">
        <v>229.96666666666667</v>
      </c>
      <c r="M19" s="31">
        <v>226.9</v>
      </c>
      <c r="N19" s="31">
        <v>223.5</v>
      </c>
      <c r="O19" s="300">
        <v>28379000</v>
      </c>
      <c r="P19" s="301">
        <v>-7.2760345611641653E-3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2036.45</v>
      </c>
      <c r="F20" s="38">
        <v>2013.2666666666667</v>
      </c>
      <c r="G20" s="39">
        <v>1975.6833333333334</v>
      </c>
      <c r="H20" s="39">
        <v>1914.9166666666667</v>
      </c>
      <c r="I20" s="39">
        <v>1877.3333333333335</v>
      </c>
      <c r="J20" s="39">
        <v>2074.0333333333333</v>
      </c>
      <c r="K20" s="39">
        <v>2111.6166666666668</v>
      </c>
      <c r="L20" s="39">
        <v>2172.3833333333332</v>
      </c>
      <c r="M20" s="31">
        <v>2050.85</v>
      </c>
      <c r="N20" s="31">
        <v>1952.5</v>
      </c>
      <c r="O20" s="300">
        <v>6231900</v>
      </c>
      <c r="P20" s="301">
        <v>2.3250086202650115E-2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2518.9</v>
      </c>
      <c r="F21" s="38">
        <v>2518.3833333333337</v>
      </c>
      <c r="G21" s="39">
        <v>2490.2166666666672</v>
      </c>
      <c r="H21" s="39">
        <v>2461.5333333333333</v>
      </c>
      <c r="I21" s="39">
        <v>2433.3666666666668</v>
      </c>
      <c r="J21" s="39">
        <v>2547.0666666666675</v>
      </c>
      <c r="K21" s="39">
        <v>2575.2333333333345</v>
      </c>
      <c r="L21" s="39">
        <v>2603.9166666666679</v>
      </c>
      <c r="M21" s="31">
        <v>2546.5500000000002</v>
      </c>
      <c r="N21" s="31">
        <v>2489.6999999999998</v>
      </c>
      <c r="O21" s="300">
        <v>11695800</v>
      </c>
      <c r="P21" s="301">
        <v>6.260732099539372E-2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784.85</v>
      </c>
      <c r="F22" s="38">
        <v>777.9</v>
      </c>
      <c r="G22" s="39">
        <v>768.15</v>
      </c>
      <c r="H22" s="39">
        <v>751.45</v>
      </c>
      <c r="I22" s="39">
        <v>741.7</v>
      </c>
      <c r="J22" s="39">
        <v>794.59999999999991</v>
      </c>
      <c r="K22" s="39">
        <v>804.34999999999991</v>
      </c>
      <c r="L22" s="39">
        <v>821.04999999999984</v>
      </c>
      <c r="M22" s="31">
        <v>787.65</v>
      </c>
      <c r="N22" s="31">
        <v>761.2</v>
      </c>
      <c r="O22" s="300">
        <v>34916800</v>
      </c>
      <c r="P22" s="301">
        <v>5.7623340118251432E-2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4002.55</v>
      </c>
      <c r="F23" s="38">
        <v>4009.1999999999994</v>
      </c>
      <c r="G23" s="39">
        <v>3978.7999999999988</v>
      </c>
      <c r="H23" s="39">
        <v>3955.0499999999993</v>
      </c>
      <c r="I23" s="39">
        <v>3924.6499999999987</v>
      </c>
      <c r="J23" s="39">
        <v>4032.9499999999989</v>
      </c>
      <c r="K23" s="39">
        <v>4063.3499999999995</v>
      </c>
      <c r="L23" s="39">
        <v>4087.099999999999</v>
      </c>
      <c r="M23" s="31">
        <v>4039.6</v>
      </c>
      <c r="N23" s="31">
        <v>3985.45</v>
      </c>
      <c r="O23" s="300">
        <v>710400</v>
      </c>
      <c r="P23" s="301">
        <v>5.6338028169014088E-4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467.35</v>
      </c>
      <c r="F24" s="38">
        <v>466.2833333333333</v>
      </c>
      <c r="G24" s="39">
        <v>459.36666666666662</v>
      </c>
      <c r="H24" s="39">
        <v>451.38333333333333</v>
      </c>
      <c r="I24" s="39">
        <v>444.46666666666664</v>
      </c>
      <c r="J24" s="39">
        <v>474.26666666666659</v>
      </c>
      <c r="K24" s="39">
        <v>481.18333333333334</v>
      </c>
      <c r="L24" s="39">
        <v>489.16666666666657</v>
      </c>
      <c r="M24" s="31">
        <v>473.2</v>
      </c>
      <c r="N24" s="31">
        <v>458.3</v>
      </c>
      <c r="O24" s="300">
        <v>65764800</v>
      </c>
      <c r="P24" s="301">
        <v>9.5048629531388155E-3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5212.3999999999996</v>
      </c>
      <c r="F25" s="38">
        <v>5258.083333333333</v>
      </c>
      <c r="G25" s="39">
        <v>5150.3166666666657</v>
      </c>
      <c r="H25" s="39">
        <v>5088.2333333333327</v>
      </c>
      <c r="I25" s="39">
        <v>4980.4666666666653</v>
      </c>
      <c r="J25" s="39">
        <v>5320.1666666666661</v>
      </c>
      <c r="K25" s="39">
        <v>5427.9333333333343</v>
      </c>
      <c r="L25" s="39">
        <v>5490.0166666666664</v>
      </c>
      <c r="M25" s="31">
        <v>5365.85</v>
      </c>
      <c r="N25" s="31">
        <v>5196</v>
      </c>
      <c r="O25" s="300">
        <v>2047375</v>
      </c>
      <c r="P25" s="301">
        <v>3.4158353327440334E-2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436.8</v>
      </c>
      <c r="F26" s="38">
        <v>433.35000000000008</v>
      </c>
      <c r="G26" s="39">
        <v>428.80000000000018</v>
      </c>
      <c r="H26" s="39">
        <v>420.80000000000013</v>
      </c>
      <c r="I26" s="39">
        <v>416.25000000000023</v>
      </c>
      <c r="J26" s="39">
        <v>441.35000000000014</v>
      </c>
      <c r="K26" s="39">
        <v>445.9</v>
      </c>
      <c r="L26" s="39">
        <v>453.90000000000009</v>
      </c>
      <c r="M26" s="31">
        <v>437.9</v>
      </c>
      <c r="N26" s="31">
        <v>425.35</v>
      </c>
      <c r="O26" s="300">
        <v>10247600</v>
      </c>
      <c r="P26" s="301">
        <v>-1.2289038177945273E-2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185.65</v>
      </c>
      <c r="F27" s="38">
        <v>183.98333333333335</v>
      </c>
      <c r="G27" s="39">
        <v>181.56666666666669</v>
      </c>
      <c r="H27" s="39">
        <v>177.48333333333335</v>
      </c>
      <c r="I27" s="39">
        <v>175.06666666666669</v>
      </c>
      <c r="J27" s="39">
        <v>188.06666666666669</v>
      </c>
      <c r="K27" s="39">
        <v>190.48333333333332</v>
      </c>
      <c r="L27" s="39">
        <v>194.56666666666669</v>
      </c>
      <c r="M27" s="31">
        <v>186.4</v>
      </c>
      <c r="N27" s="31">
        <v>179.9</v>
      </c>
      <c r="O27" s="300">
        <v>78360000</v>
      </c>
      <c r="P27" s="301">
        <v>2.2509297318457622E-2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3398.25</v>
      </c>
      <c r="F28" s="38">
        <v>3389.4</v>
      </c>
      <c r="G28" s="39">
        <v>3372.8500000000004</v>
      </c>
      <c r="H28" s="39">
        <v>3347.4500000000003</v>
      </c>
      <c r="I28" s="39">
        <v>3330.9000000000005</v>
      </c>
      <c r="J28" s="39">
        <v>3414.8</v>
      </c>
      <c r="K28" s="39">
        <v>3431.3500000000004</v>
      </c>
      <c r="L28" s="39">
        <v>3456.75</v>
      </c>
      <c r="M28" s="31">
        <v>3405.95</v>
      </c>
      <c r="N28" s="31">
        <v>3364</v>
      </c>
      <c r="O28" s="300">
        <v>5180200</v>
      </c>
      <c r="P28" s="301">
        <v>-2.1976362194615413E-2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1985.3</v>
      </c>
      <c r="F29" s="38">
        <v>1969.6666666666667</v>
      </c>
      <c r="G29" s="39">
        <v>1931.3333333333335</v>
      </c>
      <c r="H29" s="39">
        <v>1877.3666666666668</v>
      </c>
      <c r="I29" s="39">
        <v>1839.0333333333335</v>
      </c>
      <c r="J29" s="39">
        <v>2023.6333333333334</v>
      </c>
      <c r="K29" s="39">
        <v>2061.9666666666672</v>
      </c>
      <c r="L29" s="39">
        <v>2115.9333333333334</v>
      </c>
      <c r="M29" s="31">
        <v>2008</v>
      </c>
      <c r="N29" s="31">
        <v>1915.7</v>
      </c>
      <c r="O29" s="300">
        <v>2392840</v>
      </c>
      <c r="P29" s="301">
        <v>0.13391304347826086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6836</v>
      </c>
      <c r="F30" s="38">
        <v>6788.6833333333334</v>
      </c>
      <c r="G30" s="39">
        <v>6722.3666666666668</v>
      </c>
      <c r="H30" s="39">
        <v>6608.7333333333336</v>
      </c>
      <c r="I30" s="39">
        <v>6542.416666666667</v>
      </c>
      <c r="J30" s="39">
        <v>6902.3166666666666</v>
      </c>
      <c r="K30" s="39">
        <v>6968.6333333333341</v>
      </c>
      <c r="L30" s="39">
        <v>7082.2666666666664</v>
      </c>
      <c r="M30" s="31">
        <v>6855</v>
      </c>
      <c r="N30" s="31">
        <v>6675.05</v>
      </c>
      <c r="O30" s="300">
        <v>438750</v>
      </c>
      <c r="P30" s="301">
        <v>-6.8916122871239854E-2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730.2</v>
      </c>
      <c r="F31" s="38">
        <v>727.5</v>
      </c>
      <c r="G31" s="39">
        <v>723.35</v>
      </c>
      <c r="H31" s="39">
        <v>716.5</v>
      </c>
      <c r="I31" s="39">
        <v>712.35</v>
      </c>
      <c r="J31" s="39">
        <v>734.35</v>
      </c>
      <c r="K31" s="39">
        <v>738.50000000000011</v>
      </c>
      <c r="L31" s="39">
        <v>745.35</v>
      </c>
      <c r="M31" s="31">
        <v>731.65</v>
      </c>
      <c r="N31" s="31">
        <v>720.65</v>
      </c>
      <c r="O31" s="300">
        <v>12400000</v>
      </c>
      <c r="P31" s="301">
        <v>5.595653231692482E-3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829.75</v>
      </c>
      <c r="F32" s="38">
        <v>833.6</v>
      </c>
      <c r="G32" s="39">
        <v>819.45</v>
      </c>
      <c r="H32" s="39">
        <v>809.15</v>
      </c>
      <c r="I32" s="39">
        <v>795</v>
      </c>
      <c r="J32" s="39">
        <v>843.90000000000009</v>
      </c>
      <c r="K32" s="39">
        <v>858.05</v>
      </c>
      <c r="L32" s="39">
        <v>868.35000000000014</v>
      </c>
      <c r="M32" s="31">
        <v>847.75</v>
      </c>
      <c r="N32" s="31">
        <v>823.3</v>
      </c>
      <c r="O32" s="300">
        <v>13392500</v>
      </c>
      <c r="P32" s="301">
        <v>2.4701523260601071E-3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960.55</v>
      </c>
      <c r="F33" s="38">
        <v>958.86666666666679</v>
      </c>
      <c r="G33" s="39">
        <v>952.63333333333355</v>
      </c>
      <c r="H33" s="39">
        <v>944.71666666666681</v>
      </c>
      <c r="I33" s="39">
        <v>938.48333333333358</v>
      </c>
      <c r="J33" s="39">
        <v>966.78333333333353</v>
      </c>
      <c r="K33" s="39">
        <v>973.01666666666665</v>
      </c>
      <c r="L33" s="39">
        <v>980.93333333333351</v>
      </c>
      <c r="M33" s="31">
        <v>965.1</v>
      </c>
      <c r="N33" s="31">
        <v>950.95</v>
      </c>
      <c r="O33" s="300">
        <v>45935000</v>
      </c>
      <c r="P33" s="301">
        <v>-6.8644938111453438E-3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4975.3999999999996</v>
      </c>
      <c r="F34" s="38">
        <v>4956.8</v>
      </c>
      <c r="G34" s="39">
        <v>4929.6000000000004</v>
      </c>
      <c r="H34" s="39">
        <v>4883.8</v>
      </c>
      <c r="I34" s="39">
        <v>4856.6000000000004</v>
      </c>
      <c r="J34" s="39">
        <v>5002.6000000000004</v>
      </c>
      <c r="K34" s="39">
        <v>5029.7999999999993</v>
      </c>
      <c r="L34" s="39">
        <v>5075.6000000000004</v>
      </c>
      <c r="M34" s="31">
        <v>4984</v>
      </c>
      <c r="N34" s="31">
        <v>4911</v>
      </c>
      <c r="O34" s="300">
        <v>2411750</v>
      </c>
      <c r="P34" s="301">
        <v>1.8583042973286876E-2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1613.2</v>
      </c>
      <c r="F35" s="38">
        <v>1605.4166666666667</v>
      </c>
      <c r="G35" s="39">
        <v>1593.0833333333335</v>
      </c>
      <c r="H35" s="39">
        <v>1572.9666666666667</v>
      </c>
      <c r="I35" s="39">
        <v>1560.6333333333334</v>
      </c>
      <c r="J35" s="39">
        <v>1625.5333333333335</v>
      </c>
      <c r="K35" s="39">
        <v>1637.866666666667</v>
      </c>
      <c r="L35" s="39">
        <v>1657.9833333333336</v>
      </c>
      <c r="M35" s="31">
        <v>1617.75</v>
      </c>
      <c r="N35" s="31">
        <v>1585.3</v>
      </c>
      <c r="O35" s="300">
        <v>7999000</v>
      </c>
      <c r="P35" s="301">
        <v>-2.5937652216268876E-2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7368.55</v>
      </c>
      <c r="F36" s="38">
        <v>7384.4333333333334</v>
      </c>
      <c r="G36" s="39">
        <v>7337.1166666666668</v>
      </c>
      <c r="H36" s="39">
        <v>7305.6833333333334</v>
      </c>
      <c r="I36" s="39">
        <v>7258.3666666666668</v>
      </c>
      <c r="J36" s="39">
        <v>7415.8666666666668</v>
      </c>
      <c r="K36" s="39">
        <v>7463.1833333333343</v>
      </c>
      <c r="L36" s="39">
        <v>7494.6166666666668</v>
      </c>
      <c r="M36" s="31">
        <v>7431.75</v>
      </c>
      <c r="N36" s="31">
        <v>7353</v>
      </c>
      <c r="O36" s="300">
        <v>5137625</v>
      </c>
      <c r="P36" s="301">
        <v>2.4758152986935275E-2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2540.0500000000002</v>
      </c>
      <c r="F37" s="38">
        <v>2519.0666666666666</v>
      </c>
      <c r="G37" s="39">
        <v>2493.1833333333334</v>
      </c>
      <c r="H37" s="39">
        <v>2446.3166666666666</v>
      </c>
      <c r="I37" s="39">
        <v>2420.4333333333334</v>
      </c>
      <c r="J37" s="39">
        <v>2565.9333333333334</v>
      </c>
      <c r="K37" s="39">
        <v>2591.8166666666666</v>
      </c>
      <c r="L37" s="39">
        <v>2638.6833333333334</v>
      </c>
      <c r="M37" s="31">
        <v>2544.9499999999998</v>
      </c>
      <c r="N37" s="31">
        <v>2472.1999999999998</v>
      </c>
      <c r="O37" s="300">
        <v>1992900</v>
      </c>
      <c r="P37" s="301">
        <v>3.8130957962181591E-2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406.95</v>
      </c>
      <c r="F38" s="38">
        <v>406.7166666666667</v>
      </c>
      <c r="G38" s="39">
        <v>399.83333333333337</v>
      </c>
      <c r="H38" s="39">
        <v>392.7166666666667</v>
      </c>
      <c r="I38" s="39">
        <v>385.83333333333337</v>
      </c>
      <c r="J38" s="39">
        <v>413.83333333333337</v>
      </c>
      <c r="K38" s="39">
        <v>420.7166666666667</v>
      </c>
      <c r="L38" s="39">
        <v>427.83333333333337</v>
      </c>
      <c r="M38" s="31">
        <v>413.6</v>
      </c>
      <c r="N38" s="31">
        <v>399.6</v>
      </c>
      <c r="O38" s="300">
        <v>10552000</v>
      </c>
      <c r="P38" s="301">
        <v>4.7324122598062568E-2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224.15</v>
      </c>
      <c r="F39" s="38">
        <v>222.71666666666667</v>
      </c>
      <c r="G39" s="39">
        <v>218.58333333333334</v>
      </c>
      <c r="H39" s="39">
        <v>213.01666666666668</v>
      </c>
      <c r="I39" s="39">
        <v>208.88333333333335</v>
      </c>
      <c r="J39" s="39">
        <v>228.28333333333333</v>
      </c>
      <c r="K39" s="39">
        <v>232.41666666666666</v>
      </c>
      <c r="L39" s="39">
        <v>237.98333333333332</v>
      </c>
      <c r="M39" s="31">
        <v>226.85</v>
      </c>
      <c r="N39" s="31">
        <v>217.15</v>
      </c>
      <c r="O39" s="300">
        <v>84120000</v>
      </c>
      <c r="P39" s="301">
        <v>8.8509316770186336E-2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204</v>
      </c>
      <c r="F40" s="38">
        <v>203.83333333333334</v>
      </c>
      <c r="G40" s="39">
        <v>202.36666666666667</v>
      </c>
      <c r="H40" s="39">
        <v>200.73333333333332</v>
      </c>
      <c r="I40" s="39">
        <v>199.26666666666665</v>
      </c>
      <c r="J40" s="39">
        <v>205.4666666666667</v>
      </c>
      <c r="K40" s="39">
        <v>206.93333333333334</v>
      </c>
      <c r="L40" s="39">
        <v>208.56666666666672</v>
      </c>
      <c r="M40" s="31">
        <v>205.3</v>
      </c>
      <c r="N40" s="31">
        <v>202.2</v>
      </c>
      <c r="O40" s="300">
        <v>115192350</v>
      </c>
      <c r="P40" s="301">
        <v>2.8009777958851092E-3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1721.6</v>
      </c>
      <c r="F41" s="38">
        <v>1709.9666666666665</v>
      </c>
      <c r="G41" s="39">
        <v>1693.6833333333329</v>
      </c>
      <c r="H41" s="39">
        <v>1665.7666666666664</v>
      </c>
      <c r="I41" s="39">
        <v>1649.4833333333329</v>
      </c>
      <c r="J41" s="39">
        <v>1737.883333333333</v>
      </c>
      <c r="K41" s="39">
        <v>1754.1666666666663</v>
      </c>
      <c r="L41" s="39">
        <v>1782.083333333333</v>
      </c>
      <c r="M41" s="31">
        <v>1726.25</v>
      </c>
      <c r="N41" s="31">
        <v>1682.05</v>
      </c>
      <c r="O41" s="300">
        <v>1656750</v>
      </c>
      <c r="P41" s="301">
        <v>-3.6002618372245256E-2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131.15</v>
      </c>
      <c r="F42" s="38">
        <v>130.70000000000002</v>
      </c>
      <c r="G42" s="39">
        <v>129.75000000000003</v>
      </c>
      <c r="H42" s="39">
        <v>128.35000000000002</v>
      </c>
      <c r="I42" s="39">
        <v>127.40000000000003</v>
      </c>
      <c r="J42" s="39">
        <v>132.10000000000002</v>
      </c>
      <c r="K42" s="39">
        <v>133.05000000000001</v>
      </c>
      <c r="L42" s="39">
        <v>134.45000000000002</v>
      </c>
      <c r="M42" s="31">
        <v>131.65</v>
      </c>
      <c r="N42" s="31">
        <v>129.30000000000001</v>
      </c>
      <c r="O42" s="300">
        <v>81071100</v>
      </c>
      <c r="P42" s="301">
        <v>9.5109660018454119E-3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683.55</v>
      </c>
      <c r="F43" s="38">
        <v>682.73333333333323</v>
      </c>
      <c r="G43" s="39">
        <v>678.91666666666652</v>
      </c>
      <c r="H43" s="39">
        <v>674.2833333333333</v>
      </c>
      <c r="I43" s="39">
        <v>670.46666666666658</v>
      </c>
      <c r="J43" s="39">
        <v>687.36666666666645</v>
      </c>
      <c r="K43" s="39">
        <v>691.18333333333328</v>
      </c>
      <c r="L43" s="39">
        <v>695.81666666666638</v>
      </c>
      <c r="M43" s="31">
        <v>686.55</v>
      </c>
      <c r="N43" s="31">
        <v>678.1</v>
      </c>
      <c r="O43" s="300">
        <v>6364600</v>
      </c>
      <c r="P43" s="301">
        <v>1.1715334848749781E-2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940.5</v>
      </c>
      <c r="F44" s="38">
        <v>929.94999999999993</v>
      </c>
      <c r="G44" s="39">
        <v>915.54999999999984</v>
      </c>
      <c r="H44" s="39">
        <v>890.59999999999991</v>
      </c>
      <c r="I44" s="39">
        <v>876.19999999999982</v>
      </c>
      <c r="J44" s="39">
        <v>954.89999999999986</v>
      </c>
      <c r="K44" s="39">
        <v>969.3</v>
      </c>
      <c r="L44" s="39">
        <v>994.24999999999989</v>
      </c>
      <c r="M44" s="31">
        <v>944.35</v>
      </c>
      <c r="N44" s="31">
        <v>905</v>
      </c>
      <c r="O44" s="300">
        <v>8397000</v>
      </c>
      <c r="P44" s="301">
        <v>-2.3761435190685519E-3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894.3</v>
      </c>
      <c r="F45" s="38">
        <v>895.30000000000007</v>
      </c>
      <c r="G45" s="39">
        <v>888.60000000000014</v>
      </c>
      <c r="H45" s="39">
        <v>882.90000000000009</v>
      </c>
      <c r="I45" s="39">
        <v>876.20000000000016</v>
      </c>
      <c r="J45" s="39">
        <v>901.00000000000011</v>
      </c>
      <c r="K45" s="39">
        <v>907.70000000000016</v>
      </c>
      <c r="L45" s="39">
        <v>913.40000000000009</v>
      </c>
      <c r="M45" s="31">
        <v>902</v>
      </c>
      <c r="N45" s="31">
        <v>889.6</v>
      </c>
      <c r="O45" s="300">
        <v>38278350</v>
      </c>
      <c r="P45" s="301">
        <v>2.4745676500508646E-2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104.8</v>
      </c>
      <c r="F46" s="38">
        <v>104.73333333333333</v>
      </c>
      <c r="G46" s="39">
        <v>103.36666666666667</v>
      </c>
      <c r="H46" s="39">
        <v>101.93333333333334</v>
      </c>
      <c r="I46" s="39">
        <v>100.56666666666668</v>
      </c>
      <c r="J46" s="39">
        <v>106.16666666666667</v>
      </c>
      <c r="K46" s="39">
        <v>107.53333333333332</v>
      </c>
      <c r="L46" s="39">
        <v>108.96666666666667</v>
      </c>
      <c r="M46" s="31">
        <v>106.1</v>
      </c>
      <c r="N46" s="31">
        <v>103.3</v>
      </c>
      <c r="O46" s="300">
        <v>106512000</v>
      </c>
      <c r="P46" s="301">
        <v>3.7537076812928304E-2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259.55</v>
      </c>
      <c r="F47" s="38">
        <v>259.48333333333335</v>
      </c>
      <c r="G47" s="39">
        <v>257.66666666666669</v>
      </c>
      <c r="H47" s="39">
        <v>255.78333333333336</v>
      </c>
      <c r="I47" s="39">
        <v>253.9666666666667</v>
      </c>
      <c r="J47" s="39">
        <v>261.36666666666667</v>
      </c>
      <c r="K47" s="39">
        <v>263.18333333333328</v>
      </c>
      <c r="L47" s="39">
        <v>265.06666666666666</v>
      </c>
      <c r="M47" s="31">
        <v>261.3</v>
      </c>
      <c r="N47" s="31">
        <v>257.60000000000002</v>
      </c>
      <c r="O47" s="300">
        <v>31065000</v>
      </c>
      <c r="P47" s="301">
        <v>-9.6478533526290404E-4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19149.650000000001</v>
      </c>
      <c r="F48" s="38">
        <v>19168.916666666668</v>
      </c>
      <c r="G48" s="39">
        <v>18997.833333333336</v>
      </c>
      <c r="H48" s="39">
        <v>18846.016666666666</v>
      </c>
      <c r="I48" s="39">
        <v>18674.933333333334</v>
      </c>
      <c r="J48" s="39">
        <v>19320.733333333337</v>
      </c>
      <c r="K48" s="39">
        <v>19491.816666666673</v>
      </c>
      <c r="L48" s="39">
        <v>19643.633333333339</v>
      </c>
      <c r="M48" s="31">
        <v>19340</v>
      </c>
      <c r="N48" s="31">
        <v>19017.099999999999</v>
      </c>
      <c r="O48" s="300">
        <v>175900</v>
      </c>
      <c r="P48" s="301">
        <v>4.453681710213777E-2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377.4</v>
      </c>
      <c r="F49" s="38">
        <v>375.84999999999997</v>
      </c>
      <c r="G49" s="39">
        <v>372.84999999999991</v>
      </c>
      <c r="H49" s="39">
        <v>368.29999999999995</v>
      </c>
      <c r="I49" s="39">
        <v>365.2999999999999</v>
      </c>
      <c r="J49" s="39">
        <v>380.39999999999992</v>
      </c>
      <c r="K49" s="39">
        <v>383.40000000000003</v>
      </c>
      <c r="L49" s="39">
        <v>387.94999999999993</v>
      </c>
      <c r="M49" s="31">
        <v>378.85</v>
      </c>
      <c r="N49" s="31">
        <v>371.3</v>
      </c>
      <c r="O49" s="300">
        <v>27891000</v>
      </c>
      <c r="P49" s="301">
        <v>1.5266675402961604E-2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4812.3500000000004</v>
      </c>
      <c r="F50" s="38">
        <v>4839.7833333333338</v>
      </c>
      <c r="G50" s="39">
        <v>4759.5666666666675</v>
      </c>
      <c r="H50" s="39">
        <v>4706.7833333333338</v>
      </c>
      <c r="I50" s="39">
        <v>4626.5666666666675</v>
      </c>
      <c r="J50" s="39">
        <v>4892.5666666666675</v>
      </c>
      <c r="K50" s="39">
        <v>4972.7833333333328</v>
      </c>
      <c r="L50" s="39">
        <v>5025.5666666666675</v>
      </c>
      <c r="M50" s="31">
        <v>4920</v>
      </c>
      <c r="N50" s="31">
        <v>4787</v>
      </c>
      <c r="O50" s="300">
        <v>1640200</v>
      </c>
      <c r="P50" s="301">
        <v>3.6594291290558675E-4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430.85</v>
      </c>
      <c r="F51" s="38">
        <v>428</v>
      </c>
      <c r="G51" s="39">
        <v>422.65</v>
      </c>
      <c r="H51" s="39">
        <v>414.45</v>
      </c>
      <c r="I51" s="39">
        <v>409.09999999999997</v>
      </c>
      <c r="J51" s="39">
        <v>436.2</v>
      </c>
      <c r="K51" s="39">
        <v>441.55</v>
      </c>
      <c r="L51" s="39">
        <v>449.75</v>
      </c>
      <c r="M51" s="31">
        <v>433.35</v>
      </c>
      <c r="N51" s="31">
        <v>419.8</v>
      </c>
      <c r="O51" s="300">
        <v>8798000</v>
      </c>
      <c r="P51" s="301">
        <v>1.0567424764530209E-2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347.2</v>
      </c>
      <c r="F52" s="38">
        <v>347.26666666666665</v>
      </c>
      <c r="G52" s="39">
        <v>345.13333333333333</v>
      </c>
      <c r="H52" s="39">
        <v>343.06666666666666</v>
      </c>
      <c r="I52" s="39">
        <v>340.93333333333334</v>
      </c>
      <c r="J52" s="39">
        <v>349.33333333333331</v>
      </c>
      <c r="K52" s="39">
        <v>351.46666666666664</v>
      </c>
      <c r="L52" s="39">
        <v>353.5333333333333</v>
      </c>
      <c r="M52" s="31">
        <v>349.4</v>
      </c>
      <c r="N52" s="31">
        <v>345.2</v>
      </c>
      <c r="O52" s="300">
        <v>47090700</v>
      </c>
      <c r="P52" s="301">
        <v>1.4424475077066248E-2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757.6</v>
      </c>
      <c r="F53" s="38">
        <v>751.41666666666663</v>
      </c>
      <c r="G53" s="39">
        <v>742.08333333333326</v>
      </c>
      <c r="H53" s="39">
        <v>726.56666666666661</v>
      </c>
      <c r="I53" s="39">
        <v>717.23333333333323</v>
      </c>
      <c r="J53" s="39">
        <v>766.93333333333328</v>
      </c>
      <c r="K53" s="39">
        <v>776.26666666666654</v>
      </c>
      <c r="L53" s="39">
        <v>791.7833333333333</v>
      </c>
      <c r="M53" s="31">
        <v>760.75</v>
      </c>
      <c r="N53" s="31">
        <v>735.9</v>
      </c>
      <c r="O53" s="300">
        <v>5845125</v>
      </c>
      <c r="P53" s="301">
        <v>1.5757370382921045E-2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277.95</v>
      </c>
      <c r="F54" s="38">
        <v>278.56666666666666</v>
      </c>
      <c r="G54" s="39">
        <v>274.43333333333334</v>
      </c>
      <c r="H54" s="39">
        <v>270.91666666666669</v>
      </c>
      <c r="I54" s="39">
        <v>266.78333333333336</v>
      </c>
      <c r="J54" s="39">
        <v>282.08333333333331</v>
      </c>
      <c r="K54" s="39">
        <v>286.21666666666664</v>
      </c>
      <c r="L54" s="39">
        <v>289.73333333333329</v>
      </c>
      <c r="M54" s="31">
        <v>282.7</v>
      </c>
      <c r="N54" s="31">
        <v>275.05</v>
      </c>
      <c r="O54" s="300">
        <v>11987100</v>
      </c>
      <c r="P54" s="301">
        <v>6.3195146612740144E-2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1142.9000000000001</v>
      </c>
      <c r="F55" s="38">
        <v>1143.8833333333334</v>
      </c>
      <c r="G55" s="39">
        <v>1136.2666666666669</v>
      </c>
      <c r="H55" s="39">
        <v>1129.6333333333334</v>
      </c>
      <c r="I55" s="39">
        <v>1122.0166666666669</v>
      </c>
      <c r="J55" s="39">
        <v>1150.5166666666669</v>
      </c>
      <c r="K55" s="39">
        <v>1158.1333333333332</v>
      </c>
      <c r="L55" s="39">
        <v>1164.7666666666669</v>
      </c>
      <c r="M55" s="31">
        <v>1151.5</v>
      </c>
      <c r="N55" s="31">
        <v>1137.25</v>
      </c>
      <c r="O55" s="300">
        <v>11466250</v>
      </c>
      <c r="P55" s="301">
        <v>1.9902156993551256E-2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1184</v>
      </c>
      <c r="F56" s="38">
        <v>1182.4666666666665</v>
      </c>
      <c r="G56" s="39">
        <v>1176.9833333333329</v>
      </c>
      <c r="H56" s="39">
        <v>1169.9666666666665</v>
      </c>
      <c r="I56" s="39">
        <v>1164.4833333333329</v>
      </c>
      <c r="J56" s="39">
        <v>1189.4833333333329</v>
      </c>
      <c r="K56" s="39">
        <v>1194.9666666666665</v>
      </c>
      <c r="L56" s="39">
        <v>1201.9833333333329</v>
      </c>
      <c r="M56" s="31">
        <v>1187.95</v>
      </c>
      <c r="N56" s="31">
        <v>1175.45</v>
      </c>
      <c r="O56" s="300">
        <v>10520250</v>
      </c>
      <c r="P56" s="301">
        <v>-9.1827364554637279E-3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226.85</v>
      </c>
      <c r="F57" s="38">
        <v>226.71666666666667</v>
      </c>
      <c r="G57" s="39">
        <v>225.28333333333333</v>
      </c>
      <c r="H57" s="39">
        <v>223.71666666666667</v>
      </c>
      <c r="I57" s="39">
        <v>222.28333333333333</v>
      </c>
      <c r="J57" s="39">
        <v>228.28333333333333</v>
      </c>
      <c r="K57" s="39">
        <v>229.71666666666667</v>
      </c>
      <c r="L57" s="39">
        <v>231.28333333333333</v>
      </c>
      <c r="M57" s="31">
        <v>228.15</v>
      </c>
      <c r="N57" s="31">
        <v>225.15</v>
      </c>
      <c r="O57" s="300">
        <v>57960000</v>
      </c>
      <c r="P57" s="301">
        <v>4.3793964147946451E-2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4711.7</v>
      </c>
      <c r="F58" s="38">
        <v>4705.4666666666672</v>
      </c>
      <c r="G58" s="39">
        <v>4682.9333333333343</v>
      </c>
      <c r="H58" s="39">
        <v>4654.166666666667</v>
      </c>
      <c r="I58" s="39">
        <v>4631.6333333333341</v>
      </c>
      <c r="J58" s="39">
        <v>4734.2333333333345</v>
      </c>
      <c r="K58" s="39">
        <v>4756.7666666666673</v>
      </c>
      <c r="L58" s="39">
        <v>4785.5333333333347</v>
      </c>
      <c r="M58" s="31">
        <v>4728</v>
      </c>
      <c r="N58" s="31">
        <v>4676.7</v>
      </c>
      <c r="O58" s="300">
        <v>738000</v>
      </c>
      <c r="P58" s="301">
        <v>7.164790174002047E-3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2032.1</v>
      </c>
      <c r="F59" s="38">
        <v>2036.7</v>
      </c>
      <c r="G59" s="39">
        <v>2010.4</v>
      </c>
      <c r="H59" s="39">
        <v>1988.7</v>
      </c>
      <c r="I59" s="39">
        <v>1962.4</v>
      </c>
      <c r="J59" s="39">
        <v>2058.4</v>
      </c>
      <c r="K59" s="39">
        <v>2084.6999999999998</v>
      </c>
      <c r="L59" s="39">
        <v>2106.4</v>
      </c>
      <c r="M59" s="31">
        <v>2063</v>
      </c>
      <c r="N59" s="31">
        <v>2015</v>
      </c>
      <c r="O59" s="300">
        <v>2746800</v>
      </c>
      <c r="P59" s="301">
        <v>-5.4913294797687862E-2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697.85</v>
      </c>
      <c r="F60" s="38">
        <v>696.9</v>
      </c>
      <c r="G60" s="39">
        <v>690.55</v>
      </c>
      <c r="H60" s="39">
        <v>683.25</v>
      </c>
      <c r="I60" s="39">
        <v>676.9</v>
      </c>
      <c r="J60" s="39">
        <v>704.19999999999993</v>
      </c>
      <c r="K60" s="39">
        <v>710.55000000000007</v>
      </c>
      <c r="L60" s="39">
        <v>717.84999999999991</v>
      </c>
      <c r="M60" s="31">
        <v>703.25</v>
      </c>
      <c r="N60" s="31">
        <v>689.6</v>
      </c>
      <c r="O60" s="300">
        <v>4491000</v>
      </c>
      <c r="P60" s="301">
        <v>7.8789334614460721E-2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1039.8</v>
      </c>
      <c r="F61" s="38">
        <v>1024.7</v>
      </c>
      <c r="G61" s="39">
        <v>1006</v>
      </c>
      <c r="H61" s="39">
        <v>972.19999999999993</v>
      </c>
      <c r="I61" s="39">
        <v>953.49999999999989</v>
      </c>
      <c r="J61" s="39">
        <v>1058.5</v>
      </c>
      <c r="K61" s="39">
        <v>1077.2000000000003</v>
      </c>
      <c r="L61" s="39">
        <v>1111.0000000000002</v>
      </c>
      <c r="M61" s="31">
        <v>1043.4000000000001</v>
      </c>
      <c r="N61" s="31">
        <v>990.9</v>
      </c>
      <c r="O61" s="300">
        <v>2247700</v>
      </c>
      <c r="P61" s="301">
        <v>-2.2526636225266364E-2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296.25</v>
      </c>
      <c r="F62" s="38">
        <v>296.36666666666667</v>
      </c>
      <c r="G62" s="39">
        <v>294.23333333333335</v>
      </c>
      <c r="H62" s="39">
        <v>292.2166666666667</v>
      </c>
      <c r="I62" s="39">
        <v>290.08333333333337</v>
      </c>
      <c r="J62" s="39">
        <v>298.38333333333333</v>
      </c>
      <c r="K62" s="39">
        <v>300.51666666666665</v>
      </c>
      <c r="L62" s="39">
        <v>302.5333333333333</v>
      </c>
      <c r="M62" s="31">
        <v>298.5</v>
      </c>
      <c r="N62" s="31">
        <v>294.35000000000002</v>
      </c>
      <c r="O62" s="300">
        <v>14727600</v>
      </c>
      <c r="P62" s="301">
        <v>-2.0734235882424686E-3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133.69999999999999</v>
      </c>
      <c r="F63" s="38">
        <v>133.66666666666666</v>
      </c>
      <c r="G63" s="39">
        <v>133.0333333333333</v>
      </c>
      <c r="H63" s="39">
        <v>132.36666666666665</v>
      </c>
      <c r="I63" s="39">
        <v>131.73333333333329</v>
      </c>
      <c r="J63" s="39">
        <v>134.33333333333331</v>
      </c>
      <c r="K63" s="39">
        <v>134.9666666666667</v>
      </c>
      <c r="L63" s="39">
        <v>135.63333333333333</v>
      </c>
      <c r="M63" s="31">
        <v>134.30000000000001</v>
      </c>
      <c r="N63" s="31">
        <v>133</v>
      </c>
      <c r="O63" s="300">
        <v>36290000</v>
      </c>
      <c r="P63" s="301">
        <v>-7.927829414980863E-3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1985.55</v>
      </c>
      <c r="F64" s="38">
        <v>1980.0166666666667</v>
      </c>
      <c r="G64" s="39">
        <v>1969.0833333333333</v>
      </c>
      <c r="H64" s="39">
        <v>1952.6166666666666</v>
      </c>
      <c r="I64" s="39">
        <v>1941.6833333333332</v>
      </c>
      <c r="J64" s="39">
        <v>1996.4833333333333</v>
      </c>
      <c r="K64" s="39">
        <v>2007.4166666666667</v>
      </c>
      <c r="L64" s="39">
        <v>2023.8833333333334</v>
      </c>
      <c r="M64" s="31">
        <v>1990.95</v>
      </c>
      <c r="N64" s="31">
        <v>1963.55</v>
      </c>
      <c r="O64" s="300">
        <v>3639000</v>
      </c>
      <c r="P64" s="301">
        <v>2.9711375212224108E-2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579.70000000000005</v>
      </c>
      <c r="F65" s="38">
        <v>580.85</v>
      </c>
      <c r="G65" s="39">
        <v>576.90000000000009</v>
      </c>
      <c r="H65" s="39">
        <v>574.1</v>
      </c>
      <c r="I65" s="39">
        <v>570.15000000000009</v>
      </c>
      <c r="J65" s="39">
        <v>583.65000000000009</v>
      </c>
      <c r="K65" s="39">
        <v>587.60000000000014</v>
      </c>
      <c r="L65" s="39">
        <v>590.40000000000009</v>
      </c>
      <c r="M65" s="31">
        <v>584.79999999999995</v>
      </c>
      <c r="N65" s="31">
        <v>578.04999999999995</v>
      </c>
      <c r="O65" s="300">
        <v>13775000</v>
      </c>
      <c r="P65" s="301">
        <v>1.5106853352984525E-2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1969.25</v>
      </c>
      <c r="F66" s="38">
        <v>1967.7333333333333</v>
      </c>
      <c r="G66" s="39">
        <v>1956.5166666666667</v>
      </c>
      <c r="H66" s="39">
        <v>1943.7833333333333</v>
      </c>
      <c r="I66" s="39">
        <v>1932.5666666666666</v>
      </c>
      <c r="J66" s="39">
        <v>1980.4666666666667</v>
      </c>
      <c r="K66" s="39">
        <v>1991.6833333333334</v>
      </c>
      <c r="L66" s="39">
        <v>2004.4166666666667</v>
      </c>
      <c r="M66" s="31">
        <v>1978.95</v>
      </c>
      <c r="N66" s="31">
        <v>1955</v>
      </c>
      <c r="O66" s="300">
        <v>1958500</v>
      </c>
      <c r="P66" s="301">
        <v>5.1085568326947643E-4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2019</v>
      </c>
      <c r="F67" s="38">
        <v>2020</v>
      </c>
      <c r="G67" s="39">
        <v>2002.45</v>
      </c>
      <c r="H67" s="39">
        <v>1985.9</v>
      </c>
      <c r="I67" s="39">
        <v>1968.3500000000001</v>
      </c>
      <c r="J67" s="39">
        <v>2036.55</v>
      </c>
      <c r="K67" s="39">
        <v>2054.1000000000004</v>
      </c>
      <c r="L67" s="39">
        <v>2070.6499999999996</v>
      </c>
      <c r="M67" s="31">
        <v>2037.55</v>
      </c>
      <c r="N67" s="31">
        <v>2003.45</v>
      </c>
      <c r="O67" s="300">
        <v>2481000</v>
      </c>
      <c r="P67" s="301">
        <v>7.6763738272206655E-3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202.25</v>
      </c>
      <c r="F68" s="38">
        <v>201.2166666666667</v>
      </c>
      <c r="G68" s="39">
        <v>198.0833333333334</v>
      </c>
      <c r="H68" s="39">
        <v>193.91666666666671</v>
      </c>
      <c r="I68" s="39">
        <v>190.78333333333342</v>
      </c>
      <c r="J68" s="39">
        <v>205.38333333333338</v>
      </c>
      <c r="K68" s="39">
        <v>208.51666666666671</v>
      </c>
      <c r="L68" s="39">
        <v>212.68333333333337</v>
      </c>
      <c r="M68" s="31">
        <v>204.35</v>
      </c>
      <c r="N68" s="31">
        <v>197.05</v>
      </c>
      <c r="O68" s="300">
        <v>9682400</v>
      </c>
      <c r="P68" s="301">
        <v>0.18384115029099624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3680.2</v>
      </c>
      <c r="F69" s="38">
        <v>3698.3333333333335</v>
      </c>
      <c r="G69" s="39">
        <v>3641.8666666666668</v>
      </c>
      <c r="H69" s="39">
        <v>3603.5333333333333</v>
      </c>
      <c r="I69" s="39">
        <v>3547.0666666666666</v>
      </c>
      <c r="J69" s="39">
        <v>3736.666666666667</v>
      </c>
      <c r="K69" s="39">
        <v>3793.1333333333332</v>
      </c>
      <c r="L69" s="39">
        <v>3831.4666666666672</v>
      </c>
      <c r="M69" s="31">
        <v>3754.8</v>
      </c>
      <c r="N69" s="31">
        <v>3660</v>
      </c>
      <c r="O69" s="300">
        <v>2736200</v>
      </c>
      <c r="P69" s="301">
        <v>8.2443231268296543E-2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4150.7</v>
      </c>
      <c r="F70" s="38">
        <v>4131.0666666666666</v>
      </c>
      <c r="G70" s="39">
        <v>4097.2833333333328</v>
      </c>
      <c r="H70" s="39">
        <v>4043.8666666666663</v>
      </c>
      <c r="I70" s="39">
        <v>4010.0833333333326</v>
      </c>
      <c r="J70" s="39">
        <v>4184.4833333333336</v>
      </c>
      <c r="K70" s="39">
        <v>4218.2666666666682</v>
      </c>
      <c r="L70" s="39">
        <v>4271.6833333333334</v>
      </c>
      <c r="M70" s="31">
        <v>4164.8500000000004</v>
      </c>
      <c r="N70" s="31">
        <v>4077.65</v>
      </c>
      <c r="O70" s="300">
        <v>914800</v>
      </c>
      <c r="P70" s="301">
        <v>-2.4941377105094864E-2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521.75</v>
      </c>
      <c r="F71" s="38">
        <v>519.94999999999993</v>
      </c>
      <c r="G71" s="39">
        <v>514.39999999999986</v>
      </c>
      <c r="H71" s="39">
        <v>507.04999999999995</v>
      </c>
      <c r="I71" s="39">
        <v>501.49999999999989</v>
      </c>
      <c r="J71" s="39">
        <v>527.29999999999984</v>
      </c>
      <c r="K71" s="39">
        <v>532.8499999999998</v>
      </c>
      <c r="L71" s="39">
        <v>540.19999999999982</v>
      </c>
      <c r="M71" s="31">
        <v>525.5</v>
      </c>
      <c r="N71" s="31">
        <v>512.6</v>
      </c>
      <c r="O71" s="300">
        <v>35861100</v>
      </c>
      <c r="P71" s="301">
        <v>2.9023247005350125E-2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5684.15</v>
      </c>
      <c r="F72" s="38">
        <v>5666.5</v>
      </c>
      <c r="G72" s="39">
        <v>5635.65</v>
      </c>
      <c r="H72" s="39">
        <v>5587.15</v>
      </c>
      <c r="I72" s="39">
        <v>5556.2999999999993</v>
      </c>
      <c r="J72" s="39">
        <v>5715</v>
      </c>
      <c r="K72" s="39">
        <v>5745.85</v>
      </c>
      <c r="L72" s="39">
        <v>5794.35</v>
      </c>
      <c r="M72" s="31">
        <v>5697.35</v>
      </c>
      <c r="N72" s="31">
        <v>5618</v>
      </c>
      <c r="O72" s="300">
        <v>2870500</v>
      </c>
      <c r="P72" s="301">
        <v>-1.720448514936232E-2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3351.7</v>
      </c>
      <c r="F73" s="38">
        <v>3341.3000000000006</v>
      </c>
      <c r="G73" s="39">
        <v>3322.9500000000012</v>
      </c>
      <c r="H73" s="39">
        <v>3294.2000000000007</v>
      </c>
      <c r="I73" s="39">
        <v>3275.8500000000013</v>
      </c>
      <c r="J73" s="39">
        <v>3370.0500000000011</v>
      </c>
      <c r="K73" s="39">
        <v>3388.4000000000005</v>
      </c>
      <c r="L73" s="39">
        <v>3417.150000000001</v>
      </c>
      <c r="M73" s="31">
        <v>3359.65</v>
      </c>
      <c r="N73" s="31">
        <v>3312.55</v>
      </c>
      <c r="O73" s="300">
        <v>4522875</v>
      </c>
      <c r="P73" s="301">
        <v>2.214751829147716E-2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2557.9</v>
      </c>
      <c r="F74" s="38">
        <v>2561</v>
      </c>
      <c r="G74" s="39">
        <v>2527</v>
      </c>
      <c r="H74" s="39">
        <v>2496.1</v>
      </c>
      <c r="I74" s="39">
        <v>2462.1</v>
      </c>
      <c r="J74" s="39">
        <v>2591.9</v>
      </c>
      <c r="K74" s="39">
        <v>2625.9</v>
      </c>
      <c r="L74" s="39">
        <v>2656.8</v>
      </c>
      <c r="M74" s="31">
        <v>2595</v>
      </c>
      <c r="N74" s="31">
        <v>2530.1</v>
      </c>
      <c r="O74" s="300">
        <v>1854600</v>
      </c>
      <c r="P74" s="301">
        <v>-3.8220193953223049E-2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249.75</v>
      </c>
      <c r="F75" s="38">
        <v>249.41666666666666</v>
      </c>
      <c r="G75" s="39">
        <v>247.0333333333333</v>
      </c>
      <c r="H75" s="39">
        <v>244.31666666666663</v>
      </c>
      <c r="I75" s="39">
        <v>241.93333333333328</v>
      </c>
      <c r="J75" s="39">
        <v>252.13333333333333</v>
      </c>
      <c r="K75" s="39">
        <v>254.51666666666671</v>
      </c>
      <c r="L75" s="39">
        <v>257.23333333333335</v>
      </c>
      <c r="M75" s="31">
        <v>251.8</v>
      </c>
      <c r="N75" s="31">
        <v>246.7</v>
      </c>
      <c r="O75" s="300">
        <v>21592800</v>
      </c>
      <c r="P75" s="301">
        <v>-5.3196527229676403E-2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135.94999999999999</v>
      </c>
      <c r="F76" s="38">
        <v>135.88333333333333</v>
      </c>
      <c r="G76" s="39">
        <v>135.16666666666666</v>
      </c>
      <c r="H76" s="39">
        <v>134.38333333333333</v>
      </c>
      <c r="I76" s="39">
        <v>133.66666666666666</v>
      </c>
      <c r="J76" s="39">
        <v>136.66666666666666</v>
      </c>
      <c r="K76" s="39">
        <v>137.38333333333335</v>
      </c>
      <c r="L76" s="39">
        <v>138.16666666666666</v>
      </c>
      <c r="M76" s="31">
        <v>136.6</v>
      </c>
      <c r="N76" s="31">
        <v>135.1</v>
      </c>
      <c r="O76" s="300">
        <v>121410000</v>
      </c>
      <c r="P76" s="301">
        <v>-3.9788342425858322E-3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120.15</v>
      </c>
      <c r="F77" s="38">
        <v>121.08333333333333</v>
      </c>
      <c r="G77" s="39">
        <v>118.06666666666666</v>
      </c>
      <c r="H77" s="39">
        <v>115.98333333333333</v>
      </c>
      <c r="I77" s="39">
        <v>112.96666666666667</v>
      </c>
      <c r="J77" s="39">
        <v>123.16666666666666</v>
      </c>
      <c r="K77" s="39">
        <v>126.18333333333334</v>
      </c>
      <c r="L77" s="39">
        <v>128.26666666666665</v>
      </c>
      <c r="M77" s="31">
        <v>124.1</v>
      </c>
      <c r="N77" s="31">
        <v>119</v>
      </c>
      <c r="O77" s="300">
        <v>129747000</v>
      </c>
      <c r="P77" s="301">
        <v>0.11935585727818124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795.65</v>
      </c>
      <c r="F78" s="38">
        <v>805.94999999999993</v>
      </c>
      <c r="G78" s="39">
        <v>783.29999999999984</v>
      </c>
      <c r="H78" s="39">
        <v>770.94999999999993</v>
      </c>
      <c r="I78" s="39">
        <v>748.29999999999984</v>
      </c>
      <c r="J78" s="39">
        <v>818.29999999999984</v>
      </c>
      <c r="K78" s="39">
        <v>840.94999999999993</v>
      </c>
      <c r="L78" s="39">
        <v>853.29999999999984</v>
      </c>
      <c r="M78" s="31">
        <v>828.6</v>
      </c>
      <c r="N78" s="31">
        <v>793.6</v>
      </c>
      <c r="O78" s="300">
        <v>6311850</v>
      </c>
      <c r="P78" s="301">
        <v>3.3475783475783477E-2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52</v>
      </c>
      <c r="F79" s="38">
        <v>51.85</v>
      </c>
      <c r="G79" s="39">
        <v>51.300000000000004</v>
      </c>
      <c r="H79" s="39">
        <v>50.6</v>
      </c>
      <c r="I79" s="39">
        <v>50.050000000000004</v>
      </c>
      <c r="J79" s="39">
        <v>52.550000000000004</v>
      </c>
      <c r="K79" s="39">
        <v>53.1</v>
      </c>
      <c r="L79" s="39">
        <v>53.800000000000004</v>
      </c>
      <c r="M79" s="31">
        <v>52.4</v>
      </c>
      <c r="N79" s="31">
        <v>51.15</v>
      </c>
      <c r="O79" s="300">
        <v>119272500</v>
      </c>
      <c r="P79" s="301">
        <v>1.2800917080626672E-2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598.5</v>
      </c>
      <c r="F80" s="38">
        <v>598.68333333333328</v>
      </c>
      <c r="G80" s="39">
        <v>593.76666666666654</v>
      </c>
      <c r="H80" s="39">
        <v>589.0333333333333</v>
      </c>
      <c r="I80" s="39">
        <v>584.11666666666656</v>
      </c>
      <c r="J80" s="39">
        <v>603.41666666666652</v>
      </c>
      <c r="K80" s="39">
        <v>608.33333333333326</v>
      </c>
      <c r="L80" s="39">
        <v>613.06666666666649</v>
      </c>
      <c r="M80" s="31">
        <v>603.6</v>
      </c>
      <c r="N80" s="31">
        <v>593.95000000000005</v>
      </c>
      <c r="O80" s="300">
        <v>7897500</v>
      </c>
      <c r="P80" s="301">
        <v>-4.2704065553104319E-2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1045.3499999999999</v>
      </c>
      <c r="F81" s="38">
        <v>1043.7833333333333</v>
      </c>
      <c r="G81" s="39">
        <v>1040.5666666666666</v>
      </c>
      <c r="H81" s="39">
        <v>1035.7833333333333</v>
      </c>
      <c r="I81" s="39">
        <v>1032.5666666666666</v>
      </c>
      <c r="J81" s="39">
        <v>1048.5666666666666</v>
      </c>
      <c r="K81" s="39">
        <v>1051.7833333333333</v>
      </c>
      <c r="L81" s="39">
        <v>1056.5666666666666</v>
      </c>
      <c r="M81" s="31">
        <v>1047</v>
      </c>
      <c r="N81" s="31">
        <v>1039</v>
      </c>
      <c r="O81" s="300">
        <v>6924000</v>
      </c>
      <c r="P81" s="301">
        <v>2.1540277367955149E-2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1757</v>
      </c>
      <c r="F82" s="38">
        <v>1759.5166666666667</v>
      </c>
      <c r="G82" s="39">
        <v>1745.5333333333333</v>
      </c>
      <c r="H82" s="39">
        <v>1734.0666666666666</v>
      </c>
      <c r="I82" s="39">
        <v>1720.0833333333333</v>
      </c>
      <c r="J82" s="39">
        <v>1770.9833333333333</v>
      </c>
      <c r="K82" s="39">
        <v>1784.9666666666665</v>
      </c>
      <c r="L82" s="39">
        <v>1796.4333333333334</v>
      </c>
      <c r="M82" s="31">
        <v>1773.5</v>
      </c>
      <c r="N82" s="31">
        <v>1748.05</v>
      </c>
      <c r="O82" s="300">
        <v>2849050</v>
      </c>
      <c r="P82" s="301">
        <v>-3.3333333333333332E-4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324.85000000000002</v>
      </c>
      <c r="F83" s="38">
        <v>324.53333333333336</v>
      </c>
      <c r="G83" s="39">
        <v>322.31666666666672</v>
      </c>
      <c r="H83" s="39">
        <v>319.78333333333336</v>
      </c>
      <c r="I83" s="39">
        <v>317.56666666666672</v>
      </c>
      <c r="J83" s="39">
        <v>327.06666666666672</v>
      </c>
      <c r="K83" s="39">
        <v>329.2833333333333</v>
      </c>
      <c r="L83" s="39">
        <v>331.81666666666672</v>
      </c>
      <c r="M83" s="31">
        <v>326.75</v>
      </c>
      <c r="N83" s="31">
        <v>322</v>
      </c>
      <c r="O83" s="300">
        <v>10858000</v>
      </c>
      <c r="P83" s="301">
        <v>-5.8597326496978575E-3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1851.25</v>
      </c>
      <c r="F84" s="38">
        <v>1847.05</v>
      </c>
      <c r="G84" s="39">
        <v>1832.25</v>
      </c>
      <c r="H84" s="39">
        <v>1813.25</v>
      </c>
      <c r="I84" s="39">
        <v>1798.45</v>
      </c>
      <c r="J84" s="39">
        <v>1866.05</v>
      </c>
      <c r="K84" s="39">
        <v>1880.8499999999997</v>
      </c>
      <c r="L84" s="39">
        <v>1899.85</v>
      </c>
      <c r="M84" s="31">
        <v>1861.85</v>
      </c>
      <c r="N84" s="31">
        <v>1828.05</v>
      </c>
      <c r="O84" s="300">
        <v>12303925</v>
      </c>
      <c r="P84" s="301">
        <v>-2.1188073041066339E-3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485.4</v>
      </c>
      <c r="F85" s="38">
        <v>484.09999999999997</v>
      </c>
      <c r="G85" s="39">
        <v>479.29999999999995</v>
      </c>
      <c r="H85" s="39">
        <v>473.2</v>
      </c>
      <c r="I85" s="39">
        <v>468.4</v>
      </c>
      <c r="J85" s="39">
        <v>490.19999999999993</v>
      </c>
      <c r="K85" s="39">
        <v>495</v>
      </c>
      <c r="L85" s="39">
        <v>501.09999999999991</v>
      </c>
      <c r="M85" s="31">
        <v>488.9</v>
      </c>
      <c r="N85" s="31">
        <v>478</v>
      </c>
      <c r="O85" s="300">
        <v>7866250</v>
      </c>
      <c r="P85" s="301">
        <v>2.2420796100731114E-2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3987.75</v>
      </c>
      <c r="F86" s="38">
        <v>3991.8166666666671</v>
      </c>
      <c r="G86" s="39">
        <v>3956.1833333333343</v>
      </c>
      <c r="H86" s="39">
        <v>3924.6166666666672</v>
      </c>
      <c r="I86" s="39">
        <v>3888.9833333333345</v>
      </c>
      <c r="J86" s="39">
        <v>4023.3833333333341</v>
      </c>
      <c r="K86" s="39">
        <v>4059.0166666666664</v>
      </c>
      <c r="L86" s="39">
        <v>4090.5833333333339</v>
      </c>
      <c r="M86" s="31">
        <v>4027.45</v>
      </c>
      <c r="N86" s="31">
        <v>3960.25</v>
      </c>
      <c r="O86" s="300">
        <v>3900300</v>
      </c>
      <c r="P86" s="301">
        <v>3.8003992015968061E-2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1346.05</v>
      </c>
      <c r="F87" s="38">
        <v>1340.5666666666666</v>
      </c>
      <c r="G87" s="39">
        <v>1331.9833333333331</v>
      </c>
      <c r="H87" s="39">
        <v>1317.9166666666665</v>
      </c>
      <c r="I87" s="39">
        <v>1309.333333333333</v>
      </c>
      <c r="J87" s="39">
        <v>1354.6333333333332</v>
      </c>
      <c r="K87" s="39">
        <v>1363.2166666666667</v>
      </c>
      <c r="L87" s="39">
        <v>1377.2833333333333</v>
      </c>
      <c r="M87" s="31">
        <v>1349.15</v>
      </c>
      <c r="N87" s="31">
        <v>1326.5</v>
      </c>
      <c r="O87" s="300">
        <v>5395500</v>
      </c>
      <c r="P87" s="301">
        <v>-1.2084592145015106E-2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1126.3</v>
      </c>
      <c r="F88" s="38">
        <v>1120.2</v>
      </c>
      <c r="G88" s="39">
        <v>1111.4000000000001</v>
      </c>
      <c r="H88" s="39">
        <v>1096.5</v>
      </c>
      <c r="I88" s="39">
        <v>1087.7</v>
      </c>
      <c r="J88" s="39">
        <v>1135.1000000000001</v>
      </c>
      <c r="K88" s="39">
        <v>1143.8999999999999</v>
      </c>
      <c r="L88" s="39">
        <v>1158.8000000000002</v>
      </c>
      <c r="M88" s="31">
        <v>1129</v>
      </c>
      <c r="N88" s="31">
        <v>1105.3</v>
      </c>
      <c r="O88" s="300">
        <v>12182800</v>
      </c>
      <c r="P88" s="301">
        <v>1.5047241339087834E-2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2539.4</v>
      </c>
      <c r="F89" s="38">
        <v>2544.7500000000005</v>
      </c>
      <c r="G89" s="39">
        <v>2511.7000000000007</v>
      </c>
      <c r="H89" s="39">
        <v>2484.0000000000005</v>
      </c>
      <c r="I89" s="39">
        <v>2450.9500000000007</v>
      </c>
      <c r="J89" s="39">
        <v>2572.4500000000007</v>
      </c>
      <c r="K89" s="39">
        <v>2605.5000000000009</v>
      </c>
      <c r="L89" s="39">
        <v>2633.2000000000007</v>
      </c>
      <c r="M89" s="31">
        <v>2577.8000000000002</v>
      </c>
      <c r="N89" s="31">
        <v>2517.0500000000002</v>
      </c>
      <c r="O89" s="300">
        <v>2442300</v>
      </c>
      <c r="P89" s="301">
        <v>-1.7854988539027627E-2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1667.35</v>
      </c>
      <c r="F90" s="38">
        <v>1664.3</v>
      </c>
      <c r="G90" s="39">
        <v>1657.3999999999999</v>
      </c>
      <c r="H90" s="39">
        <v>1647.4499999999998</v>
      </c>
      <c r="I90" s="39">
        <v>1640.5499999999997</v>
      </c>
      <c r="J90" s="39">
        <v>1674.25</v>
      </c>
      <c r="K90" s="39">
        <v>1681.15</v>
      </c>
      <c r="L90" s="39">
        <v>1691.1000000000001</v>
      </c>
      <c r="M90" s="31">
        <v>1671.2</v>
      </c>
      <c r="N90" s="31">
        <v>1654.35</v>
      </c>
      <c r="O90" s="300">
        <v>112259400</v>
      </c>
      <c r="P90" s="301">
        <v>1.7426674376408192E-2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652.9</v>
      </c>
      <c r="F91" s="38">
        <v>654.2166666666667</v>
      </c>
      <c r="G91" s="39">
        <v>648.83333333333337</v>
      </c>
      <c r="H91" s="39">
        <v>644.76666666666665</v>
      </c>
      <c r="I91" s="39">
        <v>639.38333333333333</v>
      </c>
      <c r="J91" s="39">
        <v>658.28333333333342</v>
      </c>
      <c r="K91" s="39">
        <v>663.66666666666663</v>
      </c>
      <c r="L91" s="39">
        <v>667.73333333333346</v>
      </c>
      <c r="M91" s="31">
        <v>659.6</v>
      </c>
      <c r="N91" s="31">
        <v>650.15</v>
      </c>
      <c r="O91" s="300">
        <v>17559300</v>
      </c>
      <c r="P91" s="301">
        <v>4.4676566826076011E-3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3212.4</v>
      </c>
      <c r="F92" s="38">
        <v>3219.1</v>
      </c>
      <c r="G92" s="39">
        <v>3183.2999999999997</v>
      </c>
      <c r="H92" s="39">
        <v>3154.2</v>
      </c>
      <c r="I92" s="39">
        <v>3118.3999999999996</v>
      </c>
      <c r="J92" s="39">
        <v>3248.2</v>
      </c>
      <c r="K92" s="39">
        <v>3284</v>
      </c>
      <c r="L92" s="39">
        <v>3313.1</v>
      </c>
      <c r="M92" s="31">
        <v>3254.9</v>
      </c>
      <c r="N92" s="31">
        <v>3190</v>
      </c>
      <c r="O92" s="300">
        <v>3632100</v>
      </c>
      <c r="P92" s="301">
        <v>3.8069107433764897E-2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462.6</v>
      </c>
      <c r="F93" s="38">
        <v>459.65000000000003</v>
      </c>
      <c r="G93" s="39">
        <v>455.95000000000005</v>
      </c>
      <c r="H93" s="39">
        <v>449.3</v>
      </c>
      <c r="I93" s="39">
        <v>445.6</v>
      </c>
      <c r="J93" s="39">
        <v>466.30000000000007</v>
      </c>
      <c r="K93" s="39">
        <v>470</v>
      </c>
      <c r="L93" s="39">
        <v>476.65000000000009</v>
      </c>
      <c r="M93" s="31">
        <v>463.35</v>
      </c>
      <c r="N93" s="31">
        <v>453</v>
      </c>
      <c r="O93" s="300">
        <v>27671000</v>
      </c>
      <c r="P93" s="301">
        <v>1.8247250240762329E-3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142.35</v>
      </c>
      <c r="F94" s="38">
        <v>139.29999999999998</v>
      </c>
      <c r="G94" s="39">
        <v>133.64999999999998</v>
      </c>
      <c r="H94" s="39">
        <v>124.94999999999999</v>
      </c>
      <c r="I94" s="39">
        <v>119.29999999999998</v>
      </c>
      <c r="J94" s="39">
        <v>147.99999999999997</v>
      </c>
      <c r="K94" s="39">
        <v>153.65</v>
      </c>
      <c r="L94" s="39">
        <v>162.34999999999997</v>
      </c>
      <c r="M94" s="31">
        <v>144.94999999999999</v>
      </c>
      <c r="N94" s="31">
        <v>130.6</v>
      </c>
      <c r="O94" s="300">
        <v>32330000</v>
      </c>
      <c r="P94" s="301">
        <v>0.16124119550732915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285.2</v>
      </c>
      <c r="F95" s="38">
        <v>283.95</v>
      </c>
      <c r="G95" s="39">
        <v>280.39999999999998</v>
      </c>
      <c r="H95" s="39">
        <v>275.59999999999997</v>
      </c>
      <c r="I95" s="39">
        <v>272.04999999999995</v>
      </c>
      <c r="J95" s="39">
        <v>288.75</v>
      </c>
      <c r="K95" s="39">
        <v>292.30000000000007</v>
      </c>
      <c r="L95" s="39">
        <v>297.10000000000002</v>
      </c>
      <c r="M95" s="31">
        <v>287.5</v>
      </c>
      <c r="N95" s="31">
        <v>279.14999999999998</v>
      </c>
      <c r="O95" s="300">
        <v>39276900</v>
      </c>
      <c r="P95" s="301">
        <v>2.9147506190307745E-2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2582.9499999999998</v>
      </c>
      <c r="F96" s="38">
        <v>2586.2499999999995</v>
      </c>
      <c r="G96" s="39">
        <v>2572.6499999999992</v>
      </c>
      <c r="H96" s="39">
        <v>2562.3499999999995</v>
      </c>
      <c r="I96" s="39">
        <v>2548.7499999999991</v>
      </c>
      <c r="J96" s="39">
        <v>2596.5499999999993</v>
      </c>
      <c r="K96" s="39">
        <v>2610.1499999999996</v>
      </c>
      <c r="L96" s="39">
        <v>2620.4499999999994</v>
      </c>
      <c r="M96" s="31">
        <v>2599.85</v>
      </c>
      <c r="N96" s="31">
        <v>2575.9499999999998</v>
      </c>
      <c r="O96" s="300">
        <v>9876600</v>
      </c>
      <c r="P96" s="301">
        <v>1.8720797103691556E-2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143.5</v>
      </c>
      <c r="F97" s="38">
        <v>141.56666666666666</v>
      </c>
      <c r="G97" s="39">
        <v>137.68333333333334</v>
      </c>
      <c r="H97" s="39">
        <v>131.86666666666667</v>
      </c>
      <c r="I97" s="39">
        <v>127.98333333333335</v>
      </c>
      <c r="J97" s="39">
        <v>147.38333333333333</v>
      </c>
      <c r="K97" s="39">
        <v>151.26666666666665</v>
      </c>
      <c r="L97" s="39">
        <v>157.08333333333331</v>
      </c>
      <c r="M97" s="31">
        <v>145.44999999999999</v>
      </c>
      <c r="N97" s="31">
        <v>135.75</v>
      </c>
      <c r="O97" s="300">
        <v>64326300</v>
      </c>
      <c r="P97" s="301">
        <v>-8.1287784980697789E-2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996.8</v>
      </c>
      <c r="F98" s="38">
        <v>994.46666666666658</v>
      </c>
      <c r="G98" s="39">
        <v>991.03333333333319</v>
      </c>
      <c r="H98" s="39">
        <v>985.26666666666665</v>
      </c>
      <c r="I98" s="39">
        <v>981.83333333333326</v>
      </c>
      <c r="J98" s="39">
        <v>1000.2333333333331</v>
      </c>
      <c r="K98" s="39">
        <v>1003.6666666666665</v>
      </c>
      <c r="L98" s="39">
        <v>1009.4333333333331</v>
      </c>
      <c r="M98" s="31">
        <v>997.9</v>
      </c>
      <c r="N98" s="31">
        <v>988.7</v>
      </c>
      <c r="O98" s="300">
        <v>80496500</v>
      </c>
      <c r="P98" s="301">
        <v>-1.1875198707648419E-2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1394.85</v>
      </c>
      <c r="F99" s="38">
        <v>1385.8166666666666</v>
      </c>
      <c r="G99" s="39">
        <v>1373.0333333333333</v>
      </c>
      <c r="H99" s="39">
        <v>1351.2166666666667</v>
      </c>
      <c r="I99" s="39">
        <v>1338.4333333333334</v>
      </c>
      <c r="J99" s="39">
        <v>1407.6333333333332</v>
      </c>
      <c r="K99" s="39">
        <v>1420.4166666666665</v>
      </c>
      <c r="L99" s="39">
        <v>1442.2333333333331</v>
      </c>
      <c r="M99" s="31">
        <v>1398.6</v>
      </c>
      <c r="N99" s="31">
        <v>1364</v>
      </c>
      <c r="O99" s="300">
        <v>4146000</v>
      </c>
      <c r="P99" s="301">
        <v>-2.9494382022471909E-2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583.6</v>
      </c>
      <c r="F100" s="38">
        <v>582.86666666666667</v>
      </c>
      <c r="G100" s="39">
        <v>578.98333333333335</v>
      </c>
      <c r="H100" s="39">
        <v>574.36666666666667</v>
      </c>
      <c r="I100" s="39">
        <v>570.48333333333335</v>
      </c>
      <c r="J100" s="39">
        <v>587.48333333333335</v>
      </c>
      <c r="K100" s="39">
        <v>591.36666666666679</v>
      </c>
      <c r="L100" s="39">
        <v>595.98333333333335</v>
      </c>
      <c r="M100" s="31">
        <v>586.75</v>
      </c>
      <c r="N100" s="31">
        <v>578.25</v>
      </c>
      <c r="O100" s="300">
        <v>9927000</v>
      </c>
      <c r="P100" s="301">
        <v>-3.9133052378085495E-3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8.4499999999999993</v>
      </c>
      <c r="F101" s="38">
        <v>8.5</v>
      </c>
      <c r="G101" s="39">
        <v>8.3000000000000007</v>
      </c>
      <c r="H101" s="39">
        <v>8.15</v>
      </c>
      <c r="I101" s="39">
        <v>7.9500000000000011</v>
      </c>
      <c r="J101" s="39">
        <v>8.65</v>
      </c>
      <c r="K101" s="39">
        <v>8.85</v>
      </c>
      <c r="L101" s="39">
        <v>9</v>
      </c>
      <c r="M101" s="31">
        <v>8.6999999999999993</v>
      </c>
      <c r="N101" s="31">
        <v>8.35</v>
      </c>
      <c r="O101" s="300">
        <v>793840000</v>
      </c>
      <c r="P101" s="301">
        <v>5.7774173930670988E-3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119.65</v>
      </c>
      <c r="F102" s="38">
        <v>118.96666666666665</v>
      </c>
      <c r="G102" s="39">
        <v>116.2833333333333</v>
      </c>
      <c r="H102" s="39">
        <v>112.91666666666664</v>
      </c>
      <c r="I102" s="39">
        <v>110.23333333333329</v>
      </c>
      <c r="J102" s="39">
        <v>122.33333333333331</v>
      </c>
      <c r="K102" s="39">
        <v>125.01666666666668</v>
      </c>
      <c r="L102" s="39">
        <v>128.38333333333333</v>
      </c>
      <c r="M102" s="31">
        <v>121.65</v>
      </c>
      <c r="N102" s="31">
        <v>115.6</v>
      </c>
      <c r="O102" s="300">
        <v>125690000</v>
      </c>
      <c r="P102" s="301">
        <v>3.6732412361255291E-3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87.75</v>
      </c>
      <c r="F103" s="38">
        <v>86.883333333333326</v>
      </c>
      <c r="G103" s="39">
        <v>84.866666666666646</v>
      </c>
      <c r="H103" s="39">
        <v>81.98333333333332</v>
      </c>
      <c r="I103" s="39">
        <v>79.96666666666664</v>
      </c>
      <c r="J103" s="39">
        <v>89.766666666666652</v>
      </c>
      <c r="K103" s="39">
        <v>91.783333333333331</v>
      </c>
      <c r="L103" s="39">
        <v>94.666666666666657</v>
      </c>
      <c r="M103" s="31">
        <v>88.9</v>
      </c>
      <c r="N103" s="31">
        <v>84</v>
      </c>
      <c r="O103" s="300">
        <v>171855000</v>
      </c>
      <c r="P103" s="301">
        <v>1.6502528613255258E-2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123.85</v>
      </c>
      <c r="F104" s="38">
        <v>124.06666666666666</v>
      </c>
      <c r="G104" s="39">
        <v>123.08333333333333</v>
      </c>
      <c r="H104" s="39">
        <v>122.31666666666666</v>
      </c>
      <c r="I104" s="39">
        <v>121.33333333333333</v>
      </c>
      <c r="J104" s="39">
        <v>124.83333333333333</v>
      </c>
      <c r="K104" s="39">
        <v>125.81666666666668</v>
      </c>
      <c r="L104" s="39">
        <v>126.58333333333333</v>
      </c>
      <c r="M104" s="31">
        <v>125.05</v>
      </c>
      <c r="N104" s="31">
        <v>123.3</v>
      </c>
      <c r="O104" s="300">
        <v>48288750</v>
      </c>
      <c r="P104" s="301">
        <v>1.4416259650228455E-2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467.3</v>
      </c>
      <c r="F105" s="38">
        <v>465.43333333333334</v>
      </c>
      <c r="G105" s="39">
        <v>462.86666666666667</v>
      </c>
      <c r="H105" s="39">
        <v>458.43333333333334</v>
      </c>
      <c r="I105" s="39">
        <v>455.86666666666667</v>
      </c>
      <c r="J105" s="39">
        <v>469.86666666666667</v>
      </c>
      <c r="K105" s="39">
        <v>472.43333333333339</v>
      </c>
      <c r="L105" s="39">
        <v>476.86666666666667</v>
      </c>
      <c r="M105" s="31">
        <v>468</v>
      </c>
      <c r="N105" s="31">
        <v>461</v>
      </c>
      <c r="O105" s="300">
        <v>9911000</v>
      </c>
      <c r="P105" s="301">
        <v>0.10012210012210013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398.15</v>
      </c>
      <c r="F106" s="38">
        <v>397.25</v>
      </c>
      <c r="G106" s="39">
        <v>395.5</v>
      </c>
      <c r="H106" s="39">
        <v>392.85</v>
      </c>
      <c r="I106" s="39">
        <v>391.1</v>
      </c>
      <c r="J106" s="39">
        <v>399.9</v>
      </c>
      <c r="K106" s="39">
        <v>401.65</v>
      </c>
      <c r="L106" s="39">
        <v>404.29999999999995</v>
      </c>
      <c r="M106" s="31">
        <v>399</v>
      </c>
      <c r="N106" s="31">
        <v>394.6</v>
      </c>
      <c r="O106" s="300">
        <v>19760000</v>
      </c>
      <c r="P106" s="301">
        <v>-6.0691887517701801E-4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221.75</v>
      </c>
      <c r="F107" s="38">
        <v>221.04999999999998</v>
      </c>
      <c r="G107" s="39">
        <v>217.94999999999996</v>
      </c>
      <c r="H107" s="39">
        <v>214.14999999999998</v>
      </c>
      <c r="I107" s="39">
        <v>211.04999999999995</v>
      </c>
      <c r="J107" s="39">
        <v>224.84999999999997</v>
      </c>
      <c r="K107" s="39">
        <v>227.95</v>
      </c>
      <c r="L107" s="39">
        <v>231.74999999999997</v>
      </c>
      <c r="M107" s="31">
        <v>224.15</v>
      </c>
      <c r="N107" s="31">
        <v>217.25</v>
      </c>
      <c r="O107" s="300">
        <v>19000800</v>
      </c>
      <c r="P107" s="301">
        <v>0.10787960771051741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3141.5</v>
      </c>
      <c r="F108" s="38">
        <v>3125.1</v>
      </c>
      <c r="G108" s="39">
        <v>3088.2</v>
      </c>
      <c r="H108" s="39">
        <v>3034.9</v>
      </c>
      <c r="I108" s="39">
        <v>2998</v>
      </c>
      <c r="J108" s="39">
        <v>3178.3999999999996</v>
      </c>
      <c r="K108" s="39">
        <v>3215.3</v>
      </c>
      <c r="L108" s="39">
        <v>3268.5999999999995</v>
      </c>
      <c r="M108" s="31">
        <v>3162</v>
      </c>
      <c r="N108" s="31">
        <v>3071.8</v>
      </c>
      <c r="O108" s="300">
        <v>708000</v>
      </c>
      <c r="P108" s="301">
        <v>-3.3783783783783786E-3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2615.15</v>
      </c>
      <c r="F109" s="38">
        <v>2627.7000000000003</v>
      </c>
      <c r="G109" s="39">
        <v>2592.6000000000004</v>
      </c>
      <c r="H109" s="39">
        <v>2570.0500000000002</v>
      </c>
      <c r="I109" s="39">
        <v>2534.9500000000003</v>
      </c>
      <c r="J109" s="39">
        <v>2650.2500000000005</v>
      </c>
      <c r="K109" s="39">
        <v>2685.35</v>
      </c>
      <c r="L109" s="39">
        <v>2707.9000000000005</v>
      </c>
      <c r="M109" s="31">
        <v>2662.8</v>
      </c>
      <c r="N109" s="31">
        <v>2605.15</v>
      </c>
      <c r="O109" s="300">
        <v>4409100</v>
      </c>
      <c r="P109" s="301">
        <v>4.649672457989177E-2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1427.9</v>
      </c>
      <c r="F110" s="38">
        <v>1422.1166666666668</v>
      </c>
      <c r="G110" s="39">
        <v>1414.7833333333335</v>
      </c>
      <c r="H110" s="39">
        <v>1401.6666666666667</v>
      </c>
      <c r="I110" s="39">
        <v>1394.3333333333335</v>
      </c>
      <c r="J110" s="39">
        <v>1435.2333333333336</v>
      </c>
      <c r="K110" s="39">
        <v>1442.5666666666666</v>
      </c>
      <c r="L110" s="39">
        <v>1455.6833333333336</v>
      </c>
      <c r="M110" s="31">
        <v>1429.45</v>
      </c>
      <c r="N110" s="31">
        <v>1409</v>
      </c>
      <c r="O110" s="300">
        <v>20999500</v>
      </c>
      <c r="P110" s="301">
        <v>6.0122640605537988E-3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173.1</v>
      </c>
      <c r="F111" s="38">
        <v>174.26666666666665</v>
      </c>
      <c r="G111" s="39">
        <v>171.5333333333333</v>
      </c>
      <c r="H111" s="39">
        <v>169.96666666666664</v>
      </c>
      <c r="I111" s="39">
        <v>167.23333333333329</v>
      </c>
      <c r="J111" s="39">
        <v>175.83333333333331</v>
      </c>
      <c r="K111" s="39">
        <v>178.56666666666666</v>
      </c>
      <c r="L111" s="39">
        <v>180.13333333333333</v>
      </c>
      <c r="M111" s="31">
        <v>177</v>
      </c>
      <c r="N111" s="31">
        <v>172.7</v>
      </c>
      <c r="O111" s="300">
        <v>83572000</v>
      </c>
      <c r="P111" s="301">
        <v>-2.5028757288485186E-2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1367.25</v>
      </c>
      <c r="F112" s="38">
        <v>1360.3833333333332</v>
      </c>
      <c r="G112" s="39">
        <v>1351.9166666666665</v>
      </c>
      <c r="H112" s="39">
        <v>1336.5833333333333</v>
      </c>
      <c r="I112" s="39">
        <v>1328.1166666666666</v>
      </c>
      <c r="J112" s="39">
        <v>1375.7166666666665</v>
      </c>
      <c r="K112" s="39">
        <v>1384.1833333333332</v>
      </c>
      <c r="L112" s="39">
        <v>1399.5166666666664</v>
      </c>
      <c r="M112" s="31">
        <v>1368.85</v>
      </c>
      <c r="N112" s="31">
        <v>1345.05</v>
      </c>
      <c r="O112" s="300">
        <v>36015200</v>
      </c>
      <c r="P112" s="301">
        <v>-3.023318433949055E-2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94.7</v>
      </c>
      <c r="F113" s="38">
        <v>94.90000000000002</v>
      </c>
      <c r="G113" s="39">
        <v>93.450000000000045</v>
      </c>
      <c r="H113" s="39">
        <v>92.200000000000031</v>
      </c>
      <c r="I113" s="39">
        <v>90.750000000000057</v>
      </c>
      <c r="J113" s="39">
        <v>96.150000000000034</v>
      </c>
      <c r="K113" s="39">
        <v>97.6</v>
      </c>
      <c r="L113" s="39">
        <v>98.850000000000023</v>
      </c>
      <c r="M113" s="31">
        <v>96.35</v>
      </c>
      <c r="N113" s="31">
        <v>93.65</v>
      </c>
      <c r="O113" s="300">
        <v>105222000</v>
      </c>
      <c r="P113" s="301">
        <v>5.3597578834325879E-2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876.6</v>
      </c>
      <c r="F114" s="38">
        <v>879.96666666666658</v>
      </c>
      <c r="G114" s="39">
        <v>862.18333333333317</v>
      </c>
      <c r="H114" s="39">
        <v>847.76666666666654</v>
      </c>
      <c r="I114" s="39">
        <v>829.98333333333312</v>
      </c>
      <c r="J114" s="39">
        <v>894.38333333333321</v>
      </c>
      <c r="K114" s="39">
        <v>912.16666666666674</v>
      </c>
      <c r="L114" s="39">
        <v>926.58333333333326</v>
      </c>
      <c r="M114" s="31">
        <v>897.75</v>
      </c>
      <c r="N114" s="31">
        <v>865.55</v>
      </c>
      <c r="O114" s="300">
        <v>2580500</v>
      </c>
      <c r="P114" s="301">
        <v>8.3820167640335282E-3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644.6</v>
      </c>
      <c r="F115" s="38">
        <v>642.2166666666667</v>
      </c>
      <c r="G115" s="39">
        <v>637.13333333333344</v>
      </c>
      <c r="H115" s="39">
        <v>629.66666666666674</v>
      </c>
      <c r="I115" s="39">
        <v>624.58333333333348</v>
      </c>
      <c r="J115" s="39">
        <v>649.68333333333339</v>
      </c>
      <c r="K115" s="39">
        <v>654.76666666666665</v>
      </c>
      <c r="L115" s="39">
        <v>662.23333333333335</v>
      </c>
      <c r="M115" s="31">
        <v>647.29999999999995</v>
      </c>
      <c r="N115" s="31">
        <v>634.75</v>
      </c>
      <c r="O115" s="300">
        <v>12431125</v>
      </c>
      <c r="P115" s="301">
        <v>1.4803327224023686E-3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468.75</v>
      </c>
      <c r="F116" s="38">
        <v>469.51666666666665</v>
      </c>
      <c r="G116" s="39">
        <v>466.7833333333333</v>
      </c>
      <c r="H116" s="39">
        <v>464.81666666666666</v>
      </c>
      <c r="I116" s="39">
        <v>462.08333333333331</v>
      </c>
      <c r="J116" s="39">
        <v>471.48333333333329</v>
      </c>
      <c r="K116" s="39">
        <v>474.21666666666664</v>
      </c>
      <c r="L116" s="39">
        <v>476.18333333333328</v>
      </c>
      <c r="M116" s="31">
        <v>472.25</v>
      </c>
      <c r="N116" s="31">
        <v>467.55</v>
      </c>
      <c r="O116" s="300">
        <v>82169600</v>
      </c>
      <c r="P116" s="301">
        <v>-1.2175652541883859E-2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674.15</v>
      </c>
      <c r="F117" s="38">
        <v>673.85</v>
      </c>
      <c r="G117" s="39">
        <v>667.95</v>
      </c>
      <c r="H117" s="39">
        <v>661.75</v>
      </c>
      <c r="I117" s="39">
        <v>655.85</v>
      </c>
      <c r="J117" s="39">
        <v>680.05000000000007</v>
      </c>
      <c r="K117" s="39">
        <v>685.94999999999993</v>
      </c>
      <c r="L117" s="39">
        <v>692.15000000000009</v>
      </c>
      <c r="M117" s="31">
        <v>679.75</v>
      </c>
      <c r="N117" s="31">
        <v>667.65</v>
      </c>
      <c r="O117" s="300">
        <v>25357500</v>
      </c>
      <c r="P117" s="301">
        <v>2.7191250189883033E-2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3289.75</v>
      </c>
      <c r="F118" s="38">
        <v>3291.15</v>
      </c>
      <c r="G118" s="39">
        <v>3270.3500000000004</v>
      </c>
      <c r="H118" s="39">
        <v>3250.9500000000003</v>
      </c>
      <c r="I118" s="39">
        <v>3230.1500000000005</v>
      </c>
      <c r="J118" s="39">
        <v>3310.55</v>
      </c>
      <c r="K118" s="39">
        <v>3331.3500000000004</v>
      </c>
      <c r="L118" s="39">
        <v>3350.75</v>
      </c>
      <c r="M118" s="31">
        <v>3311.95</v>
      </c>
      <c r="N118" s="31">
        <v>3271.75</v>
      </c>
      <c r="O118" s="300">
        <v>332000</v>
      </c>
      <c r="P118" s="301">
        <v>0.10574521232306411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821.75</v>
      </c>
      <c r="F119" s="38">
        <v>820.43333333333339</v>
      </c>
      <c r="G119" s="39">
        <v>814.01666666666677</v>
      </c>
      <c r="H119" s="39">
        <v>806.28333333333342</v>
      </c>
      <c r="I119" s="39">
        <v>799.86666666666679</v>
      </c>
      <c r="J119" s="39">
        <v>828.16666666666674</v>
      </c>
      <c r="K119" s="39">
        <v>834.58333333333326</v>
      </c>
      <c r="L119" s="39">
        <v>842.31666666666672</v>
      </c>
      <c r="M119" s="31">
        <v>826.85</v>
      </c>
      <c r="N119" s="31">
        <v>812.7</v>
      </c>
      <c r="O119" s="300">
        <v>21012750</v>
      </c>
      <c r="P119" s="301">
        <v>-4.8826692740161333E-2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479.6</v>
      </c>
      <c r="F120" s="38">
        <v>480.81666666666661</v>
      </c>
      <c r="G120" s="39">
        <v>476.68333333333322</v>
      </c>
      <c r="H120" s="39">
        <v>473.76666666666659</v>
      </c>
      <c r="I120" s="39">
        <v>469.63333333333321</v>
      </c>
      <c r="J120" s="39">
        <v>483.73333333333323</v>
      </c>
      <c r="K120" s="39">
        <v>487.86666666666667</v>
      </c>
      <c r="L120" s="39">
        <v>490.78333333333325</v>
      </c>
      <c r="M120" s="31">
        <v>484.95</v>
      </c>
      <c r="N120" s="31">
        <v>477.9</v>
      </c>
      <c r="O120" s="300">
        <v>16766250</v>
      </c>
      <c r="P120" s="301">
        <v>-1.3024282560706401E-2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1870.8</v>
      </c>
      <c r="F121" s="38">
        <v>1874.4666666666665</v>
      </c>
      <c r="G121" s="39">
        <v>1861.5333333333328</v>
      </c>
      <c r="H121" s="39">
        <v>1852.2666666666664</v>
      </c>
      <c r="I121" s="39">
        <v>1839.3333333333328</v>
      </c>
      <c r="J121" s="39">
        <v>1883.7333333333329</v>
      </c>
      <c r="K121" s="39">
        <v>1896.6666666666667</v>
      </c>
      <c r="L121" s="39">
        <v>1905.9333333333329</v>
      </c>
      <c r="M121" s="31">
        <v>1887.4</v>
      </c>
      <c r="N121" s="31">
        <v>1865.2</v>
      </c>
      <c r="O121" s="300">
        <v>23118800</v>
      </c>
      <c r="P121" s="301">
        <v>4.1575058569111555E-2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133.05000000000001</v>
      </c>
      <c r="F122" s="38">
        <v>133.08333333333334</v>
      </c>
      <c r="G122" s="39">
        <v>132.16666666666669</v>
      </c>
      <c r="H122" s="39">
        <v>131.28333333333333</v>
      </c>
      <c r="I122" s="39">
        <v>130.36666666666667</v>
      </c>
      <c r="J122" s="39">
        <v>133.9666666666667</v>
      </c>
      <c r="K122" s="39">
        <v>134.88333333333338</v>
      </c>
      <c r="L122" s="39">
        <v>135.76666666666671</v>
      </c>
      <c r="M122" s="31">
        <v>134</v>
      </c>
      <c r="N122" s="31">
        <v>132.19999999999999</v>
      </c>
      <c r="O122" s="300">
        <v>68366764</v>
      </c>
      <c r="P122" s="301">
        <v>6.8340123537915624E-3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2326.75</v>
      </c>
      <c r="F123" s="38">
        <v>2330.2333333333331</v>
      </c>
      <c r="G123" s="39">
        <v>2300.4666666666662</v>
      </c>
      <c r="H123" s="39">
        <v>2274.1833333333329</v>
      </c>
      <c r="I123" s="39">
        <v>2244.4166666666661</v>
      </c>
      <c r="J123" s="39">
        <v>2356.5166666666664</v>
      </c>
      <c r="K123" s="39">
        <v>2386.2833333333338</v>
      </c>
      <c r="L123" s="39">
        <v>2412.5666666666666</v>
      </c>
      <c r="M123" s="31">
        <v>2360</v>
      </c>
      <c r="N123" s="31">
        <v>2303.9499999999998</v>
      </c>
      <c r="O123" s="300">
        <v>886800</v>
      </c>
      <c r="P123" s="301">
        <v>-4.3675186023940472E-2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355.3</v>
      </c>
      <c r="F124" s="38">
        <v>351.36666666666662</v>
      </c>
      <c r="G124" s="39">
        <v>339.93333333333322</v>
      </c>
      <c r="H124" s="39">
        <v>324.56666666666661</v>
      </c>
      <c r="I124" s="39">
        <v>313.13333333333321</v>
      </c>
      <c r="J124" s="39">
        <v>366.73333333333323</v>
      </c>
      <c r="K124" s="39">
        <v>378.16666666666663</v>
      </c>
      <c r="L124" s="39">
        <v>393.53333333333325</v>
      </c>
      <c r="M124" s="31">
        <v>362.8</v>
      </c>
      <c r="N124" s="31">
        <v>336</v>
      </c>
      <c r="O124" s="300">
        <v>12095500</v>
      </c>
      <c r="P124" s="301">
        <v>-9.026978647231812E-2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421.1</v>
      </c>
      <c r="F125" s="38">
        <v>419.9666666666667</v>
      </c>
      <c r="G125" s="39">
        <v>416.53333333333342</v>
      </c>
      <c r="H125" s="39">
        <v>411.9666666666667</v>
      </c>
      <c r="I125" s="39">
        <v>408.53333333333342</v>
      </c>
      <c r="J125" s="39">
        <v>424.53333333333342</v>
      </c>
      <c r="K125" s="39">
        <v>427.9666666666667</v>
      </c>
      <c r="L125" s="39">
        <v>432.53333333333342</v>
      </c>
      <c r="M125" s="31">
        <v>423.4</v>
      </c>
      <c r="N125" s="31">
        <v>415.4</v>
      </c>
      <c r="O125" s="300">
        <v>18422000</v>
      </c>
      <c r="P125" s="301">
        <v>-2.1708455443395202E-4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2668.35</v>
      </c>
      <c r="F126" s="38">
        <v>2655.5666666666671</v>
      </c>
      <c r="G126" s="39">
        <v>2636.3833333333341</v>
      </c>
      <c r="H126" s="39">
        <v>2604.416666666667</v>
      </c>
      <c r="I126" s="39">
        <v>2585.233333333334</v>
      </c>
      <c r="J126" s="39">
        <v>2687.5333333333342</v>
      </c>
      <c r="K126" s="39">
        <v>2706.7166666666676</v>
      </c>
      <c r="L126" s="39">
        <v>2738.6833333333343</v>
      </c>
      <c r="M126" s="31">
        <v>2674.75</v>
      </c>
      <c r="N126" s="31">
        <v>2623.6</v>
      </c>
      <c r="O126" s="300">
        <v>8789400</v>
      </c>
      <c r="P126" s="301">
        <v>-1.6812644719621465E-2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4936</v>
      </c>
      <c r="F127" s="38">
        <v>4907.4833333333336</v>
      </c>
      <c r="G127" s="39">
        <v>4869.7666666666673</v>
      </c>
      <c r="H127" s="39">
        <v>4803.5333333333338</v>
      </c>
      <c r="I127" s="39">
        <v>4765.8166666666675</v>
      </c>
      <c r="J127" s="39">
        <v>4973.7166666666672</v>
      </c>
      <c r="K127" s="39">
        <v>5011.4333333333343</v>
      </c>
      <c r="L127" s="39">
        <v>5077.666666666667</v>
      </c>
      <c r="M127" s="31">
        <v>4945.2</v>
      </c>
      <c r="N127" s="31">
        <v>4841.25</v>
      </c>
      <c r="O127" s="300">
        <v>2148750</v>
      </c>
      <c r="P127" s="301">
        <v>6.8883109580375346E-3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4062.55</v>
      </c>
      <c r="F128" s="38">
        <v>4063.4666666666667</v>
      </c>
      <c r="G128" s="39">
        <v>4039.1833333333334</v>
      </c>
      <c r="H128" s="39">
        <v>4015.8166666666666</v>
      </c>
      <c r="I128" s="39">
        <v>3991.5333333333333</v>
      </c>
      <c r="J128" s="39">
        <v>4086.8333333333335</v>
      </c>
      <c r="K128" s="39">
        <v>4111.1166666666668</v>
      </c>
      <c r="L128" s="39">
        <v>4134.4833333333336</v>
      </c>
      <c r="M128" s="31">
        <v>4087.75</v>
      </c>
      <c r="N128" s="31">
        <v>4040.1</v>
      </c>
      <c r="O128" s="300">
        <v>901000</v>
      </c>
      <c r="P128" s="301">
        <v>1.8769787426503846E-2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993.25</v>
      </c>
      <c r="F129" s="38">
        <v>990.41666666666663</v>
      </c>
      <c r="G129" s="39">
        <v>981.23333333333323</v>
      </c>
      <c r="H129" s="39">
        <v>969.21666666666658</v>
      </c>
      <c r="I129" s="39">
        <v>960.03333333333319</v>
      </c>
      <c r="J129" s="39">
        <v>1002.4333333333333</v>
      </c>
      <c r="K129" s="39">
        <v>1011.6166666666667</v>
      </c>
      <c r="L129" s="39">
        <v>1023.6333333333333</v>
      </c>
      <c r="M129" s="31">
        <v>999.6</v>
      </c>
      <c r="N129" s="31">
        <v>978.4</v>
      </c>
      <c r="O129" s="300">
        <v>5051550</v>
      </c>
      <c r="P129" s="301">
        <v>-2.8445316331535065E-2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1487.45</v>
      </c>
      <c r="F130" s="38">
        <v>1482.5</v>
      </c>
      <c r="G130" s="39">
        <v>1475.85</v>
      </c>
      <c r="H130" s="39">
        <v>1464.25</v>
      </c>
      <c r="I130" s="39">
        <v>1457.6</v>
      </c>
      <c r="J130" s="39">
        <v>1494.1</v>
      </c>
      <c r="K130" s="39">
        <v>1500.75</v>
      </c>
      <c r="L130" s="39">
        <v>1512.35</v>
      </c>
      <c r="M130" s="31">
        <v>1489.15</v>
      </c>
      <c r="N130" s="31">
        <v>1470.9</v>
      </c>
      <c r="O130" s="300">
        <v>18260200</v>
      </c>
      <c r="P130" s="301">
        <v>4.7762113858716582E-3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292.39999999999998</v>
      </c>
      <c r="F131" s="38">
        <v>293.66666666666663</v>
      </c>
      <c r="G131" s="39">
        <v>289.13333333333327</v>
      </c>
      <c r="H131" s="39">
        <v>285.86666666666662</v>
      </c>
      <c r="I131" s="39">
        <v>281.33333333333326</v>
      </c>
      <c r="J131" s="39">
        <v>296.93333333333328</v>
      </c>
      <c r="K131" s="39">
        <v>301.46666666666658</v>
      </c>
      <c r="L131" s="39">
        <v>304.73333333333329</v>
      </c>
      <c r="M131" s="31">
        <v>298.2</v>
      </c>
      <c r="N131" s="31">
        <v>290.39999999999998</v>
      </c>
      <c r="O131" s="300">
        <v>39832000</v>
      </c>
      <c r="P131" s="301">
        <v>0.19114832535885168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139.9</v>
      </c>
      <c r="F132" s="38">
        <v>140.11666666666667</v>
      </c>
      <c r="G132" s="39">
        <v>138.33333333333334</v>
      </c>
      <c r="H132" s="39">
        <v>136.76666666666668</v>
      </c>
      <c r="I132" s="39">
        <v>134.98333333333335</v>
      </c>
      <c r="J132" s="39">
        <v>141.68333333333334</v>
      </c>
      <c r="K132" s="39">
        <v>143.46666666666664</v>
      </c>
      <c r="L132" s="39">
        <v>145.03333333333333</v>
      </c>
      <c r="M132" s="31">
        <v>141.9</v>
      </c>
      <c r="N132" s="31">
        <v>138.55000000000001</v>
      </c>
      <c r="O132" s="300">
        <v>73968000</v>
      </c>
      <c r="P132" s="301">
        <v>2.5197505197505198E-2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564</v>
      </c>
      <c r="F133" s="38">
        <v>568.58333333333337</v>
      </c>
      <c r="G133" s="39">
        <v>556.31666666666672</v>
      </c>
      <c r="H133" s="39">
        <v>548.63333333333333</v>
      </c>
      <c r="I133" s="39">
        <v>536.36666666666667</v>
      </c>
      <c r="J133" s="39">
        <v>576.26666666666677</v>
      </c>
      <c r="K133" s="39">
        <v>588.53333333333342</v>
      </c>
      <c r="L133" s="39">
        <v>596.21666666666681</v>
      </c>
      <c r="M133" s="31">
        <v>580.85</v>
      </c>
      <c r="N133" s="31">
        <v>560.9</v>
      </c>
      <c r="O133" s="300">
        <v>7617600</v>
      </c>
      <c r="P133" s="301">
        <v>-3.2612008533983543E-2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9808.65</v>
      </c>
      <c r="F134" s="38">
        <v>9743.4333333333343</v>
      </c>
      <c r="G134" s="39">
        <v>9667.8666666666686</v>
      </c>
      <c r="H134" s="39">
        <v>9527.0833333333339</v>
      </c>
      <c r="I134" s="39">
        <v>9451.5166666666682</v>
      </c>
      <c r="J134" s="39">
        <v>9884.216666666669</v>
      </c>
      <c r="K134" s="39">
        <v>9959.7833333333347</v>
      </c>
      <c r="L134" s="39">
        <v>10100.566666666669</v>
      </c>
      <c r="M134" s="31">
        <v>9819</v>
      </c>
      <c r="N134" s="31">
        <v>9602.65</v>
      </c>
      <c r="O134" s="300">
        <v>2729300</v>
      </c>
      <c r="P134" s="301">
        <v>5.3661738022622862E-2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1022.55</v>
      </c>
      <c r="F135" s="38">
        <v>1020.5666666666666</v>
      </c>
      <c r="G135" s="39">
        <v>1014.9833333333331</v>
      </c>
      <c r="H135" s="39">
        <v>1007.4166666666665</v>
      </c>
      <c r="I135" s="39">
        <v>1001.833333333333</v>
      </c>
      <c r="J135" s="39">
        <v>1028.1333333333332</v>
      </c>
      <c r="K135" s="39">
        <v>1033.7166666666667</v>
      </c>
      <c r="L135" s="39">
        <v>1041.2833333333333</v>
      </c>
      <c r="M135" s="31">
        <v>1026.1500000000001</v>
      </c>
      <c r="N135" s="31">
        <v>1013</v>
      </c>
      <c r="O135" s="300">
        <v>10512600</v>
      </c>
      <c r="P135" s="301">
        <v>-1.8944342827279855E-2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1677.25</v>
      </c>
      <c r="F136" s="38">
        <v>1673.7833333333335</v>
      </c>
      <c r="G136" s="39">
        <v>1652.0166666666671</v>
      </c>
      <c r="H136" s="39">
        <v>1626.7833333333335</v>
      </c>
      <c r="I136" s="39">
        <v>1605.0166666666671</v>
      </c>
      <c r="J136" s="39">
        <v>1699.0166666666671</v>
      </c>
      <c r="K136" s="39">
        <v>1720.7833333333335</v>
      </c>
      <c r="L136" s="39">
        <v>1746.0166666666671</v>
      </c>
      <c r="M136" s="31">
        <v>1695.55</v>
      </c>
      <c r="N136" s="31">
        <v>1648.55</v>
      </c>
      <c r="O136" s="300">
        <v>2820800</v>
      </c>
      <c r="P136" s="301">
        <v>3.7058823529411762E-2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1380</v>
      </c>
      <c r="F137" s="38">
        <v>1392.8999999999999</v>
      </c>
      <c r="G137" s="39">
        <v>1358.0999999999997</v>
      </c>
      <c r="H137" s="39">
        <v>1336.1999999999998</v>
      </c>
      <c r="I137" s="39">
        <v>1301.3999999999996</v>
      </c>
      <c r="J137" s="39">
        <v>1414.7999999999997</v>
      </c>
      <c r="K137" s="39">
        <v>1449.6</v>
      </c>
      <c r="L137" s="39">
        <v>1471.4999999999998</v>
      </c>
      <c r="M137" s="31">
        <v>1427.7</v>
      </c>
      <c r="N137" s="31">
        <v>1371</v>
      </c>
      <c r="O137" s="300">
        <v>1733200</v>
      </c>
      <c r="P137" s="301">
        <v>4.5355850422195414E-2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821.65</v>
      </c>
      <c r="F138" s="38">
        <v>821.01666666666677</v>
      </c>
      <c r="G138" s="39">
        <v>812.13333333333355</v>
      </c>
      <c r="H138" s="39">
        <v>802.61666666666679</v>
      </c>
      <c r="I138" s="39">
        <v>793.73333333333358</v>
      </c>
      <c r="J138" s="39">
        <v>830.53333333333353</v>
      </c>
      <c r="K138" s="39">
        <v>839.41666666666674</v>
      </c>
      <c r="L138" s="39">
        <v>848.93333333333351</v>
      </c>
      <c r="M138" s="31">
        <v>829.9</v>
      </c>
      <c r="N138" s="31">
        <v>811.5</v>
      </c>
      <c r="O138" s="300">
        <v>4046400</v>
      </c>
      <c r="P138" s="301">
        <v>6.5671641791044772E-3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1115.2</v>
      </c>
      <c r="F139" s="38">
        <v>1119.75</v>
      </c>
      <c r="G139" s="39">
        <v>1104.5</v>
      </c>
      <c r="H139" s="39">
        <v>1093.8</v>
      </c>
      <c r="I139" s="39">
        <v>1078.55</v>
      </c>
      <c r="J139" s="39">
        <v>1130.45</v>
      </c>
      <c r="K139" s="39">
        <v>1145.7</v>
      </c>
      <c r="L139" s="39">
        <v>1156.4000000000001</v>
      </c>
      <c r="M139" s="31">
        <v>1135</v>
      </c>
      <c r="N139" s="31">
        <v>1109.05</v>
      </c>
      <c r="O139" s="300">
        <v>2653600</v>
      </c>
      <c r="P139" s="301">
        <v>4.6372239747634068E-2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98.25</v>
      </c>
      <c r="F140" s="38">
        <v>97.95</v>
      </c>
      <c r="G140" s="39">
        <v>97.100000000000009</v>
      </c>
      <c r="H140" s="39">
        <v>95.95</v>
      </c>
      <c r="I140" s="39">
        <v>95.100000000000009</v>
      </c>
      <c r="J140" s="39">
        <v>99.100000000000009</v>
      </c>
      <c r="K140" s="39">
        <v>99.95</v>
      </c>
      <c r="L140" s="39">
        <v>101.10000000000001</v>
      </c>
      <c r="M140" s="31">
        <v>98.8</v>
      </c>
      <c r="N140" s="31">
        <v>96.8</v>
      </c>
      <c r="O140" s="300">
        <v>62785300</v>
      </c>
      <c r="P140" s="301">
        <v>2.1957702530914135E-2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2307.1</v>
      </c>
      <c r="F141" s="38">
        <v>2294.7333333333331</v>
      </c>
      <c r="G141" s="39">
        <v>2275.5166666666664</v>
      </c>
      <c r="H141" s="39">
        <v>2243.9333333333334</v>
      </c>
      <c r="I141" s="39">
        <v>2224.7166666666667</v>
      </c>
      <c r="J141" s="39">
        <v>2326.3166666666662</v>
      </c>
      <c r="K141" s="39">
        <v>2345.5333333333324</v>
      </c>
      <c r="L141" s="39">
        <v>2377.1166666666659</v>
      </c>
      <c r="M141" s="31">
        <v>2313.9499999999998</v>
      </c>
      <c r="N141" s="31">
        <v>2263.15</v>
      </c>
      <c r="O141" s="300">
        <v>2065250</v>
      </c>
      <c r="P141" s="301">
        <v>5.3547523427041497E-3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103658.35</v>
      </c>
      <c r="F142" s="38">
        <v>103431.38333333335</v>
      </c>
      <c r="G142" s="39">
        <v>103100.01666666669</v>
      </c>
      <c r="H142" s="39">
        <v>102541.68333333335</v>
      </c>
      <c r="I142" s="39">
        <v>102210.31666666669</v>
      </c>
      <c r="J142" s="39">
        <v>103989.71666666669</v>
      </c>
      <c r="K142" s="39">
        <v>104321.08333333336</v>
      </c>
      <c r="L142" s="39">
        <v>104879.41666666669</v>
      </c>
      <c r="M142" s="31">
        <v>103762.75</v>
      </c>
      <c r="N142" s="31">
        <v>102873.05</v>
      </c>
      <c r="O142" s="300">
        <v>43390</v>
      </c>
      <c r="P142" s="301">
        <v>3.7541846006695363E-2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1348.05</v>
      </c>
      <c r="F143" s="38">
        <v>1339.6333333333334</v>
      </c>
      <c r="G143" s="39">
        <v>1328.5166666666669</v>
      </c>
      <c r="H143" s="39">
        <v>1308.9833333333333</v>
      </c>
      <c r="I143" s="39">
        <v>1297.8666666666668</v>
      </c>
      <c r="J143" s="39">
        <v>1359.166666666667</v>
      </c>
      <c r="K143" s="39">
        <v>1370.2833333333333</v>
      </c>
      <c r="L143" s="39">
        <v>1389.8166666666671</v>
      </c>
      <c r="M143" s="31">
        <v>1350.75</v>
      </c>
      <c r="N143" s="31">
        <v>1320.1</v>
      </c>
      <c r="O143" s="300">
        <v>4716800</v>
      </c>
      <c r="P143" s="301">
        <v>-2.1339723838867966E-2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96.15</v>
      </c>
      <c r="F144" s="38">
        <v>96.55</v>
      </c>
      <c r="G144" s="39">
        <v>95.35</v>
      </c>
      <c r="H144" s="39">
        <v>94.55</v>
      </c>
      <c r="I144" s="39">
        <v>93.35</v>
      </c>
      <c r="J144" s="39">
        <v>97.35</v>
      </c>
      <c r="K144" s="39">
        <v>98.550000000000011</v>
      </c>
      <c r="L144" s="39">
        <v>99.35</v>
      </c>
      <c r="M144" s="31">
        <v>97.75</v>
      </c>
      <c r="N144" s="31">
        <v>95.75</v>
      </c>
      <c r="O144" s="300">
        <v>49747500</v>
      </c>
      <c r="P144" s="301">
        <v>5.9753954305799648E-2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4626.3</v>
      </c>
      <c r="F145" s="38">
        <v>4642.5166666666673</v>
      </c>
      <c r="G145" s="39">
        <v>4598.1833333333343</v>
      </c>
      <c r="H145" s="39">
        <v>4570.0666666666666</v>
      </c>
      <c r="I145" s="39">
        <v>4525.7333333333336</v>
      </c>
      <c r="J145" s="39">
        <v>4670.633333333335</v>
      </c>
      <c r="K145" s="39">
        <v>4714.966666666669</v>
      </c>
      <c r="L145" s="39">
        <v>4743.0833333333358</v>
      </c>
      <c r="M145" s="31">
        <v>4686.8500000000004</v>
      </c>
      <c r="N145" s="31">
        <v>4614.3999999999996</v>
      </c>
      <c r="O145" s="300">
        <v>1170750</v>
      </c>
      <c r="P145" s="301">
        <v>3.6003600360036002E-3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4281.8</v>
      </c>
      <c r="F146" s="38">
        <v>4278.95</v>
      </c>
      <c r="G146" s="39">
        <v>4197.8999999999996</v>
      </c>
      <c r="H146" s="39">
        <v>4114</v>
      </c>
      <c r="I146" s="39">
        <v>4032.95</v>
      </c>
      <c r="J146" s="39">
        <v>4362.8499999999995</v>
      </c>
      <c r="K146" s="39">
        <v>4443.9000000000005</v>
      </c>
      <c r="L146" s="39">
        <v>4527.7999999999993</v>
      </c>
      <c r="M146" s="31">
        <v>4360</v>
      </c>
      <c r="N146" s="31">
        <v>4195.05</v>
      </c>
      <c r="O146" s="300">
        <v>1283550</v>
      </c>
      <c r="P146" s="301">
        <v>-5.8014090708938794E-2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22720.95</v>
      </c>
      <c r="F147" s="38">
        <v>22661.900000000005</v>
      </c>
      <c r="G147" s="39">
        <v>22549.400000000009</v>
      </c>
      <c r="H147" s="39">
        <v>22377.850000000002</v>
      </c>
      <c r="I147" s="39">
        <v>22265.350000000006</v>
      </c>
      <c r="J147" s="39">
        <v>22833.450000000012</v>
      </c>
      <c r="K147" s="39">
        <v>22945.950000000004</v>
      </c>
      <c r="L147" s="39">
        <v>23117.500000000015</v>
      </c>
      <c r="M147" s="31">
        <v>22774.400000000001</v>
      </c>
      <c r="N147" s="31">
        <v>22490.35</v>
      </c>
      <c r="O147" s="300">
        <v>318600</v>
      </c>
      <c r="P147" s="301">
        <v>-1.9571639586410634E-2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118</v>
      </c>
      <c r="F148" s="38">
        <v>116.55</v>
      </c>
      <c r="G148" s="39">
        <v>114.8</v>
      </c>
      <c r="H148" s="39">
        <v>111.6</v>
      </c>
      <c r="I148" s="39">
        <v>109.85</v>
      </c>
      <c r="J148" s="39">
        <v>119.75</v>
      </c>
      <c r="K148" s="39">
        <v>121.5</v>
      </c>
      <c r="L148" s="39">
        <v>124.7</v>
      </c>
      <c r="M148" s="31">
        <v>118.3</v>
      </c>
      <c r="N148" s="31">
        <v>113.35</v>
      </c>
      <c r="O148" s="300">
        <v>83164500</v>
      </c>
      <c r="P148" s="301">
        <v>-6.8250214961306961E-3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216.6</v>
      </c>
      <c r="F149" s="38">
        <v>213.81666666666669</v>
      </c>
      <c r="G149" s="39">
        <v>210.58333333333337</v>
      </c>
      <c r="H149" s="39">
        <v>204.56666666666669</v>
      </c>
      <c r="I149" s="39">
        <v>201.33333333333337</v>
      </c>
      <c r="J149" s="39">
        <v>219.83333333333337</v>
      </c>
      <c r="K149" s="39">
        <v>223.06666666666666</v>
      </c>
      <c r="L149" s="39">
        <v>229.08333333333337</v>
      </c>
      <c r="M149" s="31">
        <v>217.05</v>
      </c>
      <c r="N149" s="31">
        <v>207.8</v>
      </c>
      <c r="O149" s="300">
        <v>69723000</v>
      </c>
      <c r="P149" s="301">
        <v>-7.6198425948008588E-2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1130.5</v>
      </c>
      <c r="F150" s="38">
        <v>1126.6833333333334</v>
      </c>
      <c r="G150" s="39">
        <v>1119.7666666666669</v>
      </c>
      <c r="H150" s="39">
        <v>1109.0333333333335</v>
      </c>
      <c r="I150" s="39">
        <v>1102.116666666667</v>
      </c>
      <c r="J150" s="39">
        <v>1137.4166666666667</v>
      </c>
      <c r="K150" s="39">
        <v>1144.3333333333333</v>
      </c>
      <c r="L150" s="39">
        <v>1155.0666666666666</v>
      </c>
      <c r="M150" s="31">
        <v>1133.5999999999999</v>
      </c>
      <c r="N150" s="31">
        <v>1115.95</v>
      </c>
      <c r="O150" s="300">
        <v>4829300</v>
      </c>
      <c r="P150" s="301">
        <v>1.7551622418879056E-2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3909.6</v>
      </c>
      <c r="F151" s="38">
        <v>3896.3166666666671</v>
      </c>
      <c r="G151" s="39">
        <v>3869.6333333333341</v>
      </c>
      <c r="H151" s="39">
        <v>3829.666666666667</v>
      </c>
      <c r="I151" s="39">
        <v>3802.983333333334</v>
      </c>
      <c r="J151" s="39">
        <v>3936.2833333333342</v>
      </c>
      <c r="K151" s="39">
        <v>3962.9666666666676</v>
      </c>
      <c r="L151" s="39">
        <v>4002.9333333333343</v>
      </c>
      <c r="M151" s="31">
        <v>3923</v>
      </c>
      <c r="N151" s="31">
        <v>3856.35</v>
      </c>
      <c r="O151" s="300">
        <v>244200</v>
      </c>
      <c r="P151" s="301">
        <v>-3.6306235201262825E-2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177.85</v>
      </c>
      <c r="F152" s="38">
        <v>175.91666666666666</v>
      </c>
      <c r="G152" s="39">
        <v>173.73333333333332</v>
      </c>
      <c r="H152" s="39">
        <v>169.61666666666667</v>
      </c>
      <c r="I152" s="39">
        <v>167.43333333333334</v>
      </c>
      <c r="J152" s="39">
        <v>180.0333333333333</v>
      </c>
      <c r="K152" s="39">
        <v>182.21666666666664</v>
      </c>
      <c r="L152" s="39">
        <v>186.33333333333329</v>
      </c>
      <c r="M152" s="31">
        <v>178.1</v>
      </c>
      <c r="N152" s="31">
        <v>171.8</v>
      </c>
      <c r="O152" s="300">
        <v>33483450</v>
      </c>
      <c r="P152" s="301">
        <v>4.430835734870317E-2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38150.25</v>
      </c>
      <c r="F153" s="38">
        <v>37993.833333333336</v>
      </c>
      <c r="G153" s="39">
        <v>37187.666666666672</v>
      </c>
      <c r="H153" s="39">
        <v>36225.083333333336</v>
      </c>
      <c r="I153" s="39">
        <v>35418.916666666672</v>
      </c>
      <c r="J153" s="39">
        <v>38956.416666666672</v>
      </c>
      <c r="K153" s="39">
        <v>39762.583333333343</v>
      </c>
      <c r="L153" s="39">
        <v>40725.166666666672</v>
      </c>
      <c r="M153" s="31">
        <v>38800</v>
      </c>
      <c r="N153" s="31">
        <v>37031.25</v>
      </c>
      <c r="O153" s="300">
        <v>195645</v>
      </c>
      <c r="P153" s="301">
        <v>0.20123411309633449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1005.2</v>
      </c>
      <c r="F154" s="38">
        <v>1022.3166666666667</v>
      </c>
      <c r="G154" s="39">
        <v>966.73333333333335</v>
      </c>
      <c r="H154" s="39">
        <v>928.26666666666665</v>
      </c>
      <c r="I154" s="39">
        <v>872.68333333333328</v>
      </c>
      <c r="J154" s="39">
        <v>1060.7833333333333</v>
      </c>
      <c r="K154" s="39">
        <v>1116.3666666666668</v>
      </c>
      <c r="L154" s="39">
        <v>1154.8333333333335</v>
      </c>
      <c r="M154" s="31">
        <v>1077.9000000000001</v>
      </c>
      <c r="N154" s="31">
        <v>983.85</v>
      </c>
      <c r="O154" s="300">
        <v>12482250</v>
      </c>
      <c r="P154" s="301">
        <v>0.17138231981981983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4778.1000000000004</v>
      </c>
      <c r="F155" s="38">
        <v>4769.7333333333336</v>
      </c>
      <c r="G155" s="39">
        <v>4738.3666666666668</v>
      </c>
      <c r="H155" s="39">
        <v>4698.6333333333332</v>
      </c>
      <c r="I155" s="39">
        <v>4667.2666666666664</v>
      </c>
      <c r="J155" s="39">
        <v>4809.4666666666672</v>
      </c>
      <c r="K155" s="39">
        <v>4840.8333333333339</v>
      </c>
      <c r="L155" s="39">
        <v>4880.5666666666675</v>
      </c>
      <c r="M155" s="31">
        <v>4801.1000000000004</v>
      </c>
      <c r="N155" s="31">
        <v>4730</v>
      </c>
      <c r="O155" s="300">
        <v>1121400</v>
      </c>
      <c r="P155" s="301">
        <v>-4.2438732815301854E-2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234.55</v>
      </c>
      <c r="F156" s="38">
        <v>233.23333333333335</v>
      </c>
      <c r="G156" s="39">
        <v>230.9666666666667</v>
      </c>
      <c r="H156" s="39">
        <v>227.38333333333335</v>
      </c>
      <c r="I156" s="39">
        <v>225.1166666666667</v>
      </c>
      <c r="J156" s="39">
        <v>236.81666666666669</v>
      </c>
      <c r="K156" s="39">
        <v>239.08333333333334</v>
      </c>
      <c r="L156" s="39">
        <v>242.66666666666669</v>
      </c>
      <c r="M156" s="31">
        <v>235.5</v>
      </c>
      <c r="N156" s="31">
        <v>229.65</v>
      </c>
      <c r="O156" s="300">
        <v>13959000</v>
      </c>
      <c r="P156" s="301">
        <v>5.1525423728813559E-2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260.95</v>
      </c>
      <c r="F157" s="38">
        <v>258.81666666666666</v>
      </c>
      <c r="G157" s="39">
        <v>255.83333333333331</v>
      </c>
      <c r="H157" s="39">
        <v>250.71666666666664</v>
      </c>
      <c r="I157" s="39">
        <v>247.73333333333329</v>
      </c>
      <c r="J157" s="39">
        <v>263.93333333333334</v>
      </c>
      <c r="K157" s="39">
        <v>266.91666666666669</v>
      </c>
      <c r="L157" s="39">
        <v>272.03333333333336</v>
      </c>
      <c r="M157" s="31">
        <v>261.8</v>
      </c>
      <c r="N157" s="31">
        <v>253.7</v>
      </c>
      <c r="O157" s="300">
        <v>50300600</v>
      </c>
      <c r="P157" s="301">
        <v>3.3371545026111324E-2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2636.35</v>
      </c>
      <c r="F158" s="38">
        <v>2632.4666666666667</v>
      </c>
      <c r="G158" s="39">
        <v>2615.5833333333335</v>
      </c>
      <c r="H158" s="39">
        <v>2594.8166666666666</v>
      </c>
      <c r="I158" s="39">
        <v>2577.9333333333334</v>
      </c>
      <c r="J158" s="39">
        <v>2653.2333333333336</v>
      </c>
      <c r="K158" s="39">
        <v>2670.1166666666668</v>
      </c>
      <c r="L158" s="39">
        <v>2690.8833333333337</v>
      </c>
      <c r="M158" s="31">
        <v>2649.35</v>
      </c>
      <c r="N158" s="31">
        <v>2611.6999999999998</v>
      </c>
      <c r="O158" s="300">
        <v>2844000</v>
      </c>
      <c r="P158" s="301">
        <v>-1.2156998957971519E-2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3643.4</v>
      </c>
      <c r="F159" s="38">
        <v>3626.3833333333332</v>
      </c>
      <c r="G159" s="39">
        <v>3594.0166666666664</v>
      </c>
      <c r="H159" s="39">
        <v>3544.6333333333332</v>
      </c>
      <c r="I159" s="39">
        <v>3512.2666666666664</v>
      </c>
      <c r="J159" s="39">
        <v>3675.7666666666664</v>
      </c>
      <c r="K159" s="39">
        <v>3708.1333333333332</v>
      </c>
      <c r="L159" s="39">
        <v>3757.5166666666664</v>
      </c>
      <c r="M159" s="31">
        <v>3658.75</v>
      </c>
      <c r="N159" s="31">
        <v>3577</v>
      </c>
      <c r="O159" s="300">
        <v>2178750</v>
      </c>
      <c r="P159" s="301">
        <v>2.3001725129384704E-3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62.45</v>
      </c>
      <c r="F160" s="38">
        <v>62.566666666666663</v>
      </c>
      <c r="G160" s="39">
        <v>62.083333333333329</v>
      </c>
      <c r="H160" s="39">
        <v>61.716666666666669</v>
      </c>
      <c r="I160" s="39">
        <v>61.233333333333334</v>
      </c>
      <c r="J160" s="39">
        <v>62.933333333333323</v>
      </c>
      <c r="K160" s="39">
        <v>63.416666666666657</v>
      </c>
      <c r="L160" s="39">
        <v>63.783333333333317</v>
      </c>
      <c r="M160" s="31">
        <v>63.05</v>
      </c>
      <c r="N160" s="31">
        <v>62.2</v>
      </c>
      <c r="O160" s="300">
        <v>266416000</v>
      </c>
      <c r="P160" s="301">
        <v>1.4562515232756519E-2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4836.8</v>
      </c>
      <c r="F161" s="38">
        <v>4837.3166666666666</v>
      </c>
      <c r="G161" s="39">
        <v>4789.333333333333</v>
      </c>
      <c r="H161" s="39">
        <v>4741.8666666666668</v>
      </c>
      <c r="I161" s="39">
        <v>4693.8833333333332</v>
      </c>
      <c r="J161" s="39">
        <v>4884.7833333333328</v>
      </c>
      <c r="K161" s="39">
        <v>4932.7666666666664</v>
      </c>
      <c r="L161" s="39">
        <v>4980.2333333333327</v>
      </c>
      <c r="M161" s="31">
        <v>4885.3</v>
      </c>
      <c r="N161" s="31">
        <v>4789.8500000000004</v>
      </c>
      <c r="O161" s="300">
        <v>1730700</v>
      </c>
      <c r="P161" s="301">
        <v>-3.4548281223009156E-3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267.64999999999998</v>
      </c>
      <c r="F162" s="38">
        <v>265.63333333333333</v>
      </c>
      <c r="G162" s="39">
        <v>262.76666666666665</v>
      </c>
      <c r="H162" s="39">
        <v>257.88333333333333</v>
      </c>
      <c r="I162" s="39">
        <v>255.01666666666665</v>
      </c>
      <c r="J162" s="39">
        <v>270.51666666666665</v>
      </c>
      <c r="K162" s="39">
        <v>273.38333333333333</v>
      </c>
      <c r="L162" s="39">
        <v>278.26666666666665</v>
      </c>
      <c r="M162" s="31">
        <v>268.5</v>
      </c>
      <c r="N162" s="31">
        <v>260.75</v>
      </c>
      <c r="O162" s="300">
        <v>35791200</v>
      </c>
      <c r="P162" s="301">
        <v>-3.7607085813852185E-2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1565.75</v>
      </c>
      <c r="F163" s="38">
        <v>1561.3333333333333</v>
      </c>
      <c r="G163" s="39">
        <v>1534.4666666666665</v>
      </c>
      <c r="H163" s="39">
        <v>1503.1833333333332</v>
      </c>
      <c r="I163" s="39">
        <v>1476.3166666666664</v>
      </c>
      <c r="J163" s="39">
        <v>1592.6166666666666</v>
      </c>
      <c r="K163" s="39">
        <v>1619.4833333333333</v>
      </c>
      <c r="L163" s="39">
        <v>1650.7666666666667</v>
      </c>
      <c r="M163" s="31">
        <v>1588.2</v>
      </c>
      <c r="N163" s="31">
        <v>1530.05</v>
      </c>
      <c r="O163" s="300">
        <v>2724865</v>
      </c>
      <c r="P163" s="301">
        <v>-1.1953955135773318E-2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891</v>
      </c>
      <c r="F164" s="38">
        <v>894.81666666666661</v>
      </c>
      <c r="G164" s="39">
        <v>881.13333333333321</v>
      </c>
      <c r="H164" s="39">
        <v>871.26666666666665</v>
      </c>
      <c r="I164" s="39">
        <v>857.58333333333326</v>
      </c>
      <c r="J164" s="39">
        <v>904.68333333333317</v>
      </c>
      <c r="K164" s="39">
        <v>918.36666666666656</v>
      </c>
      <c r="L164" s="39">
        <v>928.23333333333312</v>
      </c>
      <c r="M164" s="31">
        <v>908.5</v>
      </c>
      <c r="N164" s="31">
        <v>884.95</v>
      </c>
      <c r="O164" s="300">
        <v>2616300</v>
      </c>
      <c r="P164" s="301">
        <v>9.7560975609756097E-4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228.65</v>
      </c>
      <c r="F165" s="38">
        <v>231.70000000000002</v>
      </c>
      <c r="G165" s="39">
        <v>224.00000000000003</v>
      </c>
      <c r="H165" s="39">
        <v>219.35000000000002</v>
      </c>
      <c r="I165" s="39">
        <v>211.65000000000003</v>
      </c>
      <c r="J165" s="39">
        <v>236.35000000000002</v>
      </c>
      <c r="K165" s="39">
        <v>244.05</v>
      </c>
      <c r="L165" s="39">
        <v>248.70000000000002</v>
      </c>
      <c r="M165" s="31">
        <v>239.4</v>
      </c>
      <c r="N165" s="31">
        <v>227.05</v>
      </c>
      <c r="O165" s="300">
        <v>38545000</v>
      </c>
      <c r="P165" s="301">
        <v>5.2279552279552277E-2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201.85</v>
      </c>
      <c r="F166" s="38">
        <v>198.86666666666665</v>
      </c>
      <c r="G166" s="39">
        <v>195.0333333333333</v>
      </c>
      <c r="H166" s="39">
        <v>188.21666666666667</v>
      </c>
      <c r="I166" s="39">
        <v>184.38333333333333</v>
      </c>
      <c r="J166" s="39">
        <v>205.68333333333328</v>
      </c>
      <c r="K166" s="39">
        <v>209.51666666666659</v>
      </c>
      <c r="L166" s="39">
        <v>216.33333333333326</v>
      </c>
      <c r="M166" s="31">
        <v>202.7</v>
      </c>
      <c r="N166" s="31">
        <v>192.05</v>
      </c>
      <c r="O166" s="300">
        <v>77640000</v>
      </c>
      <c r="P166" s="301">
        <v>8.3389149363697249E-2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2557.4499999999998</v>
      </c>
      <c r="F167" s="38">
        <v>2549.0833333333335</v>
      </c>
      <c r="G167" s="39">
        <v>2536.6166666666668</v>
      </c>
      <c r="H167" s="39">
        <v>2515.7833333333333</v>
      </c>
      <c r="I167" s="39">
        <v>2503.3166666666666</v>
      </c>
      <c r="J167" s="39">
        <v>2569.916666666667</v>
      </c>
      <c r="K167" s="39">
        <v>2582.3833333333332</v>
      </c>
      <c r="L167" s="39">
        <v>2603.2166666666672</v>
      </c>
      <c r="M167" s="31">
        <v>2561.5500000000002</v>
      </c>
      <c r="N167" s="31">
        <v>2528.25</v>
      </c>
      <c r="O167" s="300">
        <v>16268750</v>
      </c>
      <c r="P167" s="301">
        <v>-2.1163623236364729E-2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95.45</v>
      </c>
      <c r="F168" s="38">
        <v>95.066666666666663</v>
      </c>
      <c r="G168" s="39">
        <v>94.183333333333323</v>
      </c>
      <c r="H168" s="39">
        <v>92.916666666666657</v>
      </c>
      <c r="I168" s="39">
        <v>92.033333333333317</v>
      </c>
      <c r="J168" s="39">
        <v>96.333333333333329</v>
      </c>
      <c r="K168" s="39">
        <v>97.216666666666654</v>
      </c>
      <c r="L168" s="39">
        <v>98.483333333333334</v>
      </c>
      <c r="M168" s="31">
        <v>95.95</v>
      </c>
      <c r="N168" s="31">
        <v>93.8</v>
      </c>
      <c r="O168" s="300">
        <v>106208000</v>
      </c>
      <c r="P168" s="301">
        <v>4.5601323147200126E-2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859.1</v>
      </c>
      <c r="F169" s="38">
        <v>849.91666666666663</v>
      </c>
      <c r="G169" s="39">
        <v>839.2833333333333</v>
      </c>
      <c r="H169" s="39">
        <v>819.4666666666667</v>
      </c>
      <c r="I169" s="39">
        <v>808.83333333333337</v>
      </c>
      <c r="J169" s="39">
        <v>869.73333333333323</v>
      </c>
      <c r="K169" s="39">
        <v>880.36666666666667</v>
      </c>
      <c r="L169" s="39">
        <v>900.18333333333317</v>
      </c>
      <c r="M169" s="31">
        <v>860.55</v>
      </c>
      <c r="N169" s="31">
        <v>830.1</v>
      </c>
      <c r="O169" s="300">
        <v>9524800</v>
      </c>
      <c r="P169" s="301">
        <v>-1.4403973509933774E-2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1289.7</v>
      </c>
      <c r="F170" s="38">
        <v>1291.8999999999999</v>
      </c>
      <c r="G170" s="39">
        <v>1277.7999999999997</v>
      </c>
      <c r="H170" s="39">
        <v>1265.8999999999999</v>
      </c>
      <c r="I170" s="39">
        <v>1251.7999999999997</v>
      </c>
      <c r="J170" s="39">
        <v>1303.7999999999997</v>
      </c>
      <c r="K170" s="39">
        <v>1317.8999999999996</v>
      </c>
      <c r="L170" s="39">
        <v>1329.7999999999997</v>
      </c>
      <c r="M170" s="31">
        <v>1306</v>
      </c>
      <c r="N170" s="31">
        <v>1280</v>
      </c>
      <c r="O170" s="300">
        <v>7662750</v>
      </c>
      <c r="P170" s="301">
        <v>2.1597840215978402E-2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624.1</v>
      </c>
      <c r="F171" s="38">
        <v>622.75</v>
      </c>
      <c r="G171" s="39">
        <v>620.1</v>
      </c>
      <c r="H171" s="39">
        <v>616.1</v>
      </c>
      <c r="I171" s="39">
        <v>613.45000000000005</v>
      </c>
      <c r="J171" s="39">
        <v>626.75</v>
      </c>
      <c r="K171" s="39">
        <v>629.40000000000009</v>
      </c>
      <c r="L171" s="39">
        <v>633.4</v>
      </c>
      <c r="M171" s="31">
        <v>625.4</v>
      </c>
      <c r="N171" s="31">
        <v>618.75</v>
      </c>
      <c r="O171" s="300">
        <v>69310500</v>
      </c>
      <c r="P171" s="301">
        <v>1.4178793266170629E-2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24324.75</v>
      </c>
      <c r="F172" s="38">
        <v>24305.816666666666</v>
      </c>
      <c r="G172" s="39">
        <v>24075.633333333331</v>
      </c>
      <c r="H172" s="39">
        <v>23826.516666666666</v>
      </c>
      <c r="I172" s="39">
        <v>23596.333333333332</v>
      </c>
      <c r="J172" s="39">
        <v>24554.933333333331</v>
      </c>
      <c r="K172" s="39">
        <v>24785.116666666665</v>
      </c>
      <c r="L172" s="39">
        <v>25034.23333333333</v>
      </c>
      <c r="M172" s="31">
        <v>24536</v>
      </c>
      <c r="N172" s="31">
        <v>24056.7</v>
      </c>
      <c r="O172" s="300">
        <v>210600</v>
      </c>
      <c r="P172" s="301">
        <v>6.323362362741386E-2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4023.4</v>
      </c>
      <c r="F173" s="38">
        <v>4020.3333333333335</v>
      </c>
      <c r="G173" s="39">
        <v>3935.7166666666672</v>
      </c>
      <c r="H173" s="39">
        <v>3848.0333333333338</v>
      </c>
      <c r="I173" s="39">
        <v>3763.4166666666674</v>
      </c>
      <c r="J173" s="39">
        <v>4108.0166666666664</v>
      </c>
      <c r="K173" s="39">
        <v>4192.6333333333332</v>
      </c>
      <c r="L173" s="39">
        <v>4280.3166666666666</v>
      </c>
      <c r="M173" s="31">
        <v>4104.95</v>
      </c>
      <c r="N173" s="31">
        <v>3932.65</v>
      </c>
      <c r="O173" s="300">
        <v>1648900</v>
      </c>
      <c r="P173" s="301">
        <v>0.12116679132385939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2186.8000000000002</v>
      </c>
      <c r="F174" s="38">
        <v>2186.5</v>
      </c>
      <c r="G174" s="39">
        <v>2178</v>
      </c>
      <c r="H174" s="39">
        <v>2169.1999999999998</v>
      </c>
      <c r="I174" s="39">
        <v>2160.6999999999998</v>
      </c>
      <c r="J174" s="39">
        <v>2195.3000000000002</v>
      </c>
      <c r="K174" s="39">
        <v>2203.8000000000002</v>
      </c>
      <c r="L174" s="39">
        <v>2212.6000000000004</v>
      </c>
      <c r="M174" s="31">
        <v>2195</v>
      </c>
      <c r="N174" s="31">
        <v>2177.6999999999998</v>
      </c>
      <c r="O174" s="300">
        <v>4817625</v>
      </c>
      <c r="P174" s="301">
        <v>1.3090450279946377E-2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1908.05</v>
      </c>
      <c r="F175" s="38">
        <v>1885.3666666666668</v>
      </c>
      <c r="G175" s="39">
        <v>1856.9833333333336</v>
      </c>
      <c r="H175" s="39">
        <v>1805.9166666666667</v>
      </c>
      <c r="I175" s="39">
        <v>1777.5333333333335</v>
      </c>
      <c r="J175" s="39">
        <v>1936.4333333333336</v>
      </c>
      <c r="K175" s="39">
        <v>1964.8166666666668</v>
      </c>
      <c r="L175" s="39">
        <v>2015.8833333333337</v>
      </c>
      <c r="M175" s="31">
        <v>1913.75</v>
      </c>
      <c r="N175" s="31">
        <v>1834.3</v>
      </c>
      <c r="O175" s="300">
        <v>6376200</v>
      </c>
      <c r="P175" s="301">
        <v>2.7756286266924564E-2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1150.5</v>
      </c>
      <c r="F176" s="38">
        <v>1145.8999999999999</v>
      </c>
      <c r="G176" s="39">
        <v>1138.7999999999997</v>
      </c>
      <c r="H176" s="39">
        <v>1127.0999999999999</v>
      </c>
      <c r="I176" s="39">
        <v>1119.9999999999998</v>
      </c>
      <c r="J176" s="39">
        <v>1157.5999999999997</v>
      </c>
      <c r="K176" s="39">
        <v>1164.6999999999996</v>
      </c>
      <c r="L176" s="39">
        <v>1176.3999999999996</v>
      </c>
      <c r="M176" s="31">
        <v>1153</v>
      </c>
      <c r="N176" s="31">
        <v>1134.2</v>
      </c>
      <c r="O176" s="300">
        <v>25798500</v>
      </c>
      <c r="P176" s="301">
        <v>-1.1134961094714247E-2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544.29999999999995</v>
      </c>
      <c r="F177" s="38">
        <v>546.15</v>
      </c>
      <c r="G177" s="39">
        <v>540.79999999999995</v>
      </c>
      <c r="H177" s="39">
        <v>537.29999999999995</v>
      </c>
      <c r="I177" s="39">
        <v>531.94999999999993</v>
      </c>
      <c r="J177" s="39">
        <v>549.65</v>
      </c>
      <c r="K177" s="39">
        <v>555.00000000000011</v>
      </c>
      <c r="L177" s="39">
        <v>558.5</v>
      </c>
      <c r="M177" s="31">
        <v>551.5</v>
      </c>
      <c r="N177" s="31">
        <v>542.65</v>
      </c>
      <c r="O177" s="300">
        <v>8467500</v>
      </c>
      <c r="P177" s="301">
        <v>4.2089717555842718E-2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801.4</v>
      </c>
      <c r="F178" s="38">
        <v>809</v>
      </c>
      <c r="G178" s="39">
        <v>790.9</v>
      </c>
      <c r="H178" s="39">
        <v>780.4</v>
      </c>
      <c r="I178" s="39">
        <v>762.3</v>
      </c>
      <c r="J178" s="39">
        <v>819.5</v>
      </c>
      <c r="K178" s="39">
        <v>837.59999999999991</v>
      </c>
      <c r="L178" s="39">
        <v>848.1</v>
      </c>
      <c r="M178" s="31">
        <v>827.1</v>
      </c>
      <c r="N178" s="31">
        <v>798.5</v>
      </c>
      <c r="O178" s="300">
        <v>3153000</v>
      </c>
      <c r="P178" s="301">
        <v>-0.12343619683069225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1060.8</v>
      </c>
      <c r="F179" s="38">
        <v>1062.0333333333333</v>
      </c>
      <c r="G179" s="39">
        <v>1049.7666666666667</v>
      </c>
      <c r="H179" s="39">
        <v>1038.7333333333333</v>
      </c>
      <c r="I179" s="39">
        <v>1026.4666666666667</v>
      </c>
      <c r="J179" s="39">
        <v>1073.0666666666666</v>
      </c>
      <c r="K179" s="39">
        <v>1085.333333333333</v>
      </c>
      <c r="L179" s="39">
        <v>1096.3666666666666</v>
      </c>
      <c r="M179" s="31">
        <v>1074.3</v>
      </c>
      <c r="N179" s="31">
        <v>1051</v>
      </c>
      <c r="O179" s="300">
        <v>8282450</v>
      </c>
      <c r="P179" s="301">
        <v>4.0002666844456301E-3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1808.3</v>
      </c>
      <c r="F180" s="38">
        <v>1796.3500000000001</v>
      </c>
      <c r="G180" s="39">
        <v>1777.7000000000003</v>
      </c>
      <c r="H180" s="39">
        <v>1747.1000000000001</v>
      </c>
      <c r="I180" s="39">
        <v>1728.4500000000003</v>
      </c>
      <c r="J180" s="39">
        <v>1826.9500000000003</v>
      </c>
      <c r="K180" s="39">
        <v>1845.6000000000004</v>
      </c>
      <c r="L180" s="39">
        <v>1876.2000000000003</v>
      </c>
      <c r="M180" s="31">
        <v>1815</v>
      </c>
      <c r="N180" s="31">
        <v>1765.75</v>
      </c>
      <c r="O180" s="300">
        <v>4420000</v>
      </c>
      <c r="P180" s="301">
        <v>-4.4014274899967558E-2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864.8</v>
      </c>
      <c r="F181" s="38">
        <v>864.86666666666667</v>
      </c>
      <c r="G181" s="39">
        <v>860.73333333333335</v>
      </c>
      <c r="H181" s="39">
        <v>856.66666666666663</v>
      </c>
      <c r="I181" s="39">
        <v>852.5333333333333</v>
      </c>
      <c r="J181" s="39">
        <v>868.93333333333339</v>
      </c>
      <c r="K181" s="39">
        <v>873.06666666666683</v>
      </c>
      <c r="L181" s="39">
        <v>877.13333333333344</v>
      </c>
      <c r="M181" s="31">
        <v>869</v>
      </c>
      <c r="N181" s="31">
        <v>860.8</v>
      </c>
      <c r="O181" s="300">
        <v>11289600</v>
      </c>
      <c r="P181" s="301">
        <v>-1.854314998826383E-2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648.4</v>
      </c>
      <c r="F182" s="38">
        <v>646.1</v>
      </c>
      <c r="G182" s="39">
        <v>641.45000000000005</v>
      </c>
      <c r="H182" s="39">
        <v>634.5</v>
      </c>
      <c r="I182" s="39">
        <v>629.85</v>
      </c>
      <c r="J182" s="39">
        <v>653.05000000000007</v>
      </c>
      <c r="K182" s="39">
        <v>657.69999999999993</v>
      </c>
      <c r="L182" s="39">
        <v>664.65000000000009</v>
      </c>
      <c r="M182" s="31">
        <v>650.75</v>
      </c>
      <c r="N182" s="31">
        <v>639.15</v>
      </c>
      <c r="O182" s="300">
        <v>56871750</v>
      </c>
      <c r="P182" s="301">
        <v>-1.1512663930323356E-3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238.95</v>
      </c>
      <c r="F183" s="38">
        <v>238.79999999999998</v>
      </c>
      <c r="G183" s="39">
        <v>236.79999999999995</v>
      </c>
      <c r="H183" s="39">
        <v>234.64999999999998</v>
      </c>
      <c r="I183" s="39">
        <v>232.64999999999995</v>
      </c>
      <c r="J183" s="39">
        <v>240.94999999999996</v>
      </c>
      <c r="K183" s="39">
        <v>242.95000000000002</v>
      </c>
      <c r="L183" s="39">
        <v>245.09999999999997</v>
      </c>
      <c r="M183" s="31">
        <v>240.8</v>
      </c>
      <c r="N183" s="31">
        <v>236.65</v>
      </c>
      <c r="O183" s="300">
        <v>90534375</v>
      </c>
      <c r="P183" s="301">
        <v>1.1043268505955073E-2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124.25</v>
      </c>
      <c r="F184" s="38">
        <v>123.61666666666667</v>
      </c>
      <c r="G184" s="39">
        <v>122.03333333333335</v>
      </c>
      <c r="H184" s="39">
        <v>119.81666666666668</v>
      </c>
      <c r="I184" s="39">
        <v>118.23333333333335</v>
      </c>
      <c r="J184" s="39">
        <v>125.83333333333334</v>
      </c>
      <c r="K184" s="39">
        <v>127.41666666666666</v>
      </c>
      <c r="L184" s="39">
        <v>129.63333333333333</v>
      </c>
      <c r="M184" s="31">
        <v>125.2</v>
      </c>
      <c r="N184" s="31">
        <v>121.4</v>
      </c>
      <c r="O184" s="300">
        <v>244365000</v>
      </c>
      <c r="P184" s="301">
        <v>6.1826350883062875E-2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3443.4</v>
      </c>
      <c r="F185" s="38">
        <v>3425.0666666666671</v>
      </c>
      <c r="G185" s="39">
        <v>3401.1833333333343</v>
      </c>
      <c r="H185" s="39">
        <v>3358.9666666666672</v>
      </c>
      <c r="I185" s="39">
        <v>3335.0833333333344</v>
      </c>
      <c r="J185" s="39">
        <v>3467.2833333333342</v>
      </c>
      <c r="K185" s="39">
        <v>3491.1666666666665</v>
      </c>
      <c r="L185" s="39">
        <v>3533.3833333333341</v>
      </c>
      <c r="M185" s="31">
        <v>3448.95</v>
      </c>
      <c r="N185" s="31">
        <v>3382.85</v>
      </c>
      <c r="O185" s="300">
        <v>10966725</v>
      </c>
      <c r="P185" s="301">
        <v>-3.3543073933561582E-2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1124.2</v>
      </c>
      <c r="F186" s="38">
        <v>1116.6166666666666</v>
      </c>
      <c r="G186" s="39">
        <v>1104.2333333333331</v>
      </c>
      <c r="H186" s="39">
        <v>1084.2666666666667</v>
      </c>
      <c r="I186" s="39">
        <v>1071.8833333333332</v>
      </c>
      <c r="J186" s="39">
        <v>1136.583333333333</v>
      </c>
      <c r="K186" s="39">
        <v>1148.9666666666667</v>
      </c>
      <c r="L186" s="39">
        <v>1168.9333333333329</v>
      </c>
      <c r="M186" s="31">
        <v>1129</v>
      </c>
      <c r="N186" s="31">
        <v>1096.6500000000001</v>
      </c>
      <c r="O186" s="300">
        <v>18542400</v>
      </c>
      <c r="P186" s="301">
        <v>4.5507736315173576E-3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3026.5</v>
      </c>
      <c r="F187" s="38">
        <v>3007.4</v>
      </c>
      <c r="G187" s="39">
        <v>2981.1000000000004</v>
      </c>
      <c r="H187" s="39">
        <v>2935.7000000000003</v>
      </c>
      <c r="I187" s="39">
        <v>2909.4000000000005</v>
      </c>
      <c r="J187" s="39">
        <v>3052.8</v>
      </c>
      <c r="K187" s="39">
        <v>3079.1000000000004</v>
      </c>
      <c r="L187" s="39">
        <v>3124.5</v>
      </c>
      <c r="M187" s="31">
        <v>3033.7</v>
      </c>
      <c r="N187" s="31">
        <v>2962</v>
      </c>
      <c r="O187" s="300">
        <v>6355125</v>
      </c>
      <c r="P187" s="301">
        <v>3.0212765957446808E-2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2015.85</v>
      </c>
      <c r="F188" s="38">
        <v>1997.3</v>
      </c>
      <c r="G188" s="39">
        <v>1968.55</v>
      </c>
      <c r="H188" s="39">
        <v>1921.25</v>
      </c>
      <c r="I188" s="39">
        <v>1892.5</v>
      </c>
      <c r="J188" s="39">
        <v>2044.6</v>
      </c>
      <c r="K188" s="39">
        <v>2073.35</v>
      </c>
      <c r="L188" s="39">
        <v>2120.6499999999996</v>
      </c>
      <c r="M188" s="31">
        <v>2026.05</v>
      </c>
      <c r="N188" s="31">
        <v>1950</v>
      </c>
      <c r="O188" s="300">
        <v>1600500</v>
      </c>
      <c r="P188" s="301">
        <v>-3.2345828295042324E-2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1769.4</v>
      </c>
      <c r="F189" s="38">
        <v>1765.8</v>
      </c>
      <c r="G189" s="39">
        <v>1751.1</v>
      </c>
      <c r="H189" s="39">
        <v>1732.8</v>
      </c>
      <c r="I189" s="39">
        <v>1718.1</v>
      </c>
      <c r="J189" s="39">
        <v>1784.1</v>
      </c>
      <c r="K189" s="39">
        <v>1798.8000000000002</v>
      </c>
      <c r="L189" s="39">
        <v>1817.1</v>
      </c>
      <c r="M189" s="31">
        <v>1780.5</v>
      </c>
      <c r="N189" s="31">
        <v>1747.5</v>
      </c>
      <c r="O189" s="300">
        <v>3885600</v>
      </c>
      <c r="P189" s="301">
        <v>3.4087387666563371E-3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1384.8</v>
      </c>
      <c r="F190" s="38">
        <v>1376.9499999999998</v>
      </c>
      <c r="G190" s="39">
        <v>1366.7999999999997</v>
      </c>
      <c r="H190" s="39">
        <v>1348.8</v>
      </c>
      <c r="I190" s="39">
        <v>1338.6499999999999</v>
      </c>
      <c r="J190" s="39">
        <v>1394.9499999999996</v>
      </c>
      <c r="K190" s="39">
        <v>1405.0999999999997</v>
      </c>
      <c r="L190" s="39">
        <v>1423.0999999999995</v>
      </c>
      <c r="M190" s="31">
        <v>1387.1</v>
      </c>
      <c r="N190" s="31">
        <v>1358.95</v>
      </c>
      <c r="O190" s="300">
        <v>6612900</v>
      </c>
      <c r="P190" s="301">
        <v>-9.9559840704254877E-3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1545.8</v>
      </c>
      <c r="F191" s="38">
        <v>1547.95</v>
      </c>
      <c r="G191" s="39">
        <v>1525.9</v>
      </c>
      <c r="H191" s="39">
        <v>1506</v>
      </c>
      <c r="I191" s="39">
        <v>1483.95</v>
      </c>
      <c r="J191" s="39">
        <v>1567.8500000000001</v>
      </c>
      <c r="K191" s="39">
        <v>1589.8999999999999</v>
      </c>
      <c r="L191" s="39">
        <v>1609.8000000000002</v>
      </c>
      <c r="M191" s="31">
        <v>1570</v>
      </c>
      <c r="N191" s="31">
        <v>1528.05</v>
      </c>
      <c r="O191" s="300">
        <v>2205600</v>
      </c>
      <c r="P191" s="301">
        <v>-7.91651673263764E-3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8393.5499999999993</v>
      </c>
      <c r="F192" s="38">
        <v>8409.85</v>
      </c>
      <c r="G192" s="39">
        <v>8348.7000000000007</v>
      </c>
      <c r="H192" s="39">
        <v>8303.85</v>
      </c>
      <c r="I192" s="39">
        <v>8242.7000000000007</v>
      </c>
      <c r="J192" s="39">
        <v>8454.7000000000007</v>
      </c>
      <c r="K192" s="39">
        <v>8515.8499999999985</v>
      </c>
      <c r="L192" s="39">
        <v>8560.7000000000007</v>
      </c>
      <c r="M192" s="31">
        <v>8471</v>
      </c>
      <c r="N192" s="31">
        <v>8365</v>
      </c>
      <c r="O192" s="300">
        <v>1683800</v>
      </c>
      <c r="P192" s="301">
        <v>3.2173498570066731E-3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619.15</v>
      </c>
      <c r="F193" s="38">
        <v>621</v>
      </c>
      <c r="G193" s="39">
        <v>614.79999999999995</v>
      </c>
      <c r="H193" s="39">
        <v>610.44999999999993</v>
      </c>
      <c r="I193" s="39">
        <v>604.24999999999989</v>
      </c>
      <c r="J193" s="39">
        <v>625.35</v>
      </c>
      <c r="K193" s="39">
        <v>631.55000000000007</v>
      </c>
      <c r="L193" s="39">
        <v>635.90000000000009</v>
      </c>
      <c r="M193" s="31">
        <v>627.20000000000005</v>
      </c>
      <c r="N193" s="31">
        <v>616.65</v>
      </c>
      <c r="O193" s="300">
        <v>34223800</v>
      </c>
      <c r="P193" s="301">
        <v>5.6039151189377835E-2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275.8</v>
      </c>
      <c r="F194" s="38">
        <v>276.59999999999997</v>
      </c>
      <c r="G194" s="39">
        <v>274.44999999999993</v>
      </c>
      <c r="H194" s="39">
        <v>273.09999999999997</v>
      </c>
      <c r="I194" s="39">
        <v>270.94999999999993</v>
      </c>
      <c r="J194" s="39">
        <v>277.94999999999993</v>
      </c>
      <c r="K194" s="39">
        <v>280.09999999999991</v>
      </c>
      <c r="L194" s="39">
        <v>281.44999999999993</v>
      </c>
      <c r="M194" s="31">
        <v>278.75</v>
      </c>
      <c r="N194" s="31">
        <v>275.25</v>
      </c>
      <c r="O194" s="300">
        <v>53716000</v>
      </c>
      <c r="P194" s="301">
        <v>5.3904319832297669E-3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787.5</v>
      </c>
      <c r="F195" s="38">
        <v>781.61666666666667</v>
      </c>
      <c r="G195" s="39">
        <v>773.98333333333335</v>
      </c>
      <c r="H195" s="39">
        <v>760.4666666666667</v>
      </c>
      <c r="I195" s="39">
        <v>752.83333333333337</v>
      </c>
      <c r="J195" s="39">
        <v>795.13333333333333</v>
      </c>
      <c r="K195" s="39">
        <v>802.76666666666677</v>
      </c>
      <c r="L195" s="39">
        <v>816.2833333333333</v>
      </c>
      <c r="M195" s="31">
        <v>789.25</v>
      </c>
      <c r="N195" s="31">
        <v>768.1</v>
      </c>
      <c r="O195" s="300">
        <v>9446400</v>
      </c>
      <c r="P195" s="301">
        <v>-2.8148148148148148E-2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408.05</v>
      </c>
      <c r="F196" s="38">
        <v>406.11666666666662</v>
      </c>
      <c r="G196" s="39">
        <v>403.58333333333326</v>
      </c>
      <c r="H196" s="39">
        <v>399.11666666666662</v>
      </c>
      <c r="I196" s="39">
        <v>396.58333333333326</v>
      </c>
      <c r="J196" s="39">
        <v>410.58333333333326</v>
      </c>
      <c r="K196" s="39">
        <v>413.11666666666667</v>
      </c>
      <c r="L196" s="39">
        <v>417.58333333333326</v>
      </c>
      <c r="M196" s="31">
        <v>408.65</v>
      </c>
      <c r="N196" s="31">
        <v>401.65</v>
      </c>
      <c r="O196" s="300">
        <v>36126000</v>
      </c>
      <c r="P196" s="301">
        <v>-2.4149108589951378E-2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244.75</v>
      </c>
      <c r="F197" s="38">
        <v>245.54999999999998</v>
      </c>
      <c r="G197" s="39">
        <v>242.19999999999996</v>
      </c>
      <c r="H197" s="39">
        <v>239.64999999999998</v>
      </c>
      <c r="I197" s="39">
        <v>236.29999999999995</v>
      </c>
      <c r="J197" s="39">
        <v>248.09999999999997</v>
      </c>
      <c r="K197" s="39">
        <v>251.45</v>
      </c>
      <c r="L197" s="39">
        <v>253.99999999999997</v>
      </c>
      <c r="M197" s="31">
        <v>248.9</v>
      </c>
      <c r="N197" s="31">
        <v>243</v>
      </c>
      <c r="O197" s="300">
        <v>105171000</v>
      </c>
      <c r="P197" s="301">
        <v>1.7088313798305676E-2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637</v>
      </c>
      <c r="F198" s="38">
        <v>638.93333333333328</v>
      </c>
      <c r="G198" s="39">
        <v>631.06666666666661</v>
      </c>
      <c r="H198" s="39">
        <v>625.13333333333333</v>
      </c>
      <c r="I198" s="39">
        <v>617.26666666666665</v>
      </c>
      <c r="J198" s="39">
        <v>644.86666666666656</v>
      </c>
      <c r="K198" s="39">
        <v>652.73333333333312</v>
      </c>
      <c r="L198" s="39">
        <v>658.66666666666652</v>
      </c>
      <c r="M198" s="31">
        <v>646.79999999999995</v>
      </c>
      <c r="N198" s="31">
        <v>633</v>
      </c>
      <c r="O198" s="300">
        <v>7083000</v>
      </c>
      <c r="P198" s="301">
        <v>-3.4829531518273241E-2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5" t="s">
        <v>16</v>
      </c>
      <c r="B8" s="397"/>
      <c r="C8" s="401" t="s">
        <v>20</v>
      </c>
      <c r="D8" s="401" t="s">
        <v>21</v>
      </c>
      <c r="E8" s="392" t="s">
        <v>22</v>
      </c>
      <c r="F8" s="393"/>
      <c r="G8" s="394"/>
      <c r="H8" s="392" t="s">
        <v>23</v>
      </c>
      <c r="I8" s="393"/>
      <c r="J8" s="394"/>
      <c r="K8" s="26"/>
      <c r="L8" s="53"/>
      <c r="M8" s="53"/>
      <c r="N8" s="1"/>
      <c r="O8" s="1"/>
    </row>
    <row r="9" spans="1:15" ht="36" customHeight="1">
      <c r="A9" s="399"/>
      <c r="B9" s="400"/>
      <c r="C9" s="400"/>
      <c r="D9" s="40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19753.8</v>
      </c>
      <c r="D10" s="35">
        <v>19708.05</v>
      </c>
      <c r="E10" s="35">
        <v>19643.349999999999</v>
      </c>
      <c r="F10" s="35">
        <v>19532.899999999998</v>
      </c>
      <c r="G10" s="35">
        <v>19468.199999999997</v>
      </c>
      <c r="H10" s="35">
        <v>19818.5</v>
      </c>
      <c r="I10" s="35">
        <v>19883.200000000004</v>
      </c>
      <c r="J10" s="35">
        <v>19993.650000000001</v>
      </c>
      <c r="K10" s="35">
        <v>19772.75</v>
      </c>
      <c r="L10" s="35">
        <v>19597.599999999999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45651.1</v>
      </c>
      <c r="D11" s="35">
        <v>45568.583333333336</v>
      </c>
      <c r="E11" s="35">
        <v>45442.26666666667</v>
      </c>
      <c r="F11" s="35">
        <v>45233.433333333334</v>
      </c>
      <c r="G11" s="35">
        <v>45107.116666666669</v>
      </c>
      <c r="H11" s="35">
        <v>45777.416666666672</v>
      </c>
      <c r="I11" s="35">
        <v>45903.733333333337</v>
      </c>
      <c r="J11" s="35">
        <v>46112.566666666673</v>
      </c>
      <c r="K11" s="35">
        <v>45694.9</v>
      </c>
      <c r="L11" s="35">
        <v>45359.75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3512.9</v>
      </c>
      <c r="D12" s="38">
        <v>3487.0666666666671</v>
      </c>
      <c r="E12" s="38">
        <v>3457.3833333333341</v>
      </c>
      <c r="F12" s="38">
        <v>3401.8666666666672</v>
      </c>
      <c r="G12" s="38">
        <v>3372.1833333333343</v>
      </c>
      <c r="H12" s="38">
        <v>3542.5833333333339</v>
      </c>
      <c r="I12" s="38">
        <v>3572.2666666666673</v>
      </c>
      <c r="J12" s="38">
        <v>3627.7833333333338</v>
      </c>
      <c r="K12" s="38">
        <v>3516.75</v>
      </c>
      <c r="L12" s="38">
        <v>3431.55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6115.35</v>
      </c>
      <c r="D13" s="38">
        <v>6098.5</v>
      </c>
      <c r="E13" s="38">
        <v>6074.4</v>
      </c>
      <c r="F13" s="38">
        <v>6033.45</v>
      </c>
      <c r="G13" s="38">
        <v>6009.3499999999995</v>
      </c>
      <c r="H13" s="38">
        <v>6139.45</v>
      </c>
      <c r="I13" s="38">
        <v>6163.55</v>
      </c>
      <c r="J13" s="38">
        <v>6204.5</v>
      </c>
      <c r="K13" s="38">
        <v>6122.6</v>
      </c>
      <c r="L13" s="38">
        <v>6057.55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29928.45</v>
      </c>
      <c r="D14" s="38">
        <v>29777.466666666664</v>
      </c>
      <c r="E14" s="38">
        <v>29603.333333333328</v>
      </c>
      <c r="F14" s="38">
        <v>29278.216666666664</v>
      </c>
      <c r="G14" s="38">
        <v>29104.083333333328</v>
      </c>
      <c r="H14" s="38">
        <v>30102.583333333328</v>
      </c>
      <c r="I14" s="38">
        <v>30276.716666666667</v>
      </c>
      <c r="J14" s="38">
        <v>30601.833333333328</v>
      </c>
      <c r="K14" s="38">
        <v>29951.599999999999</v>
      </c>
      <c r="L14" s="38">
        <v>29452.35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5511.05</v>
      </c>
      <c r="D15" s="38">
        <v>5478.8833333333341</v>
      </c>
      <c r="E15" s="38">
        <v>5441.2666666666682</v>
      </c>
      <c r="F15" s="38">
        <v>5371.4833333333345</v>
      </c>
      <c r="G15" s="38">
        <v>5333.8666666666686</v>
      </c>
      <c r="H15" s="38">
        <v>5548.6666666666679</v>
      </c>
      <c r="I15" s="38">
        <v>5586.2833333333347</v>
      </c>
      <c r="J15" s="38">
        <v>5656.0666666666675</v>
      </c>
      <c r="K15" s="38">
        <v>5516.5</v>
      </c>
      <c r="L15" s="38">
        <v>5409.1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10822.5</v>
      </c>
      <c r="D16" s="38">
        <v>10781.15</v>
      </c>
      <c r="E16" s="38">
        <v>10730.8</v>
      </c>
      <c r="F16" s="38">
        <v>10639.1</v>
      </c>
      <c r="G16" s="38">
        <v>10588.75</v>
      </c>
      <c r="H16" s="38">
        <v>10872.849999999999</v>
      </c>
      <c r="I16" s="38">
        <v>10923.2</v>
      </c>
      <c r="J16" s="38">
        <v>11014.899999999998</v>
      </c>
      <c r="K16" s="38">
        <v>10831.5</v>
      </c>
      <c r="L16" s="38">
        <v>10689.45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4552.8</v>
      </c>
      <c r="D17" s="38">
        <v>4555.45</v>
      </c>
      <c r="E17" s="38">
        <v>4502.8999999999996</v>
      </c>
      <c r="F17" s="38">
        <v>4453</v>
      </c>
      <c r="G17" s="38">
        <v>4400.45</v>
      </c>
      <c r="H17" s="38">
        <v>4605.3499999999995</v>
      </c>
      <c r="I17" s="38">
        <v>4657.9000000000005</v>
      </c>
      <c r="J17" s="38">
        <v>4707.7999999999993</v>
      </c>
      <c r="K17" s="31">
        <v>4608</v>
      </c>
      <c r="L17" s="31">
        <v>4505.55</v>
      </c>
      <c r="M17" s="31">
        <v>2.5411999999999999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24068.6</v>
      </c>
      <c r="D18" s="38">
        <v>24087.55</v>
      </c>
      <c r="E18" s="38">
        <v>23935.1</v>
      </c>
      <c r="F18" s="38">
        <v>23801.599999999999</v>
      </c>
      <c r="G18" s="38">
        <v>23649.149999999998</v>
      </c>
      <c r="H18" s="38">
        <v>24221.05</v>
      </c>
      <c r="I18" s="38">
        <v>24373.500000000004</v>
      </c>
      <c r="J18" s="38">
        <v>24507</v>
      </c>
      <c r="K18" s="31">
        <v>24240</v>
      </c>
      <c r="L18" s="31">
        <v>23954.05</v>
      </c>
      <c r="M18" s="31">
        <v>7.0739999999999997E-2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195.8</v>
      </c>
      <c r="D19" s="38">
        <v>195.28333333333333</v>
      </c>
      <c r="E19" s="38">
        <v>194.36666666666667</v>
      </c>
      <c r="F19" s="38">
        <v>192.93333333333334</v>
      </c>
      <c r="G19" s="38">
        <v>192.01666666666668</v>
      </c>
      <c r="H19" s="38">
        <v>196.71666666666667</v>
      </c>
      <c r="I19" s="38">
        <v>197.63333333333335</v>
      </c>
      <c r="J19" s="38">
        <v>199.06666666666666</v>
      </c>
      <c r="K19" s="31">
        <v>196.2</v>
      </c>
      <c r="L19" s="31">
        <v>193.85</v>
      </c>
      <c r="M19" s="31">
        <v>24.108360000000001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223.15</v>
      </c>
      <c r="D20" s="38">
        <v>223.66666666666666</v>
      </c>
      <c r="E20" s="38">
        <v>221.58333333333331</v>
      </c>
      <c r="F20" s="38">
        <v>220.01666666666665</v>
      </c>
      <c r="G20" s="38">
        <v>217.93333333333331</v>
      </c>
      <c r="H20" s="38">
        <v>225.23333333333332</v>
      </c>
      <c r="I20" s="38">
        <v>227.31666666666663</v>
      </c>
      <c r="J20" s="38">
        <v>228.88333333333333</v>
      </c>
      <c r="K20" s="31">
        <v>225.75</v>
      </c>
      <c r="L20" s="31">
        <v>222.1</v>
      </c>
      <c r="M20" s="31">
        <v>34.908389999999997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2017.9</v>
      </c>
      <c r="D21" s="38">
        <v>1994.0666666666666</v>
      </c>
      <c r="E21" s="38">
        <v>1957.1333333333332</v>
      </c>
      <c r="F21" s="38">
        <v>1896.3666666666666</v>
      </c>
      <c r="G21" s="38">
        <v>1859.4333333333332</v>
      </c>
      <c r="H21" s="38">
        <v>2054.833333333333</v>
      </c>
      <c r="I21" s="38">
        <v>2091.7666666666664</v>
      </c>
      <c r="J21" s="38">
        <v>2152.5333333333333</v>
      </c>
      <c r="K21" s="31">
        <v>2031</v>
      </c>
      <c r="L21" s="31">
        <v>1933.3</v>
      </c>
      <c r="M21" s="31">
        <v>13.23856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2492.1999999999998</v>
      </c>
      <c r="D22" s="38">
        <v>2492.4</v>
      </c>
      <c r="E22" s="38">
        <v>2466.8000000000002</v>
      </c>
      <c r="F22" s="38">
        <v>2441.4</v>
      </c>
      <c r="G22" s="38">
        <v>2415.8000000000002</v>
      </c>
      <c r="H22" s="38">
        <v>2517.8000000000002</v>
      </c>
      <c r="I22" s="38">
        <v>2543.3999999999996</v>
      </c>
      <c r="J22" s="38">
        <v>2568.8000000000002</v>
      </c>
      <c r="K22" s="31">
        <v>2518</v>
      </c>
      <c r="L22" s="31">
        <v>2467</v>
      </c>
      <c r="M22" s="31">
        <v>33.599739999999997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1093.3</v>
      </c>
      <c r="D23" s="38">
        <v>1103.7333333333333</v>
      </c>
      <c r="E23" s="38">
        <v>1069.5666666666666</v>
      </c>
      <c r="F23" s="38">
        <v>1045.8333333333333</v>
      </c>
      <c r="G23" s="38">
        <v>1011.6666666666665</v>
      </c>
      <c r="H23" s="38">
        <v>1127.4666666666667</v>
      </c>
      <c r="I23" s="38">
        <v>1161.6333333333332</v>
      </c>
      <c r="J23" s="38">
        <v>1185.3666666666668</v>
      </c>
      <c r="K23" s="31">
        <v>1137.9000000000001</v>
      </c>
      <c r="L23" s="31">
        <v>1080</v>
      </c>
      <c r="M23" s="31">
        <v>31.52824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777.85</v>
      </c>
      <c r="D24" s="38">
        <v>770.75</v>
      </c>
      <c r="E24" s="38">
        <v>761.5</v>
      </c>
      <c r="F24" s="38">
        <v>745.15</v>
      </c>
      <c r="G24" s="38">
        <v>735.9</v>
      </c>
      <c r="H24" s="38">
        <v>787.1</v>
      </c>
      <c r="I24" s="38">
        <v>796.35</v>
      </c>
      <c r="J24" s="38">
        <v>812.7</v>
      </c>
      <c r="K24" s="31">
        <v>780</v>
      </c>
      <c r="L24" s="31">
        <v>754.4</v>
      </c>
      <c r="M24" s="31">
        <v>58.54918</v>
      </c>
      <c r="N24" s="1"/>
      <c r="O24" s="1"/>
    </row>
    <row r="25" spans="1:15" ht="12.75" customHeight="1">
      <c r="A25" s="56">
        <v>16</v>
      </c>
      <c r="B25" s="58" t="s">
        <v>872</v>
      </c>
      <c r="C25" s="31">
        <v>273.3</v>
      </c>
      <c r="D25" s="38">
        <v>269.43333333333334</v>
      </c>
      <c r="E25" s="38">
        <v>263.36666666666667</v>
      </c>
      <c r="F25" s="38">
        <v>253.43333333333334</v>
      </c>
      <c r="G25" s="38">
        <v>247.36666666666667</v>
      </c>
      <c r="H25" s="38">
        <v>279.36666666666667</v>
      </c>
      <c r="I25" s="38">
        <v>285.43333333333339</v>
      </c>
      <c r="J25" s="38">
        <v>295.36666666666667</v>
      </c>
      <c r="K25" s="31">
        <v>275.5</v>
      </c>
      <c r="L25" s="31">
        <v>259.5</v>
      </c>
      <c r="M25" s="31">
        <v>159.25979000000001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820.7</v>
      </c>
      <c r="D26" s="38">
        <v>824.19999999999993</v>
      </c>
      <c r="E26" s="38">
        <v>811.49999999999989</v>
      </c>
      <c r="F26" s="38">
        <v>802.3</v>
      </c>
      <c r="G26" s="38">
        <v>789.59999999999991</v>
      </c>
      <c r="H26" s="38">
        <v>833.39999999999986</v>
      </c>
      <c r="I26" s="38">
        <v>846.09999999999991</v>
      </c>
      <c r="J26" s="38">
        <v>855.29999999999984</v>
      </c>
      <c r="K26" s="31">
        <v>836.9</v>
      </c>
      <c r="L26" s="31">
        <v>815</v>
      </c>
      <c r="M26" s="31">
        <v>16.462820000000001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3978.75</v>
      </c>
      <c r="D27" s="38">
        <v>3987.3833333333337</v>
      </c>
      <c r="E27" s="38">
        <v>3957.1666666666674</v>
      </c>
      <c r="F27" s="38">
        <v>3935.5833333333339</v>
      </c>
      <c r="G27" s="38">
        <v>3905.3666666666677</v>
      </c>
      <c r="H27" s="38">
        <v>4008.9666666666672</v>
      </c>
      <c r="I27" s="38">
        <v>4039.1833333333334</v>
      </c>
      <c r="J27" s="38">
        <v>4060.7666666666669</v>
      </c>
      <c r="K27" s="31">
        <v>4017.6</v>
      </c>
      <c r="L27" s="31">
        <v>3965.8</v>
      </c>
      <c r="M27" s="31">
        <v>0.89261000000000001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463</v>
      </c>
      <c r="D28" s="38">
        <v>462.2</v>
      </c>
      <c r="E28" s="38">
        <v>455.59999999999997</v>
      </c>
      <c r="F28" s="38">
        <v>448.2</v>
      </c>
      <c r="G28" s="38">
        <v>441.59999999999997</v>
      </c>
      <c r="H28" s="38">
        <v>469.59999999999997</v>
      </c>
      <c r="I28" s="38">
        <v>476.2</v>
      </c>
      <c r="J28" s="38">
        <v>483.59999999999997</v>
      </c>
      <c r="K28" s="31">
        <v>468.8</v>
      </c>
      <c r="L28" s="31">
        <v>454.8</v>
      </c>
      <c r="M28" s="31">
        <v>51.628549999999997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5173.45</v>
      </c>
      <c r="D29" s="38">
        <v>5223.9833333333336</v>
      </c>
      <c r="E29" s="38">
        <v>5108.0166666666673</v>
      </c>
      <c r="F29" s="38">
        <v>5042.5833333333339</v>
      </c>
      <c r="G29" s="38">
        <v>4926.6166666666677</v>
      </c>
      <c r="H29" s="38">
        <v>5289.416666666667</v>
      </c>
      <c r="I29" s="38">
        <v>5405.3833333333341</v>
      </c>
      <c r="J29" s="38">
        <v>5470.8166666666666</v>
      </c>
      <c r="K29" s="31">
        <v>5339.95</v>
      </c>
      <c r="L29" s="31">
        <v>5158.55</v>
      </c>
      <c r="M29" s="31">
        <v>6.8922999999999996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432.8</v>
      </c>
      <c r="D30" s="38">
        <v>428.86666666666662</v>
      </c>
      <c r="E30" s="38">
        <v>423.93333333333322</v>
      </c>
      <c r="F30" s="38">
        <v>415.06666666666661</v>
      </c>
      <c r="G30" s="38">
        <v>410.13333333333321</v>
      </c>
      <c r="H30" s="38">
        <v>437.73333333333323</v>
      </c>
      <c r="I30" s="38">
        <v>442.66666666666663</v>
      </c>
      <c r="J30" s="38">
        <v>451.53333333333325</v>
      </c>
      <c r="K30" s="31">
        <v>433.8</v>
      </c>
      <c r="L30" s="31">
        <v>420</v>
      </c>
      <c r="M30" s="31">
        <v>22.4178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184</v>
      </c>
      <c r="D31" s="38">
        <v>182.65</v>
      </c>
      <c r="E31" s="38">
        <v>180.65</v>
      </c>
      <c r="F31" s="38">
        <v>177.3</v>
      </c>
      <c r="G31" s="38">
        <v>175.3</v>
      </c>
      <c r="H31" s="38">
        <v>186</v>
      </c>
      <c r="I31" s="38">
        <v>188</v>
      </c>
      <c r="J31" s="38">
        <v>191.35</v>
      </c>
      <c r="K31" s="31">
        <v>184.65</v>
      </c>
      <c r="L31" s="31">
        <v>179.3</v>
      </c>
      <c r="M31" s="31">
        <v>119.38704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3377.35</v>
      </c>
      <c r="D32" s="38">
        <v>3362.8333333333335</v>
      </c>
      <c r="E32" s="38">
        <v>3337.666666666667</v>
      </c>
      <c r="F32" s="38">
        <v>3297.9833333333336</v>
      </c>
      <c r="G32" s="38">
        <v>3272.8166666666671</v>
      </c>
      <c r="H32" s="38">
        <v>3402.5166666666669</v>
      </c>
      <c r="I32" s="38">
        <v>3427.6833333333338</v>
      </c>
      <c r="J32" s="38">
        <v>3467.3666666666668</v>
      </c>
      <c r="K32" s="31">
        <v>3388</v>
      </c>
      <c r="L32" s="31">
        <v>3323.15</v>
      </c>
      <c r="M32" s="31">
        <v>9.3389000000000006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1969.35</v>
      </c>
      <c r="D33" s="38">
        <v>1944.1333333333332</v>
      </c>
      <c r="E33" s="38">
        <v>1898.2666666666664</v>
      </c>
      <c r="F33" s="38">
        <v>1827.1833333333332</v>
      </c>
      <c r="G33" s="38">
        <v>1781.3166666666664</v>
      </c>
      <c r="H33" s="38">
        <v>2015.2166666666665</v>
      </c>
      <c r="I33" s="38">
        <v>2061.083333333333</v>
      </c>
      <c r="J33" s="38">
        <v>2132.1666666666665</v>
      </c>
      <c r="K33" s="31">
        <v>1990</v>
      </c>
      <c r="L33" s="31">
        <v>1873.05</v>
      </c>
      <c r="M33" s="31">
        <v>9.1032899999999994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663.7</v>
      </c>
      <c r="D34" s="38">
        <v>664.2</v>
      </c>
      <c r="E34" s="38">
        <v>659.55000000000007</v>
      </c>
      <c r="F34" s="38">
        <v>655.4</v>
      </c>
      <c r="G34" s="38">
        <v>650.75</v>
      </c>
      <c r="H34" s="38">
        <v>668.35000000000014</v>
      </c>
      <c r="I34" s="38">
        <v>673.00000000000023</v>
      </c>
      <c r="J34" s="38">
        <v>677.1500000000002</v>
      </c>
      <c r="K34" s="31">
        <v>668.85</v>
      </c>
      <c r="L34" s="31">
        <v>660.05</v>
      </c>
      <c r="M34" s="31">
        <v>6.6584099999999999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729.85</v>
      </c>
      <c r="D35" s="38">
        <v>725.94999999999993</v>
      </c>
      <c r="E35" s="38">
        <v>719.89999999999986</v>
      </c>
      <c r="F35" s="38">
        <v>709.94999999999993</v>
      </c>
      <c r="G35" s="38">
        <v>703.89999999999986</v>
      </c>
      <c r="H35" s="38">
        <v>735.89999999999986</v>
      </c>
      <c r="I35" s="38">
        <v>741.94999999999982</v>
      </c>
      <c r="J35" s="38">
        <v>751.89999999999986</v>
      </c>
      <c r="K35" s="31">
        <v>732</v>
      </c>
      <c r="L35" s="31">
        <v>716</v>
      </c>
      <c r="M35" s="31">
        <v>13.226319999999999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822.25</v>
      </c>
      <c r="D36" s="38">
        <v>826.4666666666667</v>
      </c>
      <c r="E36" s="38">
        <v>812.03333333333342</v>
      </c>
      <c r="F36" s="38">
        <v>801.81666666666672</v>
      </c>
      <c r="G36" s="38">
        <v>787.38333333333344</v>
      </c>
      <c r="H36" s="38">
        <v>836.68333333333339</v>
      </c>
      <c r="I36" s="38">
        <v>851.11666666666679</v>
      </c>
      <c r="J36" s="38">
        <v>861.33333333333337</v>
      </c>
      <c r="K36" s="31">
        <v>840.9</v>
      </c>
      <c r="L36" s="31">
        <v>816.25</v>
      </c>
      <c r="M36" s="31">
        <v>18.492149999999999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411.9</v>
      </c>
      <c r="D37" s="38">
        <v>411.88333333333338</v>
      </c>
      <c r="E37" s="38">
        <v>407.36666666666679</v>
      </c>
      <c r="F37" s="38">
        <v>402.83333333333343</v>
      </c>
      <c r="G37" s="38">
        <v>398.31666666666683</v>
      </c>
      <c r="H37" s="38">
        <v>416.41666666666674</v>
      </c>
      <c r="I37" s="38">
        <v>420.93333333333328</v>
      </c>
      <c r="J37" s="38">
        <v>425.4666666666667</v>
      </c>
      <c r="K37" s="31">
        <v>416.4</v>
      </c>
      <c r="L37" s="31">
        <v>407.35</v>
      </c>
      <c r="M37" s="31">
        <v>16.25215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953.9</v>
      </c>
      <c r="D38" s="38">
        <v>953.6</v>
      </c>
      <c r="E38" s="38">
        <v>948.6</v>
      </c>
      <c r="F38" s="38">
        <v>943.3</v>
      </c>
      <c r="G38" s="38">
        <v>938.3</v>
      </c>
      <c r="H38" s="38">
        <v>958.90000000000009</v>
      </c>
      <c r="I38" s="38">
        <v>963.90000000000009</v>
      </c>
      <c r="J38" s="38">
        <v>969.20000000000016</v>
      </c>
      <c r="K38" s="31">
        <v>958.6</v>
      </c>
      <c r="L38" s="31">
        <v>948.3</v>
      </c>
      <c r="M38" s="31">
        <v>66.019909999999996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4931.3999999999996</v>
      </c>
      <c r="D39" s="38">
        <v>4911.95</v>
      </c>
      <c r="E39" s="38">
        <v>4885.5</v>
      </c>
      <c r="F39" s="38">
        <v>4839.6000000000004</v>
      </c>
      <c r="G39" s="38">
        <v>4813.1500000000005</v>
      </c>
      <c r="H39" s="38">
        <v>4957.8499999999995</v>
      </c>
      <c r="I39" s="38">
        <v>4984.2999999999984</v>
      </c>
      <c r="J39" s="38">
        <v>5030.1999999999989</v>
      </c>
      <c r="K39" s="31">
        <v>4938.3999999999996</v>
      </c>
      <c r="L39" s="31">
        <v>4866.05</v>
      </c>
      <c r="M39" s="31">
        <v>3.2546300000000001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1598.3</v>
      </c>
      <c r="D40" s="38">
        <v>1588.9666666666665</v>
      </c>
      <c r="E40" s="38">
        <v>1575.133333333333</v>
      </c>
      <c r="F40" s="38">
        <v>1551.9666666666665</v>
      </c>
      <c r="G40" s="38">
        <v>1538.133333333333</v>
      </c>
      <c r="H40" s="38">
        <v>1612.133333333333</v>
      </c>
      <c r="I40" s="38">
        <v>1625.9666666666665</v>
      </c>
      <c r="J40" s="38">
        <v>1649.133333333333</v>
      </c>
      <c r="K40" s="31">
        <v>1602.8</v>
      </c>
      <c r="L40" s="31">
        <v>1565.8</v>
      </c>
      <c r="M40" s="31">
        <v>13.23373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7543.5</v>
      </c>
      <c r="D41" s="38">
        <v>7513.1166666666659</v>
      </c>
      <c r="E41" s="38">
        <v>7455.8833333333314</v>
      </c>
      <c r="F41" s="38">
        <v>7368.2666666666655</v>
      </c>
      <c r="G41" s="38">
        <v>7311.033333333331</v>
      </c>
      <c r="H41" s="38">
        <v>7600.7333333333318</v>
      </c>
      <c r="I41" s="38">
        <v>7657.9666666666672</v>
      </c>
      <c r="J41" s="38">
        <v>7745.5833333333321</v>
      </c>
      <c r="K41" s="31">
        <v>7570.35</v>
      </c>
      <c r="L41" s="31">
        <v>7425.5</v>
      </c>
      <c r="M41" s="31">
        <v>0.23607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7300.3</v>
      </c>
      <c r="D42" s="38">
        <v>7317.083333333333</v>
      </c>
      <c r="E42" s="38">
        <v>7264.2666666666664</v>
      </c>
      <c r="F42" s="38">
        <v>7228.2333333333336</v>
      </c>
      <c r="G42" s="38">
        <v>7175.416666666667</v>
      </c>
      <c r="H42" s="38">
        <v>7353.1166666666659</v>
      </c>
      <c r="I42" s="38">
        <v>7405.9333333333334</v>
      </c>
      <c r="J42" s="38">
        <v>7441.9666666666653</v>
      </c>
      <c r="K42" s="31">
        <v>7369.9</v>
      </c>
      <c r="L42" s="31">
        <v>7281.05</v>
      </c>
      <c r="M42" s="31">
        <v>7.49315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2542.35</v>
      </c>
      <c r="D43" s="38">
        <v>2516.6</v>
      </c>
      <c r="E43" s="38">
        <v>2484.1</v>
      </c>
      <c r="F43" s="38">
        <v>2425.85</v>
      </c>
      <c r="G43" s="38">
        <v>2393.35</v>
      </c>
      <c r="H43" s="38">
        <v>2574.85</v>
      </c>
      <c r="I43" s="38">
        <v>2607.35</v>
      </c>
      <c r="J43" s="38">
        <v>2665.6</v>
      </c>
      <c r="K43" s="31">
        <v>2549.1</v>
      </c>
      <c r="L43" s="31">
        <v>2458.35</v>
      </c>
      <c r="M43" s="31">
        <v>3.5718299999999998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223.4</v>
      </c>
      <c r="D44" s="38">
        <v>222.20000000000002</v>
      </c>
      <c r="E44" s="38">
        <v>218.50000000000003</v>
      </c>
      <c r="F44" s="38">
        <v>213.60000000000002</v>
      </c>
      <c r="G44" s="38">
        <v>209.90000000000003</v>
      </c>
      <c r="H44" s="38">
        <v>227.10000000000002</v>
      </c>
      <c r="I44" s="38">
        <v>230.8</v>
      </c>
      <c r="J44" s="38">
        <v>235.70000000000002</v>
      </c>
      <c r="K44" s="31">
        <v>225.9</v>
      </c>
      <c r="L44" s="31">
        <v>217.3</v>
      </c>
      <c r="M44" s="31">
        <v>294.93137000000002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202.2</v>
      </c>
      <c r="D45" s="38">
        <v>202.25</v>
      </c>
      <c r="E45" s="38">
        <v>200.75</v>
      </c>
      <c r="F45" s="38">
        <v>199.3</v>
      </c>
      <c r="G45" s="38">
        <v>197.8</v>
      </c>
      <c r="H45" s="38">
        <v>203.7</v>
      </c>
      <c r="I45" s="38">
        <v>205.2</v>
      </c>
      <c r="J45" s="38">
        <v>206.64999999999998</v>
      </c>
      <c r="K45" s="31">
        <v>203.75</v>
      </c>
      <c r="L45" s="31">
        <v>200.8</v>
      </c>
      <c r="M45" s="31">
        <v>142.50110000000001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85.35</v>
      </c>
      <c r="D46" s="38">
        <v>85.716666666666654</v>
      </c>
      <c r="E46" s="38">
        <v>84.633333333333312</v>
      </c>
      <c r="F46" s="38">
        <v>83.916666666666657</v>
      </c>
      <c r="G46" s="38">
        <v>82.833333333333314</v>
      </c>
      <c r="H46" s="38">
        <v>86.433333333333309</v>
      </c>
      <c r="I46" s="38">
        <v>87.516666666666652</v>
      </c>
      <c r="J46" s="38">
        <v>88.233333333333306</v>
      </c>
      <c r="K46" s="31">
        <v>86.8</v>
      </c>
      <c r="L46" s="31">
        <v>85</v>
      </c>
      <c r="M46" s="31">
        <v>217.13177999999999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1736.4</v>
      </c>
      <c r="D47" s="38">
        <v>1728.55</v>
      </c>
      <c r="E47" s="38">
        <v>1715.1</v>
      </c>
      <c r="F47" s="38">
        <v>1693.8</v>
      </c>
      <c r="G47" s="38">
        <v>1680.35</v>
      </c>
      <c r="H47" s="38">
        <v>1749.85</v>
      </c>
      <c r="I47" s="38">
        <v>1763.3000000000002</v>
      </c>
      <c r="J47" s="38">
        <v>1784.6</v>
      </c>
      <c r="K47" s="31">
        <v>1742</v>
      </c>
      <c r="L47" s="31">
        <v>1707.25</v>
      </c>
      <c r="M47" s="31">
        <v>3.2012900000000002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130.69999999999999</v>
      </c>
      <c r="D48" s="38">
        <v>130.18333333333331</v>
      </c>
      <c r="E48" s="38">
        <v>129.36666666666662</v>
      </c>
      <c r="F48" s="38">
        <v>128.0333333333333</v>
      </c>
      <c r="G48" s="38">
        <v>127.21666666666661</v>
      </c>
      <c r="H48" s="38">
        <v>131.51666666666662</v>
      </c>
      <c r="I48" s="38">
        <v>132.33333333333329</v>
      </c>
      <c r="J48" s="38">
        <v>133.66666666666663</v>
      </c>
      <c r="K48" s="31">
        <v>131</v>
      </c>
      <c r="L48" s="31">
        <v>128.85</v>
      </c>
      <c r="M48" s="31">
        <v>161.9716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682.4</v>
      </c>
      <c r="D49" s="38">
        <v>681.06666666666672</v>
      </c>
      <c r="E49" s="38">
        <v>677.38333333333344</v>
      </c>
      <c r="F49" s="38">
        <v>672.36666666666667</v>
      </c>
      <c r="G49" s="38">
        <v>668.68333333333339</v>
      </c>
      <c r="H49" s="38">
        <v>686.08333333333348</v>
      </c>
      <c r="I49" s="38">
        <v>689.76666666666665</v>
      </c>
      <c r="J49" s="38">
        <v>694.78333333333353</v>
      </c>
      <c r="K49" s="31">
        <v>684.75</v>
      </c>
      <c r="L49" s="31">
        <v>676.05</v>
      </c>
      <c r="M49" s="31">
        <v>4.2018700000000004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931.45</v>
      </c>
      <c r="D50" s="38">
        <v>923.11666666666679</v>
      </c>
      <c r="E50" s="38">
        <v>910.28333333333353</v>
      </c>
      <c r="F50" s="38">
        <v>889.11666666666679</v>
      </c>
      <c r="G50" s="38">
        <v>876.28333333333353</v>
      </c>
      <c r="H50" s="38">
        <v>944.28333333333353</v>
      </c>
      <c r="I50" s="38">
        <v>957.11666666666679</v>
      </c>
      <c r="J50" s="38">
        <v>978.28333333333353</v>
      </c>
      <c r="K50" s="31">
        <v>935.95</v>
      </c>
      <c r="L50" s="31">
        <v>901.95</v>
      </c>
      <c r="M50" s="31">
        <v>22.575530000000001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889.9</v>
      </c>
      <c r="D51" s="38">
        <v>890.98333333333323</v>
      </c>
      <c r="E51" s="38">
        <v>884.16666666666652</v>
      </c>
      <c r="F51" s="38">
        <v>878.43333333333328</v>
      </c>
      <c r="G51" s="38">
        <v>871.61666666666656</v>
      </c>
      <c r="H51" s="38">
        <v>896.71666666666647</v>
      </c>
      <c r="I51" s="38">
        <v>903.5333333333333</v>
      </c>
      <c r="J51" s="38">
        <v>909.26666666666642</v>
      </c>
      <c r="K51" s="31">
        <v>897.8</v>
      </c>
      <c r="L51" s="31">
        <v>885.25</v>
      </c>
      <c r="M51" s="31">
        <v>44.248170000000002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104.05</v>
      </c>
      <c r="D52" s="38">
        <v>104.11666666666667</v>
      </c>
      <c r="E52" s="38">
        <v>102.78333333333335</v>
      </c>
      <c r="F52" s="38">
        <v>101.51666666666667</v>
      </c>
      <c r="G52" s="38">
        <v>100.18333333333334</v>
      </c>
      <c r="H52" s="38">
        <v>105.38333333333335</v>
      </c>
      <c r="I52" s="38">
        <v>106.71666666666667</v>
      </c>
      <c r="J52" s="38">
        <v>107.98333333333336</v>
      </c>
      <c r="K52" s="31">
        <v>105.45</v>
      </c>
      <c r="L52" s="31">
        <v>102.85</v>
      </c>
      <c r="M52" s="31">
        <v>209.86122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257.10000000000002</v>
      </c>
      <c r="D53" s="38">
        <v>257.43333333333334</v>
      </c>
      <c r="E53" s="38">
        <v>255.66666666666669</v>
      </c>
      <c r="F53" s="38">
        <v>254.23333333333335</v>
      </c>
      <c r="G53" s="38">
        <v>252.4666666666667</v>
      </c>
      <c r="H53" s="38">
        <v>258.86666666666667</v>
      </c>
      <c r="I53" s="38">
        <v>260.63333333333333</v>
      </c>
      <c r="J53" s="38">
        <v>262.06666666666666</v>
      </c>
      <c r="K53" s="31">
        <v>259.2</v>
      </c>
      <c r="L53" s="31">
        <v>256</v>
      </c>
      <c r="M53" s="31">
        <v>31.56485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18970.3</v>
      </c>
      <c r="D54" s="38">
        <v>19020.983333333334</v>
      </c>
      <c r="E54" s="38">
        <v>18861.966666666667</v>
      </c>
      <c r="F54" s="38">
        <v>18753.633333333335</v>
      </c>
      <c r="G54" s="38">
        <v>18594.616666666669</v>
      </c>
      <c r="H54" s="38">
        <v>19129.316666666666</v>
      </c>
      <c r="I54" s="38">
        <v>19288.333333333336</v>
      </c>
      <c r="J54" s="38">
        <v>19396.666666666664</v>
      </c>
      <c r="K54" s="31">
        <v>19180</v>
      </c>
      <c r="L54" s="31">
        <v>18912.650000000001</v>
      </c>
      <c r="M54" s="31">
        <v>0.20246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377.5</v>
      </c>
      <c r="D55" s="38">
        <v>375.86666666666662</v>
      </c>
      <c r="E55" s="38">
        <v>373.28333333333325</v>
      </c>
      <c r="F55" s="38">
        <v>369.06666666666661</v>
      </c>
      <c r="G55" s="38">
        <v>366.48333333333323</v>
      </c>
      <c r="H55" s="38">
        <v>380.08333333333326</v>
      </c>
      <c r="I55" s="38">
        <v>382.66666666666663</v>
      </c>
      <c r="J55" s="38">
        <v>386.88333333333327</v>
      </c>
      <c r="K55" s="31">
        <v>378.45</v>
      </c>
      <c r="L55" s="31">
        <v>371.65</v>
      </c>
      <c r="M55" s="31">
        <v>50.176740000000002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4793.95</v>
      </c>
      <c r="D56" s="38">
        <v>4823.2</v>
      </c>
      <c r="E56" s="38">
        <v>4736</v>
      </c>
      <c r="F56" s="38">
        <v>4678.05</v>
      </c>
      <c r="G56" s="38">
        <v>4590.8500000000004</v>
      </c>
      <c r="H56" s="38">
        <v>4881.1499999999996</v>
      </c>
      <c r="I56" s="38">
        <v>4968.3499999999985</v>
      </c>
      <c r="J56" s="38">
        <v>5026.2999999999993</v>
      </c>
      <c r="K56" s="31">
        <v>4910.3999999999996</v>
      </c>
      <c r="L56" s="31">
        <v>4765.25</v>
      </c>
      <c r="M56" s="31">
        <v>8.0018899999999995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344.35</v>
      </c>
      <c r="D57" s="38">
        <v>344.58333333333331</v>
      </c>
      <c r="E57" s="38">
        <v>342.46666666666664</v>
      </c>
      <c r="F57" s="38">
        <v>340.58333333333331</v>
      </c>
      <c r="G57" s="38">
        <v>338.46666666666664</v>
      </c>
      <c r="H57" s="38">
        <v>346.46666666666664</v>
      </c>
      <c r="I57" s="38">
        <v>348.58333333333331</v>
      </c>
      <c r="J57" s="38">
        <v>350.46666666666664</v>
      </c>
      <c r="K57" s="31">
        <v>346.7</v>
      </c>
      <c r="L57" s="31">
        <v>342.7</v>
      </c>
      <c r="M57" s="31">
        <v>45.872399999999999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402.05</v>
      </c>
      <c r="D58" s="38">
        <v>401.75</v>
      </c>
      <c r="E58" s="38">
        <v>398.55</v>
      </c>
      <c r="F58" s="38">
        <v>395.05</v>
      </c>
      <c r="G58" s="38">
        <v>391.85</v>
      </c>
      <c r="H58" s="38">
        <v>405.25</v>
      </c>
      <c r="I58" s="38">
        <v>408.45000000000005</v>
      </c>
      <c r="J58" s="38">
        <v>411.95</v>
      </c>
      <c r="K58" s="31">
        <v>404.95</v>
      </c>
      <c r="L58" s="31">
        <v>398.25</v>
      </c>
      <c r="M58" s="31">
        <v>11.472049999999999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1132.0999999999999</v>
      </c>
      <c r="D59" s="38">
        <v>1132.0333333333331</v>
      </c>
      <c r="E59" s="38">
        <v>1119.2666666666662</v>
      </c>
      <c r="F59" s="38">
        <v>1106.4333333333332</v>
      </c>
      <c r="G59" s="38">
        <v>1093.6666666666663</v>
      </c>
      <c r="H59" s="38">
        <v>1144.8666666666661</v>
      </c>
      <c r="I59" s="38">
        <v>1157.633333333333</v>
      </c>
      <c r="J59" s="38">
        <v>1170.466666666666</v>
      </c>
      <c r="K59" s="31">
        <v>1144.8</v>
      </c>
      <c r="L59" s="31">
        <v>1119.2</v>
      </c>
      <c r="M59" s="31">
        <v>11.53814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1175</v>
      </c>
      <c r="D60" s="38">
        <v>1175.05</v>
      </c>
      <c r="E60" s="38">
        <v>1165.3499999999999</v>
      </c>
      <c r="F60" s="38">
        <v>1155.7</v>
      </c>
      <c r="G60" s="38">
        <v>1146</v>
      </c>
      <c r="H60" s="38">
        <v>1184.6999999999998</v>
      </c>
      <c r="I60" s="38">
        <v>1194.4000000000001</v>
      </c>
      <c r="J60" s="38">
        <v>1204.0499999999997</v>
      </c>
      <c r="K60" s="31">
        <v>1184.75</v>
      </c>
      <c r="L60" s="31">
        <v>1165.4000000000001</v>
      </c>
      <c r="M60" s="31">
        <v>22.215710000000001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229.25</v>
      </c>
      <c r="D61" s="38">
        <v>228.68333333333331</v>
      </c>
      <c r="E61" s="38">
        <v>227.41666666666663</v>
      </c>
      <c r="F61" s="38">
        <v>225.58333333333331</v>
      </c>
      <c r="G61" s="38">
        <v>224.31666666666663</v>
      </c>
      <c r="H61" s="38">
        <v>230.51666666666662</v>
      </c>
      <c r="I61" s="38">
        <v>231.78333333333333</v>
      </c>
      <c r="J61" s="38">
        <v>233.61666666666662</v>
      </c>
      <c r="K61" s="31">
        <v>229.95</v>
      </c>
      <c r="L61" s="31">
        <v>226.85</v>
      </c>
      <c r="M61" s="31">
        <v>194.2217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4703.7</v>
      </c>
      <c r="D62" s="38">
        <v>4702.9333333333334</v>
      </c>
      <c r="E62" s="38">
        <v>4676.3666666666668</v>
      </c>
      <c r="F62" s="38">
        <v>4649.0333333333338</v>
      </c>
      <c r="G62" s="38">
        <v>4622.4666666666672</v>
      </c>
      <c r="H62" s="38">
        <v>4730.2666666666664</v>
      </c>
      <c r="I62" s="38">
        <v>4756.8333333333339</v>
      </c>
      <c r="J62" s="38">
        <v>4784.1666666666661</v>
      </c>
      <c r="K62" s="31">
        <v>4729.5</v>
      </c>
      <c r="L62" s="31">
        <v>4675.6000000000004</v>
      </c>
      <c r="M62" s="31">
        <v>1.64337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2019.4</v>
      </c>
      <c r="D63" s="38">
        <v>2022.4666666666665</v>
      </c>
      <c r="E63" s="38">
        <v>1998.4333333333329</v>
      </c>
      <c r="F63" s="38">
        <v>1977.4666666666665</v>
      </c>
      <c r="G63" s="38">
        <v>1953.4333333333329</v>
      </c>
      <c r="H63" s="38">
        <v>2043.4333333333329</v>
      </c>
      <c r="I63" s="38">
        <v>2067.4666666666662</v>
      </c>
      <c r="J63" s="38">
        <v>2088.4333333333329</v>
      </c>
      <c r="K63" s="31">
        <v>2046.5</v>
      </c>
      <c r="L63" s="31">
        <v>2001.5</v>
      </c>
      <c r="M63" s="31">
        <v>4.8251499999999998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694.7</v>
      </c>
      <c r="D64" s="38">
        <v>692.68333333333339</v>
      </c>
      <c r="E64" s="38">
        <v>686.56666666666683</v>
      </c>
      <c r="F64" s="38">
        <v>678.43333333333339</v>
      </c>
      <c r="G64" s="38">
        <v>672.31666666666683</v>
      </c>
      <c r="H64" s="38">
        <v>700.81666666666683</v>
      </c>
      <c r="I64" s="38">
        <v>706.93333333333339</v>
      </c>
      <c r="J64" s="38">
        <v>715.06666666666683</v>
      </c>
      <c r="K64" s="31">
        <v>698.8</v>
      </c>
      <c r="L64" s="31">
        <v>684.55</v>
      </c>
      <c r="M64" s="31">
        <v>10.154489999999999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1029.45</v>
      </c>
      <c r="D65" s="38">
        <v>1014.6333333333333</v>
      </c>
      <c r="E65" s="38">
        <v>996.06666666666661</v>
      </c>
      <c r="F65" s="38">
        <v>962.68333333333328</v>
      </c>
      <c r="G65" s="38">
        <v>944.11666666666656</v>
      </c>
      <c r="H65" s="38">
        <v>1048.0166666666667</v>
      </c>
      <c r="I65" s="38">
        <v>1066.5833333333335</v>
      </c>
      <c r="J65" s="38">
        <v>1099.9666666666667</v>
      </c>
      <c r="K65" s="31">
        <v>1033.2</v>
      </c>
      <c r="L65" s="31">
        <v>981.25</v>
      </c>
      <c r="M65" s="31">
        <v>13.664400000000001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293.89999999999998</v>
      </c>
      <c r="D66" s="38">
        <v>293.95</v>
      </c>
      <c r="E66" s="38">
        <v>292.09999999999997</v>
      </c>
      <c r="F66" s="38">
        <v>290.29999999999995</v>
      </c>
      <c r="G66" s="38">
        <v>288.44999999999993</v>
      </c>
      <c r="H66" s="38">
        <v>295.75</v>
      </c>
      <c r="I66" s="38">
        <v>297.60000000000002</v>
      </c>
      <c r="J66" s="38">
        <v>299.40000000000003</v>
      </c>
      <c r="K66" s="31">
        <v>295.8</v>
      </c>
      <c r="L66" s="31">
        <v>292.14999999999998</v>
      </c>
      <c r="M66" s="31">
        <v>10.02176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1968.15</v>
      </c>
      <c r="D67" s="38">
        <v>1963.4166666666667</v>
      </c>
      <c r="E67" s="38">
        <v>1952.8333333333335</v>
      </c>
      <c r="F67" s="38">
        <v>1937.5166666666667</v>
      </c>
      <c r="G67" s="38">
        <v>1926.9333333333334</v>
      </c>
      <c r="H67" s="38">
        <v>1978.7333333333336</v>
      </c>
      <c r="I67" s="38">
        <v>1989.3166666666671</v>
      </c>
      <c r="J67" s="38">
        <v>2004.6333333333337</v>
      </c>
      <c r="K67" s="31">
        <v>1974</v>
      </c>
      <c r="L67" s="31">
        <v>1948.1</v>
      </c>
      <c r="M67" s="31">
        <v>5.26098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575.6</v>
      </c>
      <c r="D68" s="38">
        <v>576.05000000000007</v>
      </c>
      <c r="E68" s="38">
        <v>572.15000000000009</v>
      </c>
      <c r="F68" s="38">
        <v>568.70000000000005</v>
      </c>
      <c r="G68" s="38">
        <v>564.80000000000007</v>
      </c>
      <c r="H68" s="38">
        <v>579.50000000000011</v>
      </c>
      <c r="I68" s="38">
        <v>583.4</v>
      </c>
      <c r="J68" s="38">
        <v>586.85000000000014</v>
      </c>
      <c r="K68" s="31">
        <v>579.95000000000005</v>
      </c>
      <c r="L68" s="31">
        <v>572.6</v>
      </c>
      <c r="M68" s="31">
        <v>11.56926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1953.8</v>
      </c>
      <c r="D69" s="38">
        <v>1950.6666666666667</v>
      </c>
      <c r="E69" s="38">
        <v>1939.9833333333336</v>
      </c>
      <c r="F69" s="38">
        <v>1926.1666666666667</v>
      </c>
      <c r="G69" s="38">
        <v>1915.4833333333336</v>
      </c>
      <c r="H69" s="38">
        <v>1964.4833333333336</v>
      </c>
      <c r="I69" s="38">
        <v>1975.1666666666665</v>
      </c>
      <c r="J69" s="38">
        <v>1988.9833333333336</v>
      </c>
      <c r="K69" s="31">
        <v>1961.35</v>
      </c>
      <c r="L69" s="31">
        <v>1936.85</v>
      </c>
      <c r="M69" s="31">
        <v>3.0645899999999999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2010.7</v>
      </c>
      <c r="D70" s="38">
        <v>2011.8999999999999</v>
      </c>
      <c r="E70" s="38">
        <v>1994.7999999999997</v>
      </c>
      <c r="F70" s="38">
        <v>1978.8999999999999</v>
      </c>
      <c r="G70" s="38">
        <v>1961.7999999999997</v>
      </c>
      <c r="H70" s="38">
        <v>2027.7999999999997</v>
      </c>
      <c r="I70" s="38">
        <v>2044.8999999999996</v>
      </c>
      <c r="J70" s="38">
        <v>2060.7999999999997</v>
      </c>
      <c r="K70" s="31">
        <v>2029</v>
      </c>
      <c r="L70" s="31">
        <v>1996</v>
      </c>
      <c r="M70" s="31">
        <v>1.92022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399.15</v>
      </c>
      <c r="D71" s="38">
        <v>400.39999999999992</v>
      </c>
      <c r="E71" s="38">
        <v>396.09999999999985</v>
      </c>
      <c r="F71" s="38">
        <v>393.04999999999995</v>
      </c>
      <c r="G71" s="38">
        <v>388.74999999999989</v>
      </c>
      <c r="H71" s="38">
        <v>403.44999999999982</v>
      </c>
      <c r="I71" s="38">
        <v>407.74999999999989</v>
      </c>
      <c r="J71" s="38">
        <v>410.79999999999978</v>
      </c>
      <c r="K71" s="31">
        <v>404.7</v>
      </c>
      <c r="L71" s="31">
        <v>397.35</v>
      </c>
      <c r="M71" s="31">
        <v>7.9449899999999998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193.05</v>
      </c>
      <c r="D72" s="38">
        <v>194.16666666666666</v>
      </c>
      <c r="E72" s="38">
        <v>191.43333333333331</v>
      </c>
      <c r="F72" s="38">
        <v>189.81666666666666</v>
      </c>
      <c r="G72" s="38">
        <v>187.08333333333331</v>
      </c>
      <c r="H72" s="38">
        <v>195.7833333333333</v>
      </c>
      <c r="I72" s="38">
        <v>198.51666666666665</v>
      </c>
      <c r="J72" s="38">
        <v>200.1333333333333</v>
      </c>
      <c r="K72" s="31">
        <v>196.9</v>
      </c>
      <c r="L72" s="31">
        <v>192.55</v>
      </c>
      <c r="M72" s="31">
        <v>12.850070000000001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3684.3</v>
      </c>
      <c r="D73" s="38">
        <v>3691.0833333333335</v>
      </c>
      <c r="E73" s="38">
        <v>3633.2166666666672</v>
      </c>
      <c r="F73" s="38">
        <v>3582.1333333333337</v>
      </c>
      <c r="G73" s="38">
        <v>3524.2666666666673</v>
      </c>
      <c r="H73" s="38">
        <v>3742.166666666667</v>
      </c>
      <c r="I73" s="38">
        <v>3800.0333333333328</v>
      </c>
      <c r="J73" s="38">
        <v>3851.1166666666668</v>
      </c>
      <c r="K73" s="31">
        <v>3748.95</v>
      </c>
      <c r="L73" s="31">
        <v>3640</v>
      </c>
      <c r="M73" s="31">
        <v>3.8963800000000002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4122</v>
      </c>
      <c r="D74" s="38">
        <v>4095.65</v>
      </c>
      <c r="E74" s="38">
        <v>4046.3500000000004</v>
      </c>
      <c r="F74" s="38">
        <v>3970.7000000000003</v>
      </c>
      <c r="G74" s="38">
        <v>3921.4000000000005</v>
      </c>
      <c r="H74" s="38">
        <v>4171.3</v>
      </c>
      <c r="I74" s="38">
        <v>4220.6000000000004</v>
      </c>
      <c r="J74" s="38">
        <v>4296.25</v>
      </c>
      <c r="K74" s="31">
        <v>4144.95</v>
      </c>
      <c r="L74" s="31">
        <v>4020</v>
      </c>
      <c r="M74" s="31">
        <v>2.3073899999999998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518.75</v>
      </c>
      <c r="D75" s="38">
        <v>516.44999999999993</v>
      </c>
      <c r="E75" s="38">
        <v>511.14999999999986</v>
      </c>
      <c r="F75" s="38">
        <v>503.54999999999995</v>
      </c>
      <c r="G75" s="38">
        <v>498.24999999999989</v>
      </c>
      <c r="H75" s="38">
        <v>524.04999999999984</v>
      </c>
      <c r="I75" s="38">
        <v>529.3499999999998</v>
      </c>
      <c r="J75" s="38">
        <v>536.94999999999982</v>
      </c>
      <c r="K75" s="31">
        <v>521.75</v>
      </c>
      <c r="L75" s="31">
        <v>508.85</v>
      </c>
      <c r="M75" s="31">
        <v>46.079149999999998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3752.8</v>
      </c>
      <c r="D76" s="38">
        <v>3739.9333333333329</v>
      </c>
      <c r="E76" s="38">
        <v>3715.8666666666659</v>
      </c>
      <c r="F76" s="38">
        <v>3678.9333333333329</v>
      </c>
      <c r="G76" s="38">
        <v>3654.8666666666659</v>
      </c>
      <c r="H76" s="38">
        <v>3776.8666666666659</v>
      </c>
      <c r="I76" s="38">
        <v>3800.9333333333325</v>
      </c>
      <c r="J76" s="38">
        <v>3837.8666666666659</v>
      </c>
      <c r="K76" s="31">
        <v>3764</v>
      </c>
      <c r="L76" s="31">
        <v>3703</v>
      </c>
      <c r="M76" s="31">
        <v>2.7679900000000002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5640.45</v>
      </c>
      <c r="D77" s="38">
        <v>5623.6166666666659</v>
      </c>
      <c r="E77" s="38">
        <v>5586.8333333333321</v>
      </c>
      <c r="F77" s="38">
        <v>5533.2166666666662</v>
      </c>
      <c r="G77" s="38">
        <v>5496.4333333333325</v>
      </c>
      <c r="H77" s="38">
        <v>5677.2333333333318</v>
      </c>
      <c r="I77" s="38">
        <v>5714.0166666666664</v>
      </c>
      <c r="J77" s="38">
        <v>5767.6333333333314</v>
      </c>
      <c r="K77" s="31">
        <v>5660.4</v>
      </c>
      <c r="L77" s="31">
        <v>5570</v>
      </c>
      <c r="M77" s="31">
        <v>3.1989800000000002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3365.5</v>
      </c>
      <c r="D78" s="38">
        <v>3353.2999999999997</v>
      </c>
      <c r="E78" s="38">
        <v>3330.6499999999996</v>
      </c>
      <c r="F78" s="38">
        <v>3295.7999999999997</v>
      </c>
      <c r="G78" s="38">
        <v>3273.1499999999996</v>
      </c>
      <c r="H78" s="38">
        <v>3388.1499999999996</v>
      </c>
      <c r="I78" s="38">
        <v>3410.8</v>
      </c>
      <c r="J78" s="38">
        <v>3445.6499999999996</v>
      </c>
      <c r="K78" s="31">
        <v>3375.95</v>
      </c>
      <c r="L78" s="31">
        <v>3318.45</v>
      </c>
      <c r="M78" s="31">
        <v>4.85771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2539.4499999999998</v>
      </c>
      <c r="D79" s="38">
        <v>2545.15</v>
      </c>
      <c r="E79" s="38">
        <v>2509.3000000000002</v>
      </c>
      <c r="F79" s="38">
        <v>2479.15</v>
      </c>
      <c r="G79" s="38">
        <v>2443.3000000000002</v>
      </c>
      <c r="H79" s="38">
        <v>2575.3000000000002</v>
      </c>
      <c r="I79" s="38">
        <v>2611.1499999999996</v>
      </c>
      <c r="J79" s="38">
        <v>2641.3</v>
      </c>
      <c r="K79" s="31">
        <v>2581</v>
      </c>
      <c r="L79" s="31">
        <v>2515</v>
      </c>
      <c r="M79" s="31">
        <v>4.0445399999999996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135.65</v>
      </c>
      <c r="D80" s="38">
        <v>135.71666666666667</v>
      </c>
      <c r="E80" s="38">
        <v>134.83333333333334</v>
      </c>
      <c r="F80" s="38">
        <v>134.01666666666668</v>
      </c>
      <c r="G80" s="38">
        <v>133.13333333333335</v>
      </c>
      <c r="H80" s="38">
        <v>136.53333333333333</v>
      </c>
      <c r="I80" s="38">
        <v>137.41666666666666</v>
      </c>
      <c r="J80" s="38">
        <v>138.23333333333332</v>
      </c>
      <c r="K80" s="31">
        <v>136.6</v>
      </c>
      <c r="L80" s="31">
        <v>134.9</v>
      </c>
      <c r="M80" s="31">
        <v>115.85682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2723.05</v>
      </c>
      <c r="D81" s="38">
        <v>2722.1</v>
      </c>
      <c r="E81" s="38">
        <v>2694.2</v>
      </c>
      <c r="F81" s="38">
        <v>2665.35</v>
      </c>
      <c r="G81" s="38">
        <v>2637.45</v>
      </c>
      <c r="H81" s="38">
        <v>2750.95</v>
      </c>
      <c r="I81" s="38">
        <v>2778.8500000000004</v>
      </c>
      <c r="J81" s="38">
        <v>2807.7</v>
      </c>
      <c r="K81" s="31">
        <v>2750</v>
      </c>
      <c r="L81" s="31">
        <v>2693.25</v>
      </c>
      <c r="M81" s="31">
        <v>4.4095700000000004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345.85</v>
      </c>
      <c r="D82" s="38">
        <v>344.25</v>
      </c>
      <c r="E82" s="38">
        <v>336</v>
      </c>
      <c r="F82" s="38">
        <v>326.14999999999998</v>
      </c>
      <c r="G82" s="38">
        <v>317.89999999999998</v>
      </c>
      <c r="H82" s="38">
        <v>354.1</v>
      </c>
      <c r="I82" s="38">
        <v>362.35</v>
      </c>
      <c r="J82" s="38">
        <v>372.20000000000005</v>
      </c>
      <c r="K82" s="31">
        <v>352.5</v>
      </c>
      <c r="L82" s="31">
        <v>334.4</v>
      </c>
      <c r="M82" s="31">
        <v>13.147180000000001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119.1</v>
      </c>
      <c r="D83" s="38">
        <v>120.01666666666667</v>
      </c>
      <c r="E83" s="38">
        <v>117.08333333333333</v>
      </c>
      <c r="F83" s="38">
        <v>115.06666666666666</v>
      </c>
      <c r="G83" s="38">
        <v>112.13333333333333</v>
      </c>
      <c r="H83" s="38">
        <v>122.03333333333333</v>
      </c>
      <c r="I83" s="38">
        <v>124.96666666666667</v>
      </c>
      <c r="J83" s="38">
        <v>126.98333333333333</v>
      </c>
      <c r="K83" s="31">
        <v>122.95</v>
      </c>
      <c r="L83" s="31">
        <v>118</v>
      </c>
      <c r="M83" s="31">
        <v>649.86613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1307.55</v>
      </c>
      <c r="D84" s="38">
        <v>1327.8333333333333</v>
      </c>
      <c r="E84" s="38">
        <v>1261.7166666666665</v>
      </c>
      <c r="F84" s="38">
        <v>1215.8833333333332</v>
      </c>
      <c r="G84" s="38">
        <v>1149.7666666666664</v>
      </c>
      <c r="H84" s="38">
        <v>1373.6666666666665</v>
      </c>
      <c r="I84" s="38">
        <v>1439.7833333333333</v>
      </c>
      <c r="J84" s="38">
        <v>1485.6166666666666</v>
      </c>
      <c r="K84" s="31">
        <v>1393.95</v>
      </c>
      <c r="L84" s="31">
        <v>1282</v>
      </c>
      <c r="M84" s="31">
        <v>22.57573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1035.95</v>
      </c>
      <c r="D85" s="38">
        <v>1035.5</v>
      </c>
      <c r="E85" s="38">
        <v>1030.55</v>
      </c>
      <c r="F85" s="38">
        <v>1025.1499999999999</v>
      </c>
      <c r="G85" s="38">
        <v>1020.1999999999998</v>
      </c>
      <c r="H85" s="38">
        <v>1040.9000000000001</v>
      </c>
      <c r="I85" s="38">
        <v>1045.8499999999999</v>
      </c>
      <c r="J85" s="38">
        <v>1051.2500000000002</v>
      </c>
      <c r="K85" s="31">
        <v>1040.45</v>
      </c>
      <c r="L85" s="31">
        <v>1030.0999999999999</v>
      </c>
      <c r="M85" s="31">
        <v>7.7387800000000002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1740.5</v>
      </c>
      <c r="D86" s="38">
        <v>1745.8999999999999</v>
      </c>
      <c r="E86" s="38">
        <v>1728.8499999999997</v>
      </c>
      <c r="F86" s="38">
        <v>1717.1999999999998</v>
      </c>
      <c r="G86" s="38">
        <v>1700.1499999999996</v>
      </c>
      <c r="H86" s="38">
        <v>1757.5499999999997</v>
      </c>
      <c r="I86" s="38">
        <v>1774.6</v>
      </c>
      <c r="J86" s="38">
        <v>1786.2499999999998</v>
      </c>
      <c r="K86" s="31">
        <v>1762.95</v>
      </c>
      <c r="L86" s="31">
        <v>1734.25</v>
      </c>
      <c r="M86" s="31">
        <v>2.9190499999999999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1849.45</v>
      </c>
      <c r="D87" s="38">
        <v>1841.6499999999999</v>
      </c>
      <c r="E87" s="38">
        <v>1828.5999999999997</v>
      </c>
      <c r="F87" s="38">
        <v>1807.7499999999998</v>
      </c>
      <c r="G87" s="38">
        <v>1794.6999999999996</v>
      </c>
      <c r="H87" s="38">
        <v>1862.4999999999998</v>
      </c>
      <c r="I87" s="38">
        <v>1875.55</v>
      </c>
      <c r="J87" s="38">
        <v>1896.3999999999999</v>
      </c>
      <c r="K87" s="31">
        <v>1854.7</v>
      </c>
      <c r="L87" s="31">
        <v>1820.8</v>
      </c>
      <c r="M87" s="31">
        <v>5.9724000000000004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482.7</v>
      </c>
      <c r="D88" s="38">
        <v>482.7</v>
      </c>
      <c r="E88" s="38">
        <v>478.65</v>
      </c>
      <c r="F88" s="38">
        <v>474.59999999999997</v>
      </c>
      <c r="G88" s="38">
        <v>470.54999999999995</v>
      </c>
      <c r="H88" s="38">
        <v>486.75</v>
      </c>
      <c r="I88" s="38">
        <v>490.80000000000007</v>
      </c>
      <c r="J88" s="38">
        <v>494.85</v>
      </c>
      <c r="K88" s="31">
        <v>486.75</v>
      </c>
      <c r="L88" s="31">
        <v>478.65</v>
      </c>
      <c r="M88" s="31">
        <v>11.51004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3961.5</v>
      </c>
      <c r="D89" s="38">
        <v>3966.4666666666667</v>
      </c>
      <c r="E89" s="38">
        <v>3934.0333333333333</v>
      </c>
      <c r="F89" s="38">
        <v>3906.5666666666666</v>
      </c>
      <c r="G89" s="38">
        <v>3874.1333333333332</v>
      </c>
      <c r="H89" s="38">
        <v>3993.9333333333334</v>
      </c>
      <c r="I89" s="38">
        <v>4026.3666666666668</v>
      </c>
      <c r="J89" s="38">
        <v>4053.8333333333335</v>
      </c>
      <c r="K89" s="31">
        <v>3998.9</v>
      </c>
      <c r="L89" s="31">
        <v>3939</v>
      </c>
      <c r="M89" s="31">
        <v>10.77942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1334.05</v>
      </c>
      <c r="D90" s="38">
        <v>1327.3500000000001</v>
      </c>
      <c r="E90" s="38">
        <v>1316.7000000000003</v>
      </c>
      <c r="F90" s="38">
        <v>1299.3500000000001</v>
      </c>
      <c r="G90" s="38">
        <v>1288.7000000000003</v>
      </c>
      <c r="H90" s="38">
        <v>1344.7000000000003</v>
      </c>
      <c r="I90" s="38">
        <v>1355.3500000000004</v>
      </c>
      <c r="J90" s="38">
        <v>1372.7000000000003</v>
      </c>
      <c r="K90" s="31">
        <v>1338</v>
      </c>
      <c r="L90" s="31">
        <v>1310</v>
      </c>
      <c r="M90" s="31">
        <v>5.6711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1116.7</v>
      </c>
      <c r="D91" s="38">
        <v>1110.7333333333333</v>
      </c>
      <c r="E91" s="38">
        <v>1101.9666666666667</v>
      </c>
      <c r="F91" s="38">
        <v>1087.2333333333333</v>
      </c>
      <c r="G91" s="38">
        <v>1078.4666666666667</v>
      </c>
      <c r="H91" s="38">
        <v>1125.4666666666667</v>
      </c>
      <c r="I91" s="38">
        <v>1134.2333333333336</v>
      </c>
      <c r="J91" s="38">
        <v>1148.9666666666667</v>
      </c>
      <c r="K91" s="31">
        <v>1119.5</v>
      </c>
      <c r="L91" s="31">
        <v>1096</v>
      </c>
      <c r="M91" s="31">
        <v>25.26624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2534</v>
      </c>
      <c r="D92" s="38">
        <v>2545.2666666666669</v>
      </c>
      <c r="E92" s="38">
        <v>2506.5333333333338</v>
      </c>
      <c r="F92" s="38">
        <v>2479.0666666666671</v>
      </c>
      <c r="G92" s="38">
        <v>2440.3333333333339</v>
      </c>
      <c r="H92" s="38">
        <v>2572.7333333333336</v>
      </c>
      <c r="I92" s="38">
        <v>2611.4666666666662</v>
      </c>
      <c r="J92" s="38">
        <v>2638.9333333333334</v>
      </c>
      <c r="K92" s="31">
        <v>2584</v>
      </c>
      <c r="L92" s="31">
        <v>2517.8000000000002</v>
      </c>
      <c r="M92" s="31">
        <v>5.8911100000000003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1651.2</v>
      </c>
      <c r="D93" s="38">
        <v>1648.8999999999999</v>
      </c>
      <c r="E93" s="38">
        <v>1640.9999999999998</v>
      </c>
      <c r="F93" s="38">
        <v>1630.8</v>
      </c>
      <c r="G93" s="38">
        <v>1622.8999999999999</v>
      </c>
      <c r="H93" s="38">
        <v>1659.0999999999997</v>
      </c>
      <c r="I93" s="38">
        <v>1666.9999999999998</v>
      </c>
      <c r="J93" s="38">
        <v>1677.1999999999996</v>
      </c>
      <c r="K93" s="31">
        <v>1656.8</v>
      </c>
      <c r="L93" s="31">
        <v>1638.7</v>
      </c>
      <c r="M93" s="31">
        <v>172.82503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646.85</v>
      </c>
      <c r="D94" s="38">
        <v>648.76666666666665</v>
      </c>
      <c r="E94" s="38">
        <v>642.5333333333333</v>
      </c>
      <c r="F94" s="38">
        <v>638.2166666666667</v>
      </c>
      <c r="G94" s="38">
        <v>631.98333333333335</v>
      </c>
      <c r="H94" s="38">
        <v>653.08333333333326</v>
      </c>
      <c r="I94" s="38">
        <v>659.31666666666661</v>
      </c>
      <c r="J94" s="38">
        <v>663.63333333333321</v>
      </c>
      <c r="K94" s="31">
        <v>655</v>
      </c>
      <c r="L94" s="31">
        <v>644.45000000000005</v>
      </c>
      <c r="M94" s="31">
        <v>37.38008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3203.7</v>
      </c>
      <c r="D95" s="38">
        <v>3202.2333333333336</v>
      </c>
      <c r="E95" s="38">
        <v>3174.4666666666672</v>
      </c>
      <c r="F95" s="38">
        <v>3145.2333333333336</v>
      </c>
      <c r="G95" s="38">
        <v>3117.4666666666672</v>
      </c>
      <c r="H95" s="38">
        <v>3231.4666666666672</v>
      </c>
      <c r="I95" s="38">
        <v>3259.2333333333336</v>
      </c>
      <c r="J95" s="38">
        <v>3288.4666666666672</v>
      </c>
      <c r="K95" s="31">
        <v>3230</v>
      </c>
      <c r="L95" s="31">
        <v>3173</v>
      </c>
      <c r="M95" s="31">
        <v>9.3327299999999997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462.6</v>
      </c>
      <c r="D96" s="38">
        <v>459.61666666666662</v>
      </c>
      <c r="E96" s="38">
        <v>455.98333333333323</v>
      </c>
      <c r="F96" s="38">
        <v>449.36666666666662</v>
      </c>
      <c r="G96" s="38">
        <v>445.73333333333323</v>
      </c>
      <c r="H96" s="38">
        <v>466.23333333333323</v>
      </c>
      <c r="I96" s="38">
        <v>469.86666666666656</v>
      </c>
      <c r="J96" s="38">
        <v>476.48333333333323</v>
      </c>
      <c r="K96" s="31">
        <v>463.25</v>
      </c>
      <c r="L96" s="31">
        <v>453</v>
      </c>
      <c r="M96" s="31">
        <v>49.742669999999997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282.39999999999998</v>
      </c>
      <c r="D97" s="38">
        <v>281.40000000000003</v>
      </c>
      <c r="E97" s="38">
        <v>277.30000000000007</v>
      </c>
      <c r="F97" s="38">
        <v>272.20000000000005</v>
      </c>
      <c r="G97" s="38">
        <v>268.10000000000008</v>
      </c>
      <c r="H97" s="38">
        <v>286.50000000000006</v>
      </c>
      <c r="I97" s="38">
        <v>290.60000000000008</v>
      </c>
      <c r="J97" s="38">
        <v>295.70000000000005</v>
      </c>
      <c r="K97" s="31">
        <v>285.5</v>
      </c>
      <c r="L97" s="31">
        <v>276.3</v>
      </c>
      <c r="M97" s="31">
        <v>62.408839999999998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2560.8000000000002</v>
      </c>
      <c r="D98" s="38">
        <v>2565.9</v>
      </c>
      <c r="E98" s="38">
        <v>2548.9</v>
      </c>
      <c r="F98" s="38">
        <v>2537</v>
      </c>
      <c r="G98" s="38">
        <v>2520</v>
      </c>
      <c r="H98" s="38">
        <v>2577.8000000000002</v>
      </c>
      <c r="I98" s="38">
        <v>2594.8000000000002</v>
      </c>
      <c r="J98" s="38">
        <v>2606.7000000000003</v>
      </c>
      <c r="K98" s="31">
        <v>2582.9</v>
      </c>
      <c r="L98" s="31">
        <v>2554</v>
      </c>
      <c r="M98" s="31">
        <v>20.032520000000002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321.95</v>
      </c>
      <c r="D99" s="38">
        <v>321.05</v>
      </c>
      <c r="E99" s="38">
        <v>319.10000000000002</v>
      </c>
      <c r="F99" s="38">
        <v>316.25</v>
      </c>
      <c r="G99" s="38">
        <v>314.3</v>
      </c>
      <c r="H99" s="38">
        <v>323.90000000000003</v>
      </c>
      <c r="I99" s="38">
        <v>325.84999999999997</v>
      </c>
      <c r="J99" s="38">
        <v>328.70000000000005</v>
      </c>
      <c r="K99" s="31">
        <v>323</v>
      </c>
      <c r="L99" s="31">
        <v>318.2</v>
      </c>
      <c r="M99" s="31">
        <v>6.3238399999999997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42992.95</v>
      </c>
      <c r="D100" s="38">
        <v>42801.516666666663</v>
      </c>
      <c r="E100" s="38">
        <v>42303.033333333326</v>
      </c>
      <c r="F100" s="38">
        <v>41613.116666666661</v>
      </c>
      <c r="G100" s="38">
        <v>41114.633333333324</v>
      </c>
      <c r="H100" s="38">
        <v>43491.433333333327</v>
      </c>
      <c r="I100" s="38">
        <v>43989.916666666664</v>
      </c>
      <c r="J100" s="38">
        <v>44679.833333333328</v>
      </c>
      <c r="K100" s="31">
        <v>43300</v>
      </c>
      <c r="L100" s="31">
        <v>42111.6</v>
      </c>
      <c r="M100" s="31">
        <v>2.3630000000000002E-2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998.3</v>
      </c>
      <c r="D101" s="38">
        <v>995.43333333333328</v>
      </c>
      <c r="E101" s="38">
        <v>991.46666666666658</v>
      </c>
      <c r="F101" s="38">
        <v>984.63333333333333</v>
      </c>
      <c r="G101" s="38">
        <v>980.66666666666663</v>
      </c>
      <c r="H101" s="38">
        <v>1002.2666666666665</v>
      </c>
      <c r="I101" s="38">
        <v>1006.2333333333332</v>
      </c>
      <c r="J101" s="38">
        <v>1013.0666666666665</v>
      </c>
      <c r="K101" s="31">
        <v>999.4</v>
      </c>
      <c r="L101" s="31">
        <v>988.6</v>
      </c>
      <c r="M101" s="31">
        <v>143.03116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1385.5</v>
      </c>
      <c r="D102" s="38">
        <v>1375.5666666666666</v>
      </c>
      <c r="E102" s="38">
        <v>1359.9333333333332</v>
      </c>
      <c r="F102" s="38">
        <v>1334.3666666666666</v>
      </c>
      <c r="G102" s="38">
        <v>1318.7333333333331</v>
      </c>
      <c r="H102" s="38">
        <v>1401.1333333333332</v>
      </c>
      <c r="I102" s="38">
        <v>1416.7666666666664</v>
      </c>
      <c r="J102" s="38">
        <v>1442.3333333333333</v>
      </c>
      <c r="K102" s="31">
        <v>1391.2</v>
      </c>
      <c r="L102" s="31">
        <v>1350</v>
      </c>
      <c r="M102" s="31">
        <v>7.9273600000000002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579.5</v>
      </c>
      <c r="D103" s="38">
        <v>578.18333333333328</v>
      </c>
      <c r="E103" s="38">
        <v>574.36666666666656</v>
      </c>
      <c r="F103" s="38">
        <v>569.23333333333323</v>
      </c>
      <c r="G103" s="38">
        <v>565.41666666666652</v>
      </c>
      <c r="H103" s="38">
        <v>583.31666666666661</v>
      </c>
      <c r="I103" s="38">
        <v>587.13333333333344</v>
      </c>
      <c r="J103" s="38">
        <v>592.26666666666665</v>
      </c>
      <c r="K103" s="31">
        <v>582</v>
      </c>
      <c r="L103" s="31">
        <v>573.04999999999995</v>
      </c>
      <c r="M103" s="31">
        <v>10.82164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8.3000000000000007</v>
      </c>
      <c r="D104" s="38">
        <v>8.3833333333333329</v>
      </c>
      <c r="E104" s="38">
        <v>8.1666666666666661</v>
      </c>
      <c r="F104" s="38">
        <v>8.0333333333333332</v>
      </c>
      <c r="G104" s="38">
        <v>7.8166666666666664</v>
      </c>
      <c r="H104" s="38">
        <v>8.5166666666666657</v>
      </c>
      <c r="I104" s="38">
        <v>8.7333333333333343</v>
      </c>
      <c r="J104" s="38">
        <v>8.8666666666666654</v>
      </c>
      <c r="K104" s="31">
        <v>8.6</v>
      </c>
      <c r="L104" s="31">
        <v>8.25</v>
      </c>
      <c r="M104" s="31">
        <v>1678.30357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87.2</v>
      </c>
      <c r="D105" s="38">
        <v>86.516666666666666</v>
      </c>
      <c r="E105" s="38">
        <v>84.733333333333334</v>
      </c>
      <c r="F105" s="38">
        <v>82.266666666666666</v>
      </c>
      <c r="G105" s="38">
        <v>80.483333333333334</v>
      </c>
      <c r="H105" s="38">
        <v>88.983333333333334</v>
      </c>
      <c r="I105" s="38">
        <v>90.766666666666666</v>
      </c>
      <c r="J105" s="38">
        <v>93.233333333333334</v>
      </c>
      <c r="K105" s="31">
        <v>88.3</v>
      </c>
      <c r="L105" s="31">
        <v>84.05</v>
      </c>
      <c r="M105" s="31">
        <v>1014.82338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463.1</v>
      </c>
      <c r="D106" s="38">
        <v>461.05</v>
      </c>
      <c r="E106" s="38">
        <v>458.35</v>
      </c>
      <c r="F106" s="38">
        <v>453.6</v>
      </c>
      <c r="G106" s="38">
        <v>450.90000000000003</v>
      </c>
      <c r="H106" s="38">
        <v>465.8</v>
      </c>
      <c r="I106" s="38">
        <v>468.49999999999994</v>
      </c>
      <c r="J106" s="38">
        <v>473.25</v>
      </c>
      <c r="K106" s="31">
        <v>463.75</v>
      </c>
      <c r="L106" s="31">
        <v>456.3</v>
      </c>
      <c r="M106" s="31">
        <v>25.65813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395.1</v>
      </c>
      <c r="D107" s="38">
        <v>393.90000000000003</v>
      </c>
      <c r="E107" s="38">
        <v>391.90000000000009</v>
      </c>
      <c r="F107" s="38">
        <v>388.70000000000005</v>
      </c>
      <c r="G107" s="38">
        <v>386.7000000000001</v>
      </c>
      <c r="H107" s="38">
        <v>397.10000000000008</v>
      </c>
      <c r="I107" s="38">
        <v>399.09999999999997</v>
      </c>
      <c r="J107" s="38">
        <v>402.30000000000007</v>
      </c>
      <c r="K107" s="31">
        <v>395.9</v>
      </c>
      <c r="L107" s="31">
        <v>390.7</v>
      </c>
      <c r="M107" s="31">
        <v>24.239570000000001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346.9</v>
      </c>
      <c r="D108" s="38">
        <v>345.45</v>
      </c>
      <c r="E108" s="38">
        <v>341.4</v>
      </c>
      <c r="F108" s="38">
        <v>335.9</v>
      </c>
      <c r="G108" s="38">
        <v>331.84999999999997</v>
      </c>
      <c r="H108" s="38">
        <v>350.95</v>
      </c>
      <c r="I108" s="38">
        <v>355.00000000000006</v>
      </c>
      <c r="J108" s="38">
        <v>360.5</v>
      </c>
      <c r="K108" s="31">
        <v>349.5</v>
      </c>
      <c r="L108" s="31">
        <v>339.95</v>
      </c>
      <c r="M108" s="31">
        <v>14.44351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2592.9</v>
      </c>
      <c r="D109" s="38">
        <v>2610.0333333333333</v>
      </c>
      <c r="E109" s="38">
        <v>2570.0666666666666</v>
      </c>
      <c r="F109" s="38">
        <v>2547.2333333333331</v>
      </c>
      <c r="G109" s="38">
        <v>2507.2666666666664</v>
      </c>
      <c r="H109" s="38">
        <v>2632.8666666666668</v>
      </c>
      <c r="I109" s="38">
        <v>2672.833333333333</v>
      </c>
      <c r="J109" s="38">
        <v>2695.666666666667</v>
      </c>
      <c r="K109" s="31">
        <v>2650</v>
      </c>
      <c r="L109" s="31">
        <v>2587.1999999999998</v>
      </c>
      <c r="M109" s="31">
        <v>5.6393000000000004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1417.75</v>
      </c>
      <c r="D110" s="38">
        <v>1411.2166666666665</v>
      </c>
      <c r="E110" s="38">
        <v>1402.5333333333328</v>
      </c>
      <c r="F110" s="38">
        <v>1387.3166666666664</v>
      </c>
      <c r="G110" s="38">
        <v>1378.6333333333328</v>
      </c>
      <c r="H110" s="38">
        <v>1426.4333333333329</v>
      </c>
      <c r="I110" s="38">
        <v>1435.1166666666668</v>
      </c>
      <c r="J110" s="38">
        <v>1450.333333333333</v>
      </c>
      <c r="K110" s="31">
        <v>1419.9</v>
      </c>
      <c r="L110" s="31">
        <v>1396</v>
      </c>
      <c r="M110" s="31">
        <v>17.213850000000001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172</v>
      </c>
      <c r="D111" s="38">
        <v>173.16666666666666</v>
      </c>
      <c r="E111" s="38">
        <v>170.48333333333332</v>
      </c>
      <c r="F111" s="38">
        <v>168.96666666666667</v>
      </c>
      <c r="G111" s="38">
        <v>166.28333333333333</v>
      </c>
      <c r="H111" s="38">
        <v>174.68333333333331</v>
      </c>
      <c r="I111" s="38">
        <v>177.36666666666665</v>
      </c>
      <c r="J111" s="38">
        <v>178.8833333333333</v>
      </c>
      <c r="K111" s="31">
        <v>175.85</v>
      </c>
      <c r="L111" s="31">
        <v>171.65</v>
      </c>
      <c r="M111" s="31">
        <v>65.371409999999997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1355.7</v>
      </c>
      <c r="D112" s="38">
        <v>1348.8166666666666</v>
      </c>
      <c r="E112" s="38">
        <v>1340.1333333333332</v>
      </c>
      <c r="F112" s="38">
        <v>1324.5666666666666</v>
      </c>
      <c r="G112" s="38">
        <v>1315.8833333333332</v>
      </c>
      <c r="H112" s="38">
        <v>1364.3833333333332</v>
      </c>
      <c r="I112" s="38">
        <v>1373.0666666666666</v>
      </c>
      <c r="J112" s="38">
        <v>1388.6333333333332</v>
      </c>
      <c r="K112" s="31">
        <v>1357.5</v>
      </c>
      <c r="L112" s="31">
        <v>1333.25</v>
      </c>
      <c r="M112" s="31">
        <v>79.021799999999999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93.75</v>
      </c>
      <c r="D113" s="38">
        <v>94.316666666666663</v>
      </c>
      <c r="E113" s="38">
        <v>92.433333333333323</v>
      </c>
      <c r="F113" s="38">
        <v>91.11666666666666</v>
      </c>
      <c r="G113" s="38">
        <v>89.23333333333332</v>
      </c>
      <c r="H113" s="38">
        <v>95.633333333333326</v>
      </c>
      <c r="I113" s="38">
        <v>97.516666666666652</v>
      </c>
      <c r="J113" s="38">
        <v>98.833333333333329</v>
      </c>
      <c r="K113" s="31">
        <v>96.2</v>
      </c>
      <c r="L113" s="31">
        <v>93</v>
      </c>
      <c r="M113" s="31">
        <v>254.18124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873.5</v>
      </c>
      <c r="D114" s="38">
        <v>874.7833333333333</v>
      </c>
      <c r="E114" s="38">
        <v>856.31666666666661</v>
      </c>
      <c r="F114" s="38">
        <v>839.13333333333333</v>
      </c>
      <c r="G114" s="38">
        <v>820.66666666666663</v>
      </c>
      <c r="H114" s="38">
        <v>891.96666666666658</v>
      </c>
      <c r="I114" s="38">
        <v>910.43333333333328</v>
      </c>
      <c r="J114" s="38">
        <v>927.61666666666656</v>
      </c>
      <c r="K114" s="31">
        <v>893.25</v>
      </c>
      <c r="L114" s="31">
        <v>857.6</v>
      </c>
      <c r="M114" s="31">
        <v>11.26798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640.65</v>
      </c>
      <c r="D115" s="38">
        <v>638.11666666666667</v>
      </c>
      <c r="E115" s="38">
        <v>633.58333333333337</v>
      </c>
      <c r="F115" s="38">
        <v>626.51666666666665</v>
      </c>
      <c r="G115" s="38">
        <v>621.98333333333335</v>
      </c>
      <c r="H115" s="38">
        <v>645.18333333333339</v>
      </c>
      <c r="I115" s="38">
        <v>649.7166666666667</v>
      </c>
      <c r="J115" s="38">
        <v>656.78333333333342</v>
      </c>
      <c r="K115" s="31">
        <v>642.65</v>
      </c>
      <c r="L115" s="31">
        <v>631.04999999999995</v>
      </c>
      <c r="M115" s="31">
        <v>22.352450000000001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38.200000000000003</v>
      </c>
      <c r="D116" s="38">
        <v>37.300000000000004</v>
      </c>
      <c r="E116" s="38">
        <v>36.050000000000011</v>
      </c>
      <c r="F116" s="38">
        <v>33.900000000000006</v>
      </c>
      <c r="G116" s="38">
        <v>32.650000000000013</v>
      </c>
      <c r="H116" s="38">
        <v>39.45000000000001</v>
      </c>
      <c r="I116" s="38">
        <v>40.699999999999996</v>
      </c>
      <c r="J116" s="38">
        <v>42.850000000000009</v>
      </c>
      <c r="K116" s="31">
        <v>38.549999999999997</v>
      </c>
      <c r="L116" s="31">
        <v>35.15</v>
      </c>
      <c r="M116" s="31">
        <v>2160.1281800000002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465.7</v>
      </c>
      <c r="D117" s="38">
        <v>466.3</v>
      </c>
      <c r="E117" s="38">
        <v>462.90000000000003</v>
      </c>
      <c r="F117" s="38">
        <v>460.1</v>
      </c>
      <c r="G117" s="38">
        <v>456.70000000000005</v>
      </c>
      <c r="H117" s="38">
        <v>469.1</v>
      </c>
      <c r="I117" s="38">
        <v>472.5</v>
      </c>
      <c r="J117" s="38">
        <v>475.3</v>
      </c>
      <c r="K117" s="31">
        <v>469.7</v>
      </c>
      <c r="L117" s="31">
        <v>463.5</v>
      </c>
      <c r="M117" s="31">
        <v>81.947969999999998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668.75</v>
      </c>
      <c r="D118" s="38">
        <v>668.48333333333335</v>
      </c>
      <c r="E118" s="38">
        <v>662.76666666666665</v>
      </c>
      <c r="F118" s="38">
        <v>656.7833333333333</v>
      </c>
      <c r="G118" s="38">
        <v>651.06666666666661</v>
      </c>
      <c r="H118" s="38">
        <v>674.4666666666667</v>
      </c>
      <c r="I118" s="38">
        <v>680.18333333333339</v>
      </c>
      <c r="J118" s="38">
        <v>686.16666666666674</v>
      </c>
      <c r="K118" s="31">
        <v>674.2</v>
      </c>
      <c r="L118" s="31">
        <v>662.5</v>
      </c>
      <c r="M118" s="31">
        <v>35.766399999999997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288.7</v>
      </c>
      <c r="D119" s="38">
        <v>289.91666666666669</v>
      </c>
      <c r="E119" s="38">
        <v>286.23333333333335</v>
      </c>
      <c r="F119" s="38">
        <v>283.76666666666665</v>
      </c>
      <c r="G119" s="38">
        <v>280.08333333333331</v>
      </c>
      <c r="H119" s="38">
        <v>292.38333333333338</v>
      </c>
      <c r="I119" s="38">
        <v>296.06666666666666</v>
      </c>
      <c r="J119" s="38">
        <v>298.53333333333342</v>
      </c>
      <c r="K119" s="31">
        <v>293.60000000000002</v>
      </c>
      <c r="L119" s="31">
        <v>287.45</v>
      </c>
      <c r="M119" s="31">
        <v>11.356199999999999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816.75</v>
      </c>
      <c r="D120" s="38">
        <v>814.7166666666667</v>
      </c>
      <c r="E120" s="38">
        <v>808.23333333333335</v>
      </c>
      <c r="F120" s="38">
        <v>799.7166666666667</v>
      </c>
      <c r="G120" s="38">
        <v>793.23333333333335</v>
      </c>
      <c r="H120" s="38">
        <v>823.23333333333335</v>
      </c>
      <c r="I120" s="38">
        <v>829.7166666666667</v>
      </c>
      <c r="J120" s="38">
        <v>838.23333333333335</v>
      </c>
      <c r="K120" s="31">
        <v>821.2</v>
      </c>
      <c r="L120" s="31">
        <v>806.2</v>
      </c>
      <c r="M120" s="31">
        <v>42.2607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478.5</v>
      </c>
      <c r="D121" s="38">
        <v>479.93333333333339</v>
      </c>
      <c r="E121" s="38">
        <v>475.6666666666668</v>
      </c>
      <c r="F121" s="38">
        <v>472.83333333333343</v>
      </c>
      <c r="G121" s="38">
        <v>468.56666666666683</v>
      </c>
      <c r="H121" s="38">
        <v>482.76666666666677</v>
      </c>
      <c r="I121" s="38">
        <v>487.03333333333342</v>
      </c>
      <c r="J121" s="38">
        <v>489.86666666666673</v>
      </c>
      <c r="K121" s="31">
        <v>484.2</v>
      </c>
      <c r="L121" s="31">
        <v>477.1</v>
      </c>
      <c r="M121" s="31">
        <v>15.15667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1856.55</v>
      </c>
      <c r="D122" s="38">
        <v>1860.2333333333336</v>
      </c>
      <c r="E122" s="38">
        <v>1845.4666666666672</v>
      </c>
      <c r="F122" s="38">
        <v>1834.3833333333337</v>
      </c>
      <c r="G122" s="38">
        <v>1819.6166666666672</v>
      </c>
      <c r="H122" s="38">
        <v>1871.3166666666671</v>
      </c>
      <c r="I122" s="38">
        <v>1886.0833333333335</v>
      </c>
      <c r="J122" s="38">
        <v>1897.166666666667</v>
      </c>
      <c r="K122" s="31">
        <v>1875</v>
      </c>
      <c r="L122" s="31">
        <v>1849.15</v>
      </c>
      <c r="M122" s="31">
        <v>40.252070000000003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131.9</v>
      </c>
      <c r="D123" s="38">
        <v>132.13333333333333</v>
      </c>
      <c r="E123" s="38">
        <v>131.11666666666665</v>
      </c>
      <c r="F123" s="38">
        <v>130.33333333333331</v>
      </c>
      <c r="G123" s="38">
        <v>129.31666666666663</v>
      </c>
      <c r="H123" s="38">
        <v>132.91666666666666</v>
      </c>
      <c r="I123" s="38">
        <v>133.93333333333331</v>
      </c>
      <c r="J123" s="38">
        <v>134.71666666666667</v>
      </c>
      <c r="K123" s="31">
        <v>133.15</v>
      </c>
      <c r="L123" s="31">
        <v>131.35</v>
      </c>
      <c r="M123" s="31">
        <v>40.765189999999997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2326.3000000000002</v>
      </c>
      <c r="D124" s="38">
        <v>2334.3333333333335</v>
      </c>
      <c r="E124" s="38">
        <v>2306.916666666667</v>
      </c>
      <c r="F124" s="38">
        <v>2287.5333333333333</v>
      </c>
      <c r="G124" s="38">
        <v>2260.1166666666668</v>
      </c>
      <c r="H124" s="38">
        <v>2353.7166666666672</v>
      </c>
      <c r="I124" s="38">
        <v>2381.1333333333341</v>
      </c>
      <c r="J124" s="38">
        <v>2400.5166666666673</v>
      </c>
      <c r="K124" s="31">
        <v>2361.75</v>
      </c>
      <c r="L124" s="31">
        <v>2314.9499999999998</v>
      </c>
      <c r="M124" s="31">
        <v>4.0310600000000001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352</v>
      </c>
      <c r="D125" s="38">
        <v>348.55</v>
      </c>
      <c r="E125" s="38">
        <v>337.6</v>
      </c>
      <c r="F125" s="38">
        <v>323.2</v>
      </c>
      <c r="G125" s="38">
        <v>312.25</v>
      </c>
      <c r="H125" s="38">
        <v>362.95000000000005</v>
      </c>
      <c r="I125" s="38">
        <v>373.9</v>
      </c>
      <c r="J125" s="38">
        <v>388.30000000000007</v>
      </c>
      <c r="K125" s="31">
        <v>359.5</v>
      </c>
      <c r="L125" s="31">
        <v>334.15</v>
      </c>
      <c r="M125" s="31">
        <v>81.39255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417.4</v>
      </c>
      <c r="D126" s="38">
        <v>416.10000000000008</v>
      </c>
      <c r="E126" s="38">
        <v>412.90000000000015</v>
      </c>
      <c r="F126" s="38">
        <v>408.40000000000009</v>
      </c>
      <c r="G126" s="38">
        <v>405.20000000000016</v>
      </c>
      <c r="H126" s="38">
        <v>420.60000000000014</v>
      </c>
      <c r="I126" s="38">
        <v>423.80000000000007</v>
      </c>
      <c r="J126" s="38">
        <v>428.30000000000013</v>
      </c>
      <c r="K126" s="31">
        <v>419.3</v>
      </c>
      <c r="L126" s="31">
        <v>411.6</v>
      </c>
      <c r="M126" s="31">
        <v>22.918050000000001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639.95000000000005</v>
      </c>
      <c r="D127" s="38">
        <v>636.11666666666667</v>
      </c>
      <c r="E127" s="38">
        <v>630.83333333333337</v>
      </c>
      <c r="F127" s="38">
        <v>621.7166666666667</v>
      </c>
      <c r="G127" s="38">
        <v>616.43333333333339</v>
      </c>
      <c r="H127" s="38">
        <v>645.23333333333335</v>
      </c>
      <c r="I127" s="38">
        <v>650.51666666666665</v>
      </c>
      <c r="J127" s="38">
        <v>659.63333333333333</v>
      </c>
      <c r="K127" s="31">
        <v>641.4</v>
      </c>
      <c r="L127" s="31">
        <v>627</v>
      </c>
      <c r="M127" s="31">
        <v>14.69797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2681.35</v>
      </c>
      <c r="D128" s="38">
        <v>2667.4833333333336</v>
      </c>
      <c r="E128" s="38">
        <v>2644.9666666666672</v>
      </c>
      <c r="F128" s="38">
        <v>2608.5833333333335</v>
      </c>
      <c r="G128" s="38">
        <v>2586.0666666666671</v>
      </c>
      <c r="H128" s="38">
        <v>2703.8666666666672</v>
      </c>
      <c r="I128" s="38">
        <v>2726.3833333333337</v>
      </c>
      <c r="J128" s="38">
        <v>2762.7666666666673</v>
      </c>
      <c r="K128" s="31">
        <v>2690</v>
      </c>
      <c r="L128" s="31">
        <v>2631.1</v>
      </c>
      <c r="M128" s="31">
        <v>12.84981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4891.6499999999996</v>
      </c>
      <c r="D129" s="38">
        <v>4865.55</v>
      </c>
      <c r="E129" s="38">
        <v>4827.1000000000004</v>
      </c>
      <c r="F129" s="38">
        <v>4762.55</v>
      </c>
      <c r="G129" s="38">
        <v>4724.1000000000004</v>
      </c>
      <c r="H129" s="38">
        <v>4930.1000000000004</v>
      </c>
      <c r="I129" s="38">
        <v>4968.5499999999993</v>
      </c>
      <c r="J129" s="38">
        <v>5033.1000000000004</v>
      </c>
      <c r="K129" s="31">
        <v>4904</v>
      </c>
      <c r="L129" s="31">
        <v>4801</v>
      </c>
      <c r="M129" s="31">
        <v>3.43283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4036.25</v>
      </c>
      <c r="D130" s="38">
        <v>4046.4833333333336</v>
      </c>
      <c r="E130" s="38">
        <v>4012.9666666666672</v>
      </c>
      <c r="F130" s="38">
        <v>3989.6833333333334</v>
      </c>
      <c r="G130" s="38">
        <v>3956.166666666667</v>
      </c>
      <c r="H130" s="38">
        <v>4069.7666666666673</v>
      </c>
      <c r="I130" s="38">
        <v>4103.2833333333338</v>
      </c>
      <c r="J130" s="38">
        <v>4126.5666666666675</v>
      </c>
      <c r="K130" s="31">
        <v>4080</v>
      </c>
      <c r="L130" s="31">
        <v>4023.2</v>
      </c>
      <c r="M130" s="31">
        <v>1.46377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985.45</v>
      </c>
      <c r="D131" s="38">
        <v>983.16666666666663</v>
      </c>
      <c r="E131" s="38">
        <v>974.33333333333326</v>
      </c>
      <c r="F131" s="38">
        <v>963.21666666666658</v>
      </c>
      <c r="G131" s="38">
        <v>954.38333333333321</v>
      </c>
      <c r="H131" s="38">
        <v>994.2833333333333</v>
      </c>
      <c r="I131" s="38">
        <v>1003.1166666666666</v>
      </c>
      <c r="J131" s="38">
        <v>1014.2333333333333</v>
      </c>
      <c r="K131" s="31">
        <v>992</v>
      </c>
      <c r="L131" s="31">
        <v>972.05</v>
      </c>
      <c r="M131" s="31">
        <v>9.1228300000000004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1475.2</v>
      </c>
      <c r="D132" s="38">
        <v>1470.5999999999997</v>
      </c>
      <c r="E132" s="38">
        <v>1462.1999999999994</v>
      </c>
      <c r="F132" s="38">
        <v>1449.1999999999996</v>
      </c>
      <c r="G132" s="38">
        <v>1440.7999999999993</v>
      </c>
      <c r="H132" s="38">
        <v>1483.5999999999995</v>
      </c>
      <c r="I132" s="38">
        <v>1491.9999999999995</v>
      </c>
      <c r="J132" s="38">
        <v>1504.9999999999995</v>
      </c>
      <c r="K132" s="31">
        <v>1479</v>
      </c>
      <c r="L132" s="31">
        <v>1457.6</v>
      </c>
      <c r="M132" s="31">
        <v>24.607890000000001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297.45</v>
      </c>
      <c r="D133" s="38">
        <v>295.91666666666669</v>
      </c>
      <c r="E133" s="38">
        <v>291.13333333333338</v>
      </c>
      <c r="F133" s="38">
        <v>284.81666666666672</v>
      </c>
      <c r="G133" s="38">
        <v>280.03333333333342</v>
      </c>
      <c r="H133" s="38">
        <v>302.23333333333335</v>
      </c>
      <c r="I133" s="38">
        <v>307.01666666666665</v>
      </c>
      <c r="J133" s="38">
        <v>313.33333333333331</v>
      </c>
      <c r="K133" s="31">
        <v>300.7</v>
      </c>
      <c r="L133" s="31">
        <v>289.60000000000002</v>
      </c>
      <c r="M133" s="31">
        <v>119.13383</v>
      </c>
      <c r="N133" s="1"/>
      <c r="O133" s="1"/>
    </row>
    <row r="134" spans="1:15" ht="12.75" customHeight="1">
      <c r="A134" s="56">
        <v>125</v>
      </c>
      <c r="B134" s="58" t="s">
        <v>1077</v>
      </c>
      <c r="C134" s="31">
        <v>1742.75</v>
      </c>
      <c r="D134" s="38">
        <v>1764.1333333333332</v>
      </c>
      <c r="E134" s="38">
        <v>1703.6166666666663</v>
      </c>
      <c r="F134" s="38">
        <v>1664.4833333333331</v>
      </c>
      <c r="G134" s="38">
        <v>1603.9666666666662</v>
      </c>
      <c r="H134" s="38">
        <v>1803.2666666666664</v>
      </c>
      <c r="I134" s="38">
        <v>1863.7833333333333</v>
      </c>
      <c r="J134" s="38">
        <v>1902.9166666666665</v>
      </c>
      <c r="K134" s="31">
        <v>1824.65</v>
      </c>
      <c r="L134" s="31">
        <v>1725</v>
      </c>
      <c r="M134" s="31">
        <v>4.9573999999999998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560.54999999999995</v>
      </c>
      <c r="D135" s="38">
        <v>564.91666666666663</v>
      </c>
      <c r="E135" s="38">
        <v>552.83333333333326</v>
      </c>
      <c r="F135" s="38">
        <v>545.11666666666667</v>
      </c>
      <c r="G135" s="38">
        <v>533.0333333333333</v>
      </c>
      <c r="H135" s="38">
        <v>572.63333333333321</v>
      </c>
      <c r="I135" s="38">
        <v>584.71666666666647</v>
      </c>
      <c r="J135" s="38">
        <v>592.43333333333317</v>
      </c>
      <c r="K135" s="31">
        <v>577</v>
      </c>
      <c r="L135" s="31">
        <v>557.20000000000005</v>
      </c>
      <c r="M135" s="31">
        <v>31.361080000000001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9820.75</v>
      </c>
      <c r="D136" s="38">
        <v>9754.8166666666675</v>
      </c>
      <c r="E136" s="38">
        <v>9671.9333333333343</v>
      </c>
      <c r="F136" s="38">
        <v>9523.1166666666668</v>
      </c>
      <c r="G136" s="38">
        <v>9440.2333333333336</v>
      </c>
      <c r="H136" s="38">
        <v>9903.633333333335</v>
      </c>
      <c r="I136" s="38">
        <v>9986.5166666666701</v>
      </c>
      <c r="J136" s="38">
        <v>10135.333333333336</v>
      </c>
      <c r="K136" s="31">
        <v>9837.7000000000007</v>
      </c>
      <c r="L136" s="31">
        <v>9606</v>
      </c>
      <c r="M136" s="31">
        <v>6.0006000000000004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594.9</v>
      </c>
      <c r="D137" s="38">
        <v>596.83333333333326</v>
      </c>
      <c r="E137" s="38">
        <v>587.86666666666656</v>
      </c>
      <c r="F137" s="38">
        <v>580.83333333333326</v>
      </c>
      <c r="G137" s="38">
        <v>571.86666666666656</v>
      </c>
      <c r="H137" s="38">
        <v>603.86666666666656</v>
      </c>
      <c r="I137" s="38">
        <v>612.83333333333326</v>
      </c>
      <c r="J137" s="38">
        <v>619.86666666666656</v>
      </c>
      <c r="K137" s="31">
        <v>605.79999999999995</v>
      </c>
      <c r="L137" s="31">
        <v>589.79999999999995</v>
      </c>
      <c r="M137" s="31">
        <v>17.349250000000001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1015.85</v>
      </c>
      <c r="D138" s="38">
        <v>1013.35</v>
      </c>
      <c r="E138" s="38">
        <v>1006.95</v>
      </c>
      <c r="F138" s="38">
        <v>998.05000000000007</v>
      </c>
      <c r="G138" s="38">
        <v>991.65000000000009</v>
      </c>
      <c r="H138" s="38">
        <v>1022.25</v>
      </c>
      <c r="I138" s="38">
        <v>1028.6499999999999</v>
      </c>
      <c r="J138" s="38">
        <v>1037.55</v>
      </c>
      <c r="K138" s="31">
        <v>1019.75</v>
      </c>
      <c r="L138" s="31">
        <v>1004.45</v>
      </c>
      <c r="M138" s="31">
        <v>7.8781699999999999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814.75</v>
      </c>
      <c r="D139" s="38">
        <v>815.36666666666667</v>
      </c>
      <c r="E139" s="38">
        <v>805.2833333333333</v>
      </c>
      <c r="F139" s="38">
        <v>795.81666666666661</v>
      </c>
      <c r="G139" s="38">
        <v>785.73333333333323</v>
      </c>
      <c r="H139" s="38">
        <v>824.83333333333337</v>
      </c>
      <c r="I139" s="38">
        <v>834.91666666666663</v>
      </c>
      <c r="J139" s="38">
        <v>844.38333333333344</v>
      </c>
      <c r="K139" s="31">
        <v>825.45</v>
      </c>
      <c r="L139" s="31">
        <v>805.9</v>
      </c>
      <c r="M139" s="31">
        <v>3.4174000000000002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98.3</v>
      </c>
      <c r="D140" s="38">
        <v>97.90000000000002</v>
      </c>
      <c r="E140" s="38">
        <v>97.05000000000004</v>
      </c>
      <c r="F140" s="38">
        <v>95.800000000000026</v>
      </c>
      <c r="G140" s="38">
        <v>94.950000000000045</v>
      </c>
      <c r="H140" s="38">
        <v>99.150000000000034</v>
      </c>
      <c r="I140" s="38">
        <v>100.00000000000003</v>
      </c>
      <c r="J140" s="38">
        <v>101.25000000000003</v>
      </c>
      <c r="K140" s="31">
        <v>98.75</v>
      </c>
      <c r="L140" s="31">
        <v>96.65</v>
      </c>
      <c r="M140" s="31">
        <v>90.31259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2294.9499999999998</v>
      </c>
      <c r="D141" s="38">
        <v>2281.5</v>
      </c>
      <c r="E141" s="38">
        <v>2263</v>
      </c>
      <c r="F141" s="38">
        <v>2231.0500000000002</v>
      </c>
      <c r="G141" s="38">
        <v>2212.5500000000002</v>
      </c>
      <c r="H141" s="38">
        <v>2313.4499999999998</v>
      </c>
      <c r="I141" s="38">
        <v>2331.9499999999998</v>
      </c>
      <c r="J141" s="38">
        <v>2363.8999999999996</v>
      </c>
      <c r="K141" s="31">
        <v>2300</v>
      </c>
      <c r="L141" s="31">
        <v>2249.5500000000002</v>
      </c>
      <c r="M141" s="31">
        <v>2.6478100000000002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102956.25</v>
      </c>
      <c r="D142" s="38">
        <v>102785.03333333333</v>
      </c>
      <c r="E142" s="38">
        <v>102271.21666666665</v>
      </c>
      <c r="F142" s="38">
        <v>101586.18333333332</v>
      </c>
      <c r="G142" s="38">
        <v>101072.36666666664</v>
      </c>
      <c r="H142" s="38">
        <v>103470.06666666665</v>
      </c>
      <c r="I142" s="38">
        <v>103983.88333333333</v>
      </c>
      <c r="J142" s="38">
        <v>104668.91666666666</v>
      </c>
      <c r="K142" s="31">
        <v>103298.85</v>
      </c>
      <c r="L142" s="31">
        <v>102100</v>
      </c>
      <c r="M142" s="31">
        <v>3.1980000000000001E-2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58.55</v>
      </c>
      <c r="D143" s="38">
        <v>58.65</v>
      </c>
      <c r="E143" s="38">
        <v>57.5</v>
      </c>
      <c r="F143" s="38">
        <v>56.45</v>
      </c>
      <c r="G143" s="38">
        <v>55.300000000000004</v>
      </c>
      <c r="H143" s="38">
        <v>59.699999999999996</v>
      </c>
      <c r="I143" s="38">
        <v>60.849999999999987</v>
      </c>
      <c r="J143" s="38">
        <v>61.899999999999991</v>
      </c>
      <c r="K143" s="31">
        <v>59.8</v>
      </c>
      <c r="L143" s="31">
        <v>57.6</v>
      </c>
      <c r="M143" s="31">
        <v>163.86779000000001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1350.4</v>
      </c>
      <c r="D144" s="38">
        <v>1343.4333333333334</v>
      </c>
      <c r="E144" s="38">
        <v>1328.8666666666668</v>
      </c>
      <c r="F144" s="38">
        <v>1307.3333333333335</v>
      </c>
      <c r="G144" s="38">
        <v>1292.7666666666669</v>
      </c>
      <c r="H144" s="38">
        <v>1364.9666666666667</v>
      </c>
      <c r="I144" s="38">
        <v>1379.5333333333333</v>
      </c>
      <c r="J144" s="38">
        <v>1401.0666666666666</v>
      </c>
      <c r="K144" s="31">
        <v>1358</v>
      </c>
      <c r="L144" s="31">
        <v>1321.9</v>
      </c>
      <c r="M144" s="31">
        <v>4.4448100000000004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4587.1000000000004</v>
      </c>
      <c r="D145" s="38">
        <v>4600.3666666666668</v>
      </c>
      <c r="E145" s="38">
        <v>4556.7333333333336</v>
      </c>
      <c r="F145" s="38">
        <v>4526.3666666666668</v>
      </c>
      <c r="G145" s="38">
        <v>4482.7333333333336</v>
      </c>
      <c r="H145" s="38">
        <v>4630.7333333333336</v>
      </c>
      <c r="I145" s="38">
        <v>4674.3666666666668</v>
      </c>
      <c r="J145" s="38">
        <v>4704.7333333333336</v>
      </c>
      <c r="K145" s="31">
        <v>4644</v>
      </c>
      <c r="L145" s="31">
        <v>4570</v>
      </c>
      <c r="M145" s="31">
        <v>2.2929200000000001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4264.75</v>
      </c>
      <c r="D146" s="38">
        <v>4273.8</v>
      </c>
      <c r="E146" s="38">
        <v>4197.6000000000004</v>
      </c>
      <c r="F146" s="38">
        <v>4130.45</v>
      </c>
      <c r="G146" s="38">
        <v>4054.25</v>
      </c>
      <c r="H146" s="38">
        <v>4340.9500000000007</v>
      </c>
      <c r="I146" s="38">
        <v>4417.1499999999996</v>
      </c>
      <c r="J146" s="38">
        <v>4484.3000000000011</v>
      </c>
      <c r="K146" s="31">
        <v>4350</v>
      </c>
      <c r="L146" s="31">
        <v>4206.6499999999996</v>
      </c>
      <c r="M146" s="31">
        <v>6.1325399999999997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22553.3</v>
      </c>
      <c r="D147" s="38">
        <v>22545.666666666668</v>
      </c>
      <c r="E147" s="38">
        <v>22437.333333333336</v>
      </c>
      <c r="F147" s="38">
        <v>22321.366666666669</v>
      </c>
      <c r="G147" s="38">
        <v>22213.033333333336</v>
      </c>
      <c r="H147" s="38">
        <v>22661.633333333335</v>
      </c>
      <c r="I147" s="38">
        <v>22769.966666666671</v>
      </c>
      <c r="J147" s="38">
        <v>22885.933333333334</v>
      </c>
      <c r="K147" s="31">
        <v>22654</v>
      </c>
      <c r="L147" s="31">
        <v>22429.7</v>
      </c>
      <c r="M147" s="31">
        <v>0.48609000000000002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51.5</v>
      </c>
      <c r="D148" s="38">
        <v>51.166666666666664</v>
      </c>
      <c r="E148" s="38">
        <v>50.333333333333329</v>
      </c>
      <c r="F148" s="38">
        <v>49.166666666666664</v>
      </c>
      <c r="G148" s="38">
        <v>48.333333333333329</v>
      </c>
      <c r="H148" s="38">
        <v>52.333333333333329</v>
      </c>
      <c r="I148" s="38">
        <v>53.166666666666657</v>
      </c>
      <c r="J148" s="38">
        <v>54.333333333333329</v>
      </c>
      <c r="K148" s="31">
        <v>52</v>
      </c>
      <c r="L148" s="31">
        <v>50</v>
      </c>
      <c r="M148" s="31">
        <v>518.07942000000003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117.25</v>
      </c>
      <c r="D149" s="38">
        <v>115.86666666666667</v>
      </c>
      <c r="E149" s="38">
        <v>114.18333333333335</v>
      </c>
      <c r="F149" s="38">
        <v>111.11666666666667</v>
      </c>
      <c r="G149" s="38">
        <v>109.43333333333335</v>
      </c>
      <c r="H149" s="38">
        <v>118.93333333333335</v>
      </c>
      <c r="I149" s="38">
        <v>120.61666666666669</v>
      </c>
      <c r="J149" s="38">
        <v>123.68333333333335</v>
      </c>
      <c r="K149" s="31">
        <v>117.55</v>
      </c>
      <c r="L149" s="31">
        <v>112.8</v>
      </c>
      <c r="M149" s="31">
        <v>242.24643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218.35</v>
      </c>
      <c r="D150" s="38">
        <v>215.64999999999998</v>
      </c>
      <c r="E150" s="38">
        <v>212.34999999999997</v>
      </c>
      <c r="F150" s="38">
        <v>206.35</v>
      </c>
      <c r="G150" s="38">
        <v>203.04999999999998</v>
      </c>
      <c r="H150" s="38">
        <v>221.64999999999995</v>
      </c>
      <c r="I150" s="38">
        <v>224.94999999999996</v>
      </c>
      <c r="J150" s="38">
        <v>230.94999999999993</v>
      </c>
      <c r="K150" s="31">
        <v>218.95</v>
      </c>
      <c r="L150" s="31">
        <v>209.65</v>
      </c>
      <c r="M150" s="31">
        <v>434.94779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143.9</v>
      </c>
      <c r="D151" s="38">
        <v>144.66666666666666</v>
      </c>
      <c r="E151" s="38">
        <v>142.33333333333331</v>
      </c>
      <c r="F151" s="38">
        <v>140.76666666666665</v>
      </c>
      <c r="G151" s="38">
        <v>138.43333333333331</v>
      </c>
      <c r="H151" s="38">
        <v>146.23333333333332</v>
      </c>
      <c r="I151" s="38">
        <v>148.56666666666663</v>
      </c>
      <c r="J151" s="38">
        <v>150.13333333333333</v>
      </c>
      <c r="K151" s="31">
        <v>147</v>
      </c>
      <c r="L151" s="31">
        <v>143.1</v>
      </c>
      <c r="M151" s="31">
        <v>35.408079999999998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1119.55</v>
      </c>
      <c r="D152" s="38">
        <v>1116.7666666666667</v>
      </c>
      <c r="E152" s="38">
        <v>1109.0333333333333</v>
      </c>
      <c r="F152" s="38">
        <v>1098.5166666666667</v>
      </c>
      <c r="G152" s="38">
        <v>1090.7833333333333</v>
      </c>
      <c r="H152" s="38">
        <v>1127.2833333333333</v>
      </c>
      <c r="I152" s="38">
        <v>1135.0166666666664</v>
      </c>
      <c r="J152" s="38">
        <v>1145.5333333333333</v>
      </c>
      <c r="K152" s="31">
        <v>1124.5</v>
      </c>
      <c r="L152" s="31">
        <v>1106.25</v>
      </c>
      <c r="M152" s="31">
        <v>4.09293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3886</v>
      </c>
      <c r="D153" s="38">
        <v>3869.9666666666667</v>
      </c>
      <c r="E153" s="38">
        <v>3841.0333333333333</v>
      </c>
      <c r="F153" s="38">
        <v>3796.0666666666666</v>
      </c>
      <c r="G153" s="38">
        <v>3767.1333333333332</v>
      </c>
      <c r="H153" s="38">
        <v>3914.9333333333334</v>
      </c>
      <c r="I153" s="38">
        <v>3943.8666666666668</v>
      </c>
      <c r="J153" s="38">
        <v>3988.8333333333335</v>
      </c>
      <c r="K153" s="31">
        <v>3898.9</v>
      </c>
      <c r="L153" s="31">
        <v>3825</v>
      </c>
      <c r="M153" s="31">
        <v>0.76102000000000003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275.7</v>
      </c>
      <c r="D154" s="38">
        <v>274.76666666666671</v>
      </c>
      <c r="E154" s="38">
        <v>273.03333333333342</v>
      </c>
      <c r="F154" s="38">
        <v>270.36666666666673</v>
      </c>
      <c r="G154" s="38">
        <v>268.63333333333344</v>
      </c>
      <c r="H154" s="38">
        <v>277.43333333333339</v>
      </c>
      <c r="I154" s="38">
        <v>279.16666666666663</v>
      </c>
      <c r="J154" s="38">
        <v>281.83333333333337</v>
      </c>
      <c r="K154" s="31">
        <v>276.5</v>
      </c>
      <c r="L154" s="31">
        <v>272.10000000000002</v>
      </c>
      <c r="M154" s="31">
        <v>12.0678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177.05</v>
      </c>
      <c r="D155" s="38">
        <v>175.31666666666669</v>
      </c>
      <c r="E155" s="38">
        <v>173.13333333333338</v>
      </c>
      <c r="F155" s="38">
        <v>169.2166666666667</v>
      </c>
      <c r="G155" s="38">
        <v>167.03333333333339</v>
      </c>
      <c r="H155" s="38">
        <v>179.23333333333338</v>
      </c>
      <c r="I155" s="38">
        <v>181.41666666666671</v>
      </c>
      <c r="J155" s="38">
        <v>185.33333333333337</v>
      </c>
      <c r="K155" s="31">
        <v>177.5</v>
      </c>
      <c r="L155" s="31">
        <v>171.4</v>
      </c>
      <c r="M155" s="31">
        <v>92.77749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37805.050000000003</v>
      </c>
      <c r="D156" s="38">
        <v>37579.033333333333</v>
      </c>
      <c r="E156" s="38">
        <v>36726.066666666666</v>
      </c>
      <c r="F156" s="38">
        <v>35647.083333333336</v>
      </c>
      <c r="G156" s="38">
        <v>34794.116666666669</v>
      </c>
      <c r="H156" s="38">
        <v>38658.016666666663</v>
      </c>
      <c r="I156" s="38">
        <v>39510.983333333323</v>
      </c>
      <c r="J156" s="38">
        <v>40589.96666666666</v>
      </c>
      <c r="K156" s="31">
        <v>38432</v>
      </c>
      <c r="L156" s="31">
        <v>36500.050000000003</v>
      </c>
      <c r="M156" s="31">
        <v>0.79017999999999999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1331</v>
      </c>
      <c r="D157" s="38">
        <v>1327.3333333333333</v>
      </c>
      <c r="E157" s="38">
        <v>1313.6666666666665</v>
      </c>
      <c r="F157" s="38">
        <v>1296.3333333333333</v>
      </c>
      <c r="G157" s="38">
        <v>1282.6666666666665</v>
      </c>
      <c r="H157" s="38">
        <v>1344.6666666666665</v>
      </c>
      <c r="I157" s="38">
        <v>1358.333333333333</v>
      </c>
      <c r="J157" s="38">
        <v>1375.6666666666665</v>
      </c>
      <c r="K157" s="31">
        <v>1341</v>
      </c>
      <c r="L157" s="31">
        <v>1310</v>
      </c>
      <c r="M157" s="31">
        <v>3.7632699999999999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800.4</v>
      </c>
      <c r="D158" s="38">
        <v>788.44999999999993</v>
      </c>
      <c r="E158" s="38">
        <v>771.94999999999982</v>
      </c>
      <c r="F158" s="38">
        <v>743.49999999999989</v>
      </c>
      <c r="G158" s="38">
        <v>726.99999999999977</v>
      </c>
      <c r="H158" s="38">
        <v>816.89999999999986</v>
      </c>
      <c r="I158" s="38">
        <v>833.40000000000009</v>
      </c>
      <c r="J158" s="38">
        <v>861.84999999999991</v>
      </c>
      <c r="K158" s="31">
        <v>804.95</v>
      </c>
      <c r="L158" s="31">
        <v>760</v>
      </c>
      <c r="M158" s="31">
        <v>45.169620000000002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1011.75</v>
      </c>
      <c r="D159" s="38">
        <v>1025.0666666666666</v>
      </c>
      <c r="E159" s="38">
        <v>972.13333333333321</v>
      </c>
      <c r="F159" s="38">
        <v>932.51666666666665</v>
      </c>
      <c r="G159" s="38">
        <v>879.58333333333326</v>
      </c>
      <c r="H159" s="38">
        <v>1064.6833333333332</v>
      </c>
      <c r="I159" s="38">
        <v>1117.6166666666666</v>
      </c>
      <c r="J159" s="38">
        <v>1157.2333333333331</v>
      </c>
      <c r="K159" s="31">
        <v>1078</v>
      </c>
      <c r="L159" s="31">
        <v>985.45</v>
      </c>
      <c r="M159" s="31">
        <v>109.13760000000001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4744.05</v>
      </c>
      <c r="D160" s="38">
        <v>4731.05</v>
      </c>
      <c r="E160" s="38">
        <v>4704.1000000000004</v>
      </c>
      <c r="F160" s="38">
        <v>4664.1500000000005</v>
      </c>
      <c r="G160" s="38">
        <v>4637.2000000000007</v>
      </c>
      <c r="H160" s="38">
        <v>4771</v>
      </c>
      <c r="I160" s="38">
        <v>4797.9499999999989</v>
      </c>
      <c r="J160" s="38">
        <v>4837.8999999999996</v>
      </c>
      <c r="K160" s="31">
        <v>4758</v>
      </c>
      <c r="L160" s="31">
        <v>4691.1000000000004</v>
      </c>
      <c r="M160" s="31">
        <v>2.5631699999999999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233.55</v>
      </c>
      <c r="D161" s="38">
        <v>232.26666666666665</v>
      </c>
      <c r="E161" s="38">
        <v>229.7833333333333</v>
      </c>
      <c r="F161" s="38">
        <v>226.01666666666665</v>
      </c>
      <c r="G161" s="38">
        <v>223.5333333333333</v>
      </c>
      <c r="H161" s="38">
        <v>236.0333333333333</v>
      </c>
      <c r="I161" s="38">
        <v>238.51666666666665</v>
      </c>
      <c r="J161" s="38">
        <v>242.2833333333333</v>
      </c>
      <c r="K161" s="31">
        <v>234.75</v>
      </c>
      <c r="L161" s="31">
        <v>228.5</v>
      </c>
      <c r="M161" s="31">
        <v>35.58719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261.39999999999998</v>
      </c>
      <c r="D162" s="38">
        <v>259.13333333333333</v>
      </c>
      <c r="E162" s="38">
        <v>256.26666666666665</v>
      </c>
      <c r="F162" s="38">
        <v>251.13333333333333</v>
      </c>
      <c r="G162" s="38">
        <v>248.26666666666665</v>
      </c>
      <c r="H162" s="38">
        <v>264.26666666666665</v>
      </c>
      <c r="I162" s="38">
        <v>267.13333333333333</v>
      </c>
      <c r="J162" s="38">
        <v>272.26666666666665</v>
      </c>
      <c r="K162" s="31">
        <v>262</v>
      </c>
      <c r="L162" s="31">
        <v>254</v>
      </c>
      <c r="M162" s="31">
        <v>113.89062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15763.65</v>
      </c>
      <c r="D163" s="38">
        <v>15809.550000000001</v>
      </c>
      <c r="E163" s="38">
        <v>15519.100000000002</v>
      </c>
      <c r="F163" s="38">
        <v>15274.550000000001</v>
      </c>
      <c r="G163" s="38">
        <v>14984.100000000002</v>
      </c>
      <c r="H163" s="38">
        <v>16054.100000000002</v>
      </c>
      <c r="I163" s="38">
        <v>16344.550000000003</v>
      </c>
      <c r="J163" s="38">
        <v>16589.100000000002</v>
      </c>
      <c r="K163" s="31">
        <v>16100</v>
      </c>
      <c r="L163" s="31">
        <v>15565</v>
      </c>
      <c r="M163" s="31">
        <v>7.918E-2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2614.9499999999998</v>
      </c>
      <c r="D164" s="38">
        <v>2610.6666666666665</v>
      </c>
      <c r="E164" s="38">
        <v>2594.4833333333331</v>
      </c>
      <c r="F164" s="38">
        <v>2574.0166666666664</v>
      </c>
      <c r="G164" s="38">
        <v>2557.833333333333</v>
      </c>
      <c r="H164" s="38">
        <v>2631.1333333333332</v>
      </c>
      <c r="I164" s="38">
        <v>2647.3166666666666</v>
      </c>
      <c r="J164" s="38">
        <v>2667.7833333333333</v>
      </c>
      <c r="K164" s="31">
        <v>2626.85</v>
      </c>
      <c r="L164" s="31">
        <v>2590.1999999999998</v>
      </c>
      <c r="M164" s="31">
        <v>2.21454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3615.7</v>
      </c>
      <c r="D165" s="38">
        <v>3568.5666666666671</v>
      </c>
      <c r="E165" s="38">
        <v>3502.1333333333341</v>
      </c>
      <c r="F165" s="38">
        <v>3388.5666666666671</v>
      </c>
      <c r="G165" s="38">
        <v>3322.1333333333341</v>
      </c>
      <c r="H165" s="38">
        <v>3682.1333333333341</v>
      </c>
      <c r="I165" s="38">
        <v>3748.5666666666675</v>
      </c>
      <c r="J165" s="38">
        <v>3862.1333333333341</v>
      </c>
      <c r="K165" s="31">
        <v>3635</v>
      </c>
      <c r="L165" s="31">
        <v>3455</v>
      </c>
      <c r="M165" s="31">
        <v>2.3390300000000002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61.85</v>
      </c>
      <c r="D166" s="38">
        <v>62.016666666666673</v>
      </c>
      <c r="E166" s="38">
        <v>61.533333333333346</v>
      </c>
      <c r="F166" s="38">
        <v>61.216666666666676</v>
      </c>
      <c r="G166" s="38">
        <v>60.733333333333348</v>
      </c>
      <c r="H166" s="38">
        <v>62.333333333333343</v>
      </c>
      <c r="I166" s="38">
        <v>62.816666666666677</v>
      </c>
      <c r="J166" s="38">
        <v>63.13333333333334</v>
      </c>
      <c r="K166" s="31">
        <v>62.5</v>
      </c>
      <c r="L166" s="31">
        <v>61.7</v>
      </c>
      <c r="M166" s="31">
        <v>371.85529000000002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731.55</v>
      </c>
      <c r="D167" s="38">
        <v>723.4</v>
      </c>
      <c r="E167" s="38">
        <v>707.9</v>
      </c>
      <c r="F167" s="38">
        <v>684.25</v>
      </c>
      <c r="G167" s="38">
        <v>668.75</v>
      </c>
      <c r="H167" s="38">
        <v>747.05</v>
      </c>
      <c r="I167" s="38">
        <v>762.55</v>
      </c>
      <c r="J167" s="38">
        <v>786.19999999999993</v>
      </c>
      <c r="K167" s="31">
        <v>738.9</v>
      </c>
      <c r="L167" s="31">
        <v>699.75</v>
      </c>
      <c r="M167" s="31">
        <v>19.89226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4816.8</v>
      </c>
      <c r="D168" s="38">
        <v>4809.5999999999995</v>
      </c>
      <c r="E168" s="38">
        <v>4742.2499999999991</v>
      </c>
      <c r="F168" s="38">
        <v>4667.7</v>
      </c>
      <c r="G168" s="38">
        <v>4600.3499999999995</v>
      </c>
      <c r="H168" s="38">
        <v>4884.1499999999987</v>
      </c>
      <c r="I168" s="38">
        <v>4951.4999999999991</v>
      </c>
      <c r="J168" s="38">
        <v>5026.0499999999984</v>
      </c>
      <c r="K168" s="31">
        <v>4876.95</v>
      </c>
      <c r="L168" s="31">
        <v>4735.05</v>
      </c>
      <c r="M168" s="31">
        <v>7.0238300000000002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391.8</v>
      </c>
      <c r="D169" s="38">
        <v>389.40000000000003</v>
      </c>
      <c r="E169" s="38">
        <v>385.20000000000005</v>
      </c>
      <c r="F169" s="38">
        <v>378.6</v>
      </c>
      <c r="G169" s="38">
        <v>374.40000000000003</v>
      </c>
      <c r="H169" s="38">
        <v>396.00000000000006</v>
      </c>
      <c r="I169" s="38">
        <v>400.2</v>
      </c>
      <c r="J169" s="38">
        <v>406.80000000000007</v>
      </c>
      <c r="K169" s="31">
        <v>393.6</v>
      </c>
      <c r="L169" s="31">
        <v>382.8</v>
      </c>
      <c r="M169" s="31">
        <v>32.114519999999999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266.05</v>
      </c>
      <c r="D170" s="38">
        <v>264.06666666666666</v>
      </c>
      <c r="E170" s="38">
        <v>261.13333333333333</v>
      </c>
      <c r="F170" s="38">
        <v>256.21666666666664</v>
      </c>
      <c r="G170" s="38">
        <v>253.2833333333333</v>
      </c>
      <c r="H170" s="38">
        <v>268.98333333333335</v>
      </c>
      <c r="I170" s="38">
        <v>271.91666666666663</v>
      </c>
      <c r="J170" s="38">
        <v>276.83333333333337</v>
      </c>
      <c r="K170" s="31">
        <v>267</v>
      </c>
      <c r="L170" s="31">
        <v>259.14999999999998</v>
      </c>
      <c r="M170" s="31">
        <v>182.02301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588.6</v>
      </c>
      <c r="D171" s="38">
        <v>590.23333333333335</v>
      </c>
      <c r="E171" s="38">
        <v>581.36666666666667</v>
      </c>
      <c r="F171" s="38">
        <v>574.13333333333333</v>
      </c>
      <c r="G171" s="38">
        <v>565.26666666666665</v>
      </c>
      <c r="H171" s="38">
        <v>597.4666666666667</v>
      </c>
      <c r="I171" s="38">
        <v>606.33333333333348</v>
      </c>
      <c r="J171" s="38">
        <v>613.56666666666672</v>
      </c>
      <c r="K171" s="31">
        <v>599.1</v>
      </c>
      <c r="L171" s="31">
        <v>583</v>
      </c>
      <c r="M171" s="31">
        <v>10.35005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886.2</v>
      </c>
      <c r="D172" s="38">
        <v>893.5</v>
      </c>
      <c r="E172" s="38">
        <v>873.25</v>
      </c>
      <c r="F172" s="38">
        <v>860.3</v>
      </c>
      <c r="G172" s="38">
        <v>840.05</v>
      </c>
      <c r="H172" s="38">
        <v>906.45</v>
      </c>
      <c r="I172" s="38">
        <v>926.7</v>
      </c>
      <c r="J172" s="38">
        <v>939.65000000000009</v>
      </c>
      <c r="K172" s="31">
        <v>913.75</v>
      </c>
      <c r="L172" s="31">
        <v>880.55</v>
      </c>
      <c r="M172" s="31">
        <v>1.4528399999999999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202.95</v>
      </c>
      <c r="D173" s="38">
        <v>199.94999999999996</v>
      </c>
      <c r="E173" s="38">
        <v>196.04999999999993</v>
      </c>
      <c r="F173" s="38">
        <v>189.14999999999998</v>
      </c>
      <c r="G173" s="38">
        <v>185.24999999999994</v>
      </c>
      <c r="H173" s="38">
        <v>206.84999999999991</v>
      </c>
      <c r="I173" s="38">
        <v>210.74999999999994</v>
      </c>
      <c r="J173" s="38">
        <v>217.64999999999989</v>
      </c>
      <c r="K173" s="31">
        <v>203.85</v>
      </c>
      <c r="L173" s="31">
        <v>193.05</v>
      </c>
      <c r="M173" s="31">
        <v>287.33969000000002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2549.25</v>
      </c>
      <c r="D174" s="38">
        <v>2540.3666666666663</v>
      </c>
      <c r="E174" s="38">
        <v>2526.8333333333326</v>
      </c>
      <c r="F174" s="38">
        <v>2504.4166666666661</v>
      </c>
      <c r="G174" s="38">
        <v>2490.8833333333323</v>
      </c>
      <c r="H174" s="38">
        <v>2562.7833333333328</v>
      </c>
      <c r="I174" s="38">
        <v>2576.3166666666666</v>
      </c>
      <c r="J174" s="38">
        <v>2598.7333333333331</v>
      </c>
      <c r="K174" s="31">
        <v>2553.9</v>
      </c>
      <c r="L174" s="31">
        <v>2517.9499999999998</v>
      </c>
      <c r="M174" s="31">
        <v>42.755870000000002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94.6</v>
      </c>
      <c r="D175" s="38">
        <v>94.25</v>
      </c>
      <c r="E175" s="38">
        <v>93.4</v>
      </c>
      <c r="F175" s="38">
        <v>92.2</v>
      </c>
      <c r="G175" s="38">
        <v>91.350000000000009</v>
      </c>
      <c r="H175" s="38">
        <v>95.45</v>
      </c>
      <c r="I175" s="38">
        <v>96.3</v>
      </c>
      <c r="J175" s="38">
        <v>97.5</v>
      </c>
      <c r="K175" s="31">
        <v>95.1</v>
      </c>
      <c r="L175" s="31">
        <v>93.05</v>
      </c>
      <c r="M175" s="31">
        <v>210.53644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855.35</v>
      </c>
      <c r="D176" s="38">
        <v>845.85</v>
      </c>
      <c r="E176" s="38">
        <v>834.7</v>
      </c>
      <c r="F176" s="38">
        <v>814.05000000000007</v>
      </c>
      <c r="G176" s="38">
        <v>802.90000000000009</v>
      </c>
      <c r="H176" s="38">
        <v>866.5</v>
      </c>
      <c r="I176" s="38">
        <v>877.64999999999986</v>
      </c>
      <c r="J176" s="38">
        <v>898.3</v>
      </c>
      <c r="K176" s="31">
        <v>857</v>
      </c>
      <c r="L176" s="31">
        <v>825.2</v>
      </c>
      <c r="M176" s="31">
        <v>29.482620000000001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1282.1500000000001</v>
      </c>
      <c r="D177" s="38">
        <v>1283.0333333333335</v>
      </c>
      <c r="E177" s="38">
        <v>1269.116666666667</v>
      </c>
      <c r="F177" s="38">
        <v>1256.0833333333335</v>
      </c>
      <c r="G177" s="38">
        <v>1242.166666666667</v>
      </c>
      <c r="H177" s="38">
        <v>1296.0666666666671</v>
      </c>
      <c r="I177" s="38">
        <v>1309.9833333333336</v>
      </c>
      <c r="J177" s="38">
        <v>1323.0166666666671</v>
      </c>
      <c r="K177" s="31">
        <v>1296.95</v>
      </c>
      <c r="L177" s="31">
        <v>1270</v>
      </c>
      <c r="M177" s="31">
        <v>10.617010000000001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620.20000000000005</v>
      </c>
      <c r="D178" s="38">
        <v>618.56666666666672</v>
      </c>
      <c r="E178" s="38">
        <v>616.13333333333344</v>
      </c>
      <c r="F178" s="38">
        <v>612.06666666666672</v>
      </c>
      <c r="G178" s="38">
        <v>609.63333333333344</v>
      </c>
      <c r="H178" s="38">
        <v>622.63333333333344</v>
      </c>
      <c r="I178" s="38">
        <v>625.06666666666661</v>
      </c>
      <c r="J178" s="38">
        <v>629.13333333333344</v>
      </c>
      <c r="K178" s="31">
        <v>621</v>
      </c>
      <c r="L178" s="31">
        <v>614.5</v>
      </c>
      <c r="M178" s="31">
        <v>86.054829999999995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24108.400000000001</v>
      </c>
      <c r="D179" s="38">
        <v>24069.133333333331</v>
      </c>
      <c r="E179" s="38">
        <v>23839.266666666663</v>
      </c>
      <c r="F179" s="38">
        <v>23570.133333333331</v>
      </c>
      <c r="G179" s="38">
        <v>23340.266666666663</v>
      </c>
      <c r="H179" s="38">
        <v>24338.266666666663</v>
      </c>
      <c r="I179" s="38">
        <v>24568.133333333331</v>
      </c>
      <c r="J179" s="38">
        <v>24837.266666666663</v>
      </c>
      <c r="K179" s="31">
        <v>24299</v>
      </c>
      <c r="L179" s="31">
        <v>23800</v>
      </c>
      <c r="M179" s="31">
        <v>0.30797999999999998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1893.15</v>
      </c>
      <c r="D180" s="38">
        <v>1869.7333333333333</v>
      </c>
      <c r="E180" s="38">
        <v>1841.4666666666667</v>
      </c>
      <c r="F180" s="38">
        <v>1789.7833333333333</v>
      </c>
      <c r="G180" s="38">
        <v>1761.5166666666667</v>
      </c>
      <c r="H180" s="38">
        <v>1921.4166666666667</v>
      </c>
      <c r="I180" s="38">
        <v>1949.6833333333336</v>
      </c>
      <c r="J180" s="38">
        <v>2001.3666666666668</v>
      </c>
      <c r="K180" s="31">
        <v>1898</v>
      </c>
      <c r="L180" s="31">
        <v>1818.05</v>
      </c>
      <c r="M180" s="31">
        <v>15.55772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3983</v>
      </c>
      <c r="D181" s="38">
        <v>3984.7833333333333</v>
      </c>
      <c r="E181" s="38">
        <v>3900.7166666666667</v>
      </c>
      <c r="F181" s="38">
        <v>3818.4333333333334</v>
      </c>
      <c r="G181" s="38">
        <v>3734.3666666666668</v>
      </c>
      <c r="H181" s="38">
        <v>4067.0666666666666</v>
      </c>
      <c r="I181" s="38">
        <v>4151.1333333333332</v>
      </c>
      <c r="J181" s="38">
        <v>4233.4166666666661</v>
      </c>
      <c r="K181" s="31">
        <v>4068.85</v>
      </c>
      <c r="L181" s="31">
        <v>3902.5</v>
      </c>
      <c r="M181" s="31">
        <v>16.07883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570.1</v>
      </c>
      <c r="D182" s="38">
        <v>567.06666666666672</v>
      </c>
      <c r="E182" s="38">
        <v>558.83333333333348</v>
      </c>
      <c r="F182" s="38">
        <v>547.56666666666672</v>
      </c>
      <c r="G182" s="38">
        <v>539.33333333333348</v>
      </c>
      <c r="H182" s="38">
        <v>578.33333333333348</v>
      </c>
      <c r="I182" s="38">
        <v>586.56666666666683</v>
      </c>
      <c r="J182" s="38">
        <v>597.83333333333348</v>
      </c>
      <c r="K182" s="31">
        <v>575.29999999999995</v>
      </c>
      <c r="L182" s="31">
        <v>555.79999999999995</v>
      </c>
      <c r="M182" s="31">
        <v>16.517250000000001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2170.5500000000002</v>
      </c>
      <c r="D183" s="38">
        <v>2173.1166666666668</v>
      </c>
      <c r="E183" s="38">
        <v>2158.3333333333335</v>
      </c>
      <c r="F183" s="38">
        <v>2146.1166666666668</v>
      </c>
      <c r="G183" s="38">
        <v>2131.3333333333335</v>
      </c>
      <c r="H183" s="38">
        <v>2185.3333333333335</v>
      </c>
      <c r="I183" s="38">
        <v>2200.1166666666663</v>
      </c>
      <c r="J183" s="38">
        <v>2212.3333333333335</v>
      </c>
      <c r="K183" s="31">
        <v>2187.9</v>
      </c>
      <c r="L183" s="31">
        <v>2160.9</v>
      </c>
      <c r="M183" s="31">
        <v>5.7760899999999999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1143.4000000000001</v>
      </c>
      <c r="D184" s="38">
        <v>1138.4666666666667</v>
      </c>
      <c r="E184" s="38">
        <v>1131.9333333333334</v>
      </c>
      <c r="F184" s="38">
        <v>1120.4666666666667</v>
      </c>
      <c r="G184" s="38">
        <v>1113.9333333333334</v>
      </c>
      <c r="H184" s="38">
        <v>1149.9333333333334</v>
      </c>
      <c r="I184" s="38">
        <v>1156.4666666666667</v>
      </c>
      <c r="J184" s="38">
        <v>1167.9333333333334</v>
      </c>
      <c r="K184" s="31">
        <v>1145</v>
      </c>
      <c r="L184" s="31">
        <v>1127</v>
      </c>
      <c r="M184" s="31">
        <v>17.18336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541.6</v>
      </c>
      <c r="D185" s="38">
        <v>543.58333333333337</v>
      </c>
      <c r="E185" s="38">
        <v>538.01666666666677</v>
      </c>
      <c r="F185" s="38">
        <v>534.43333333333339</v>
      </c>
      <c r="G185" s="38">
        <v>528.86666666666679</v>
      </c>
      <c r="H185" s="38">
        <v>547.16666666666674</v>
      </c>
      <c r="I185" s="38">
        <v>552.73333333333335</v>
      </c>
      <c r="J185" s="38">
        <v>556.31666666666672</v>
      </c>
      <c r="K185" s="31">
        <v>549.15</v>
      </c>
      <c r="L185" s="31">
        <v>540</v>
      </c>
      <c r="M185" s="31">
        <v>10.229710000000001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796.1</v>
      </c>
      <c r="D186" s="38">
        <v>804.66666666666663</v>
      </c>
      <c r="E186" s="38">
        <v>784.43333333333328</v>
      </c>
      <c r="F186" s="38">
        <v>772.76666666666665</v>
      </c>
      <c r="G186" s="38">
        <v>752.5333333333333</v>
      </c>
      <c r="H186" s="38">
        <v>816.33333333333326</v>
      </c>
      <c r="I186" s="38">
        <v>836.56666666666661</v>
      </c>
      <c r="J186" s="38">
        <v>848.23333333333323</v>
      </c>
      <c r="K186" s="31">
        <v>824.9</v>
      </c>
      <c r="L186" s="31">
        <v>793</v>
      </c>
      <c r="M186" s="31">
        <v>10.763809999999999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1059.3499999999999</v>
      </c>
      <c r="D187" s="38">
        <v>1060.7333333333333</v>
      </c>
      <c r="E187" s="38">
        <v>1049.6666666666667</v>
      </c>
      <c r="F187" s="38">
        <v>1039.9833333333333</v>
      </c>
      <c r="G187" s="38">
        <v>1028.9166666666667</v>
      </c>
      <c r="H187" s="38">
        <v>1070.4166666666667</v>
      </c>
      <c r="I187" s="38">
        <v>1081.4833333333333</v>
      </c>
      <c r="J187" s="38">
        <v>1091.1666666666667</v>
      </c>
      <c r="K187" s="31">
        <v>1071.8</v>
      </c>
      <c r="L187" s="31">
        <v>1051.05</v>
      </c>
      <c r="M187" s="31">
        <v>17.32206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1796.15</v>
      </c>
      <c r="D188" s="38">
        <v>1784.8833333333332</v>
      </c>
      <c r="E188" s="38">
        <v>1766.2666666666664</v>
      </c>
      <c r="F188" s="38">
        <v>1736.3833333333332</v>
      </c>
      <c r="G188" s="38">
        <v>1717.7666666666664</v>
      </c>
      <c r="H188" s="38">
        <v>1814.7666666666664</v>
      </c>
      <c r="I188" s="38">
        <v>1833.3833333333332</v>
      </c>
      <c r="J188" s="38">
        <v>1863.2666666666664</v>
      </c>
      <c r="K188" s="31">
        <v>1803.5</v>
      </c>
      <c r="L188" s="31">
        <v>1755</v>
      </c>
      <c r="M188" s="31">
        <v>8.6193000000000008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859.3</v>
      </c>
      <c r="D189" s="38">
        <v>857.55000000000007</v>
      </c>
      <c r="E189" s="38">
        <v>854.25000000000011</v>
      </c>
      <c r="F189" s="38">
        <v>849.2</v>
      </c>
      <c r="G189" s="38">
        <v>845.90000000000009</v>
      </c>
      <c r="H189" s="38">
        <v>862.60000000000014</v>
      </c>
      <c r="I189" s="38">
        <v>865.90000000000009</v>
      </c>
      <c r="J189" s="38">
        <v>870.95000000000016</v>
      </c>
      <c r="K189" s="31">
        <v>860.85</v>
      </c>
      <c r="L189" s="31">
        <v>852.5</v>
      </c>
      <c r="M189" s="31">
        <v>14.547890000000001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7159.4</v>
      </c>
      <c r="D190" s="38">
        <v>7183.1333333333341</v>
      </c>
      <c r="E190" s="38">
        <v>7116.2666666666682</v>
      </c>
      <c r="F190" s="38">
        <v>7073.1333333333341</v>
      </c>
      <c r="G190" s="38">
        <v>7006.2666666666682</v>
      </c>
      <c r="H190" s="38">
        <v>7226.2666666666682</v>
      </c>
      <c r="I190" s="38">
        <v>7293.133333333335</v>
      </c>
      <c r="J190" s="38">
        <v>7336.2666666666682</v>
      </c>
      <c r="K190" s="31">
        <v>7250</v>
      </c>
      <c r="L190" s="31">
        <v>7140</v>
      </c>
      <c r="M190" s="31">
        <v>1.4157999999999999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644.29999999999995</v>
      </c>
      <c r="D191" s="38">
        <v>641.91666666666663</v>
      </c>
      <c r="E191" s="38">
        <v>638.2833333333333</v>
      </c>
      <c r="F191" s="38">
        <v>632.26666666666665</v>
      </c>
      <c r="G191" s="38">
        <v>628.63333333333333</v>
      </c>
      <c r="H191" s="38">
        <v>647.93333333333328</v>
      </c>
      <c r="I191" s="38">
        <v>651.56666666666672</v>
      </c>
      <c r="J191" s="38">
        <v>657.58333333333326</v>
      </c>
      <c r="K191" s="31">
        <v>645.54999999999995</v>
      </c>
      <c r="L191" s="31">
        <v>635.9</v>
      </c>
      <c r="M191" s="31">
        <v>75.023610000000005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236.7</v>
      </c>
      <c r="D192" s="38">
        <v>236.93333333333331</v>
      </c>
      <c r="E192" s="38">
        <v>234.96666666666661</v>
      </c>
      <c r="F192" s="38">
        <v>233.23333333333329</v>
      </c>
      <c r="G192" s="38">
        <v>231.26666666666659</v>
      </c>
      <c r="H192" s="38">
        <v>238.66666666666663</v>
      </c>
      <c r="I192" s="38">
        <v>240.63333333333333</v>
      </c>
      <c r="J192" s="38">
        <v>242.36666666666665</v>
      </c>
      <c r="K192" s="31">
        <v>238.9</v>
      </c>
      <c r="L192" s="31">
        <v>235.2</v>
      </c>
      <c r="M192" s="31">
        <v>186.82254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123.15</v>
      </c>
      <c r="D193" s="38">
        <v>122.53333333333335</v>
      </c>
      <c r="E193" s="38">
        <v>121.2166666666667</v>
      </c>
      <c r="F193" s="38">
        <v>119.28333333333335</v>
      </c>
      <c r="G193" s="38">
        <v>117.9666666666667</v>
      </c>
      <c r="H193" s="38">
        <v>124.4666666666667</v>
      </c>
      <c r="I193" s="38">
        <v>125.78333333333333</v>
      </c>
      <c r="J193" s="38">
        <v>127.7166666666667</v>
      </c>
      <c r="K193" s="31">
        <v>123.85</v>
      </c>
      <c r="L193" s="31">
        <v>120.6</v>
      </c>
      <c r="M193" s="31">
        <v>523.30310999999995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3421.45</v>
      </c>
      <c r="D194" s="38">
        <v>3403</v>
      </c>
      <c r="E194" s="38">
        <v>3379.35</v>
      </c>
      <c r="F194" s="38">
        <v>3337.25</v>
      </c>
      <c r="G194" s="38">
        <v>3313.6</v>
      </c>
      <c r="H194" s="38">
        <v>3445.1</v>
      </c>
      <c r="I194" s="38">
        <v>3468.7499999999995</v>
      </c>
      <c r="J194" s="38">
        <v>3510.85</v>
      </c>
      <c r="K194" s="31">
        <v>3426.65</v>
      </c>
      <c r="L194" s="31">
        <v>3360.9</v>
      </c>
      <c r="M194" s="31">
        <v>27.436779999999999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1115.5</v>
      </c>
      <c r="D195" s="38">
        <v>1107.2166666666667</v>
      </c>
      <c r="E195" s="38">
        <v>1095.4333333333334</v>
      </c>
      <c r="F195" s="38">
        <v>1075.3666666666668</v>
      </c>
      <c r="G195" s="38">
        <v>1063.5833333333335</v>
      </c>
      <c r="H195" s="38">
        <v>1127.2833333333333</v>
      </c>
      <c r="I195" s="38">
        <v>1139.0666666666666</v>
      </c>
      <c r="J195" s="38">
        <v>1159.1333333333332</v>
      </c>
      <c r="K195" s="31">
        <v>1119</v>
      </c>
      <c r="L195" s="31">
        <v>1087.1500000000001</v>
      </c>
      <c r="M195" s="31">
        <v>47.663310000000003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3079.2</v>
      </c>
      <c r="D196" s="38">
        <v>3083.5166666666664</v>
      </c>
      <c r="E196" s="38">
        <v>3052.833333333333</v>
      </c>
      <c r="F196" s="38">
        <v>3026.4666666666667</v>
      </c>
      <c r="G196" s="38">
        <v>2995.7833333333333</v>
      </c>
      <c r="H196" s="38">
        <v>3109.8833333333328</v>
      </c>
      <c r="I196" s="38">
        <v>3140.5666666666662</v>
      </c>
      <c r="J196" s="38">
        <v>3166.9333333333325</v>
      </c>
      <c r="K196" s="31">
        <v>3114.2</v>
      </c>
      <c r="L196" s="31">
        <v>3057.15</v>
      </c>
      <c r="M196" s="31">
        <v>1.3568499999999999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3004.05</v>
      </c>
      <c r="D197" s="38">
        <v>2990.6666666666665</v>
      </c>
      <c r="E197" s="38">
        <v>2963.3833333333332</v>
      </c>
      <c r="F197" s="38">
        <v>2922.7166666666667</v>
      </c>
      <c r="G197" s="38">
        <v>2895.4333333333334</v>
      </c>
      <c r="H197" s="38">
        <v>3031.333333333333</v>
      </c>
      <c r="I197" s="38">
        <v>3058.6166666666668</v>
      </c>
      <c r="J197" s="38">
        <v>3099.2833333333328</v>
      </c>
      <c r="K197" s="31">
        <v>3017.95</v>
      </c>
      <c r="L197" s="31">
        <v>2950</v>
      </c>
      <c r="M197" s="31">
        <v>6.5604800000000001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2002.85</v>
      </c>
      <c r="D198" s="38">
        <v>1975.55</v>
      </c>
      <c r="E198" s="38">
        <v>1936.3</v>
      </c>
      <c r="F198" s="38">
        <v>1869.75</v>
      </c>
      <c r="G198" s="38">
        <v>1830.5</v>
      </c>
      <c r="H198" s="38">
        <v>2042.1</v>
      </c>
      <c r="I198" s="38">
        <v>2081.35</v>
      </c>
      <c r="J198" s="38">
        <v>2147.8999999999996</v>
      </c>
      <c r="K198" s="31">
        <v>2014.8</v>
      </c>
      <c r="L198" s="31">
        <v>1909</v>
      </c>
      <c r="M198" s="31">
        <v>3.2490899999999998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676.75</v>
      </c>
      <c r="D199" s="38">
        <v>674.65</v>
      </c>
      <c r="E199" s="38">
        <v>667.3</v>
      </c>
      <c r="F199" s="38">
        <v>657.85</v>
      </c>
      <c r="G199" s="38">
        <v>650.5</v>
      </c>
      <c r="H199" s="38">
        <v>684.09999999999991</v>
      </c>
      <c r="I199" s="38">
        <v>691.45</v>
      </c>
      <c r="J199" s="38">
        <v>700.89999999999986</v>
      </c>
      <c r="K199" s="31">
        <v>682</v>
      </c>
      <c r="L199" s="31">
        <v>665.2</v>
      </c>
      <c r="M199" s="31">
        <v>6.54223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1757.1</v>
      </c>
      <c r="D200" s="38">
        <v>1750.7166666666665</v>
      </c>
      <c r="E200" s="38">
        <v>1737.4333333333329</v>
      </c>
      <c r="F200" s="38">
        <v>1717.7666666666664</v>
      </c>
      <c r="G200" s="38">
        <v>1704.4833333333329</v>
      </c>
      <c r="H200" s="38">
        <v>1770.383333333333</v>
      </c>
      <c r="I200" s="38">
        <v>1783.6666666666663</v>
      </c>
      <c r="J200" s="38">
        <v>1803.333333333333</v>
      </c>
      <c r="K200" s="31">
        <v>1764</v>
      </c>
      <c r="L200" s="31">
        <v>1731.05</v>
      </c>
      <c r="M200" s="31">
        <v>3.4606400000000002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32.200000000000003</v>
      </c>
      <c r="D201" s="38">
        <v>32.266666666666666</v>
      </c>
      <c r="E201" s="38">
        <v>31.983333333333334</v>
      </c>
      <c r="F201" s="38">
        <v>31.766666666666666</v>
      </c>
      <c r="G201" s="38">
        <v>31.483333333333334</v>
      </c>
      <c r="H201" s="38">
        <v>32.483333333333334</v>
      </c>
      <c r="I201" s="38">
        <v>32.766666666666666</v>
      </c>
      <c r="J201" s="38">
        <v>32.983333333333334</v>
      </c>
      <c r="K201" s="31">
        <v>32.549999999999997</v>
      </c>
      <c r="L201" s="31">
        <v>32.049999999999997</v>
      </c>
      <c r="M201" s="31">
        <v>59.886600000000001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79.099999999999994</v>
      </c>
      <c r="D202" s="38">
        <v>79.3</v>
      </c>
      <c r="E202" s="38">
        <v>78.199999999999989</v>
      </c>
      <c r="F202" s="38">
        <v>77.3</v>
      </c>
      <c r="G202" s="38">
        <v>76.199999999999989</v>
      </c>
      <c r="H202" s="38">
        <v>80.199999999999989</v>
      </c>
      <c r="I202" s="38">
        <v>81.299999999999983</v>
      </c>
      <c r="J202" s="38">
        <v>82.199999999999989</v>
      </c>
      <c r="K202" s="31">
        <v>80.400000000000006</v>
      </c>
      <c r="L202" s="31">
        <v>78.400000000000006</v>
      </c>
      <c r="M202" s="31">
        <v>41.023049999999998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1376.7</v>
      </c>
      <c r="D203" s="38">
        <v>1367.8166666666666</v>
      </c>
      <c r="E203" s="38">
        <v>1356.1833333333332</v>
      </c>
      <c r="F203" s="38">
        <v>1335.6666666666665</v>
      </c>
      <c r="G203" s="38">
        <v>1324.0333333333331</v>
      </c>
      <c r="H203" s="38">
        <v>1388.3333333333333</v>
      </c>
      <c r="I203" s="38">
        <v>1399.9666666666665</v>
      </c>
      <c r="J203" s="38">
        <v>1420.4833333333333</v>
      </c>
      <c r="K203" s="31">
        <v>1379.45</v>
      </c>
      <c r="L203" s="31">
        <v>1347.3</v>
      </c>
      <c r="M203" s="31">
        <v>7.7183799999999998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1540.25</v>
      </c>
      <c r="D204" s="38">
        <v>1542.6333333333332</v>
      </c>
      <c r="E204" s="38">
        <v>1521.6166666666663</v>
      </c>
      <c r="F204" s="38">
        <v>1502.9833333333331</v>
      </c>
      <c r="G204" s="38">
        <v>1481.9666666666662</v>
      </c>
      <c r="H204" s="38">
        <v>1561.2666666666664</v>
      </c>
      <c r="I204" s="38">
        <v>1582.2833333333333</v>
      </c>
      <c r="J204" s="38">
        <v>1600.9166666666665</v>
      </c>
      <c r="K204" s="31">
        <v>1563.65</v>
      </c>
      <c r="L204" s="31">
        <v>1524</v>
      </c>
      <c r="M204" s="31">
        <v>5.1188900000000004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8318.15</v>
      </c>
      <c r="D205" s="38">
        <v>8343.2333333333336</v>
      </c>
      <c r="E205" s="38">
        <v>8276.4666666666672</v>
      </c>
      <c r="F205" s="38">
        <v>8234.7833333333328</v>
      </c>
      <c r="G205" s="38">
        <v>8168.0166666666664</v>
      </c>
      <c r="H205" s="38">
        <v>8384.9166666666679</v>
      </c>
      <c r="I205" s="38">
        <v>8451.6833333333343</v>
      </c>
      <c r="J205" s="38">
        <v>8493.3666666666686</v>
      </c>
      <c r="K205" s="31">
        <v>8410</v>
      </c>
      <c r="L205" s="31">
        <v>8301.5499999999993</v>
      </c>
      <c r="M205" s="31">
        <v>2.4003800000000002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89</v>
      </c>
      <c r="D206" s="38">
        <v>89.283333333333346</v>
      </c>
      <c r="E206" s="38">
        <v>88.016666666666694</v>
      </c>
      <c r="F206" s="38">
        <v>87.033333333333346</v>
      </c>
      <c r="G206" s="38">
        <v>85.766666666666694</v>
      </c>
      <c r="H206" s="38">
        <v>90.266666666666694</v>
      </c>
      <c r="I206" s="38">
        <v>91.533333333333346</v>
      </c>
      <c r="J206" s="38">
        <v>92.516666666666694</v>
      </c>
      <c r="K206" s="31">
        <v>90.55</v>
      </c>
      <c r="L206" s="31">
        <v>88.3</v>
      </c>
      <c r="M206" s="31">
        <v>172.34811999999999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624.70000000000005</v>
      </c>
      <c r="D207" s="38">
        <v>625.56666666666672</v>
      </c>
      <c r="E207" s="38">
        <v>620.13333333333344</v>
      </c>
      <c r="F207" s="38">
        <v>615.56666666666672</v>
      </c>
      <c r="G207" s="38">
        <v>610.13333333333344</v>
      </c>
      <c r="H207" s="38">
        <v>630.13333333333344</v>
      </c>
      <c r="I207" s="38">
        <v>635.56666666666661</v>
      </c>
      <c r="J207" s="38">
        <v>640.13333333333344</v>
      </c>
      <c r="K207" s="31">
        <v>631</v>
      </c>
      <c r="L207" s="31">
        <v>621</v>
      </c>
      <c r="M207" s="31">
        <v>52.572099999999999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804.4</v>
      </c>
      <c r="D208" s="38">
        <v>802.48333333333323</v>
      </c>
      <c r="E208" s="38">
        <v>797.41666666666652</v>
      </c>
      <c r="F208" s="38">
        <v>790.43333333333328</v>
      </c>
      <c r="G208" s="38">
        <v>785.36666666666656</v>
      </c>
      <c r="H208" s="38">
        <v>809.46666666666647</v>
      </c>
      <c r="I208" s="38">
        <v>814.5333333333333</v>
      </c>
      <c r="J208" s="38">
        <v>821.51666666666642</v>
      </c>
      <c r="K208" s="31">
        <v>807.55</v>
      </c>
      <c r="L208" s="31">
        <v>795.5</v>
      </c>
      <c r="M208" s="31">
        <v>12.437419999999999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276</v>
      </c>
      <c r="D209" s="38">
        <v>277.84999999999997</v>
      </c>
      <c r="E209" s="38">
        <v>273.84999999999991</v>
      </c>
      <c r="F209" s="38">
        <v>271.69999999999993</v>
      </c>
      <c r="G209" s="38">
        <v>267.69999999999987</v>
      </c>
      <c r="H209" s="38">
        <v>279.99999999999994</v>
      </c>
      <c r="I209" s="38">
        <v>284.00000000000006</v>
      </c>
      <c r="J209" s="38">
        <v>286.14999999999998</v>
      </c>
      <c r="K209" s="31">
        <v>281.85000000000002</v>
      </c>
      <c r="L209" s="31">
        <v>275.7</v>
      </c>
      <c r="M209" s="31">
        <v>95.903189999999995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780.1</v>
      </c>
      <c r="D210" s="38">
        <v>774.51666666666677</v>
      </c>
      <c r="E210" s="38">
        <v>767.08333333333348</v>
      </c>
      <c r="F210" s="38">
        <v>754.06666666666672</v>
      </c>
      <c r="G210" s="38">
        <v>746.63333333333344</v>
      </c>
      <c r="H210" s="38">
        <v>787.53333333333353</v>
      </c>
      <c r="I210" s="38">
        <v>794.9666666666667</v>
      </c>
      <c r="J210" s="38">
        <v>807.98333333333358</v>
      </c>
      <c r="K210" s="31">
        <v>781.95</v>
      </c>
      <c r="L210" s="31">
        <v>761.5</v>
      </c>
      <c r="M210" s="31">
        <v>12.81701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1459.25</v>
      </c>
      <c r="D211" s="38">
        <v>1454.7666666666667</v>
      </c>
      <c r="E211" s="38">
        <v>1444.5333333333333</v>
      </c>
      <c r="F211" s="38">
        <v>1429.8166666666666</v>
      </c>
      <c r="G211" s="38">
        <v>1419.5833333333333</v>
      </c>
      <c r="H211" s="38">
        <v>1469.4833333333333</v>
      </c>
      <c r="I211" s="38">
        <v>1479.7166666666665</v>
      </c>
      <c r="J211" s="38">
        <v>1494.4333333333334</v>
      </c>
      <c r="K211" s="31">
        <v>1465</v>
      </c>
      <c r="L211" s="31">
        <v>1440.05</v>
      </c>
      <c r="M211" s="31">
        <v>0.92886999999999997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405.05</v>
      </c>
      <c r="D212" s="38">
        <v>403.33333333333331</v>
      </c>
      <c r="E212" s="38">
        <v>400.66666666666663</v>
      </c>
      <c r="F212" s="38">
        <v>396.2833333333333</v>
      </c>
      <c r="G212" s="38">
        <v>393.61666666666662</v>
      </c>
      <c r="H212" s="38">
        <v>407.71666666666664</v>
      </c>
      <c r="I212" s="38">
        <v>410.38333333333327</v>
      </c>
      <c r="J212" s="38">
        <v>414.76666666666665</v>
      </c>
      <c r="K212" s="31">
        <v>406</v>
      </c>
      <c r="L212" s="31">
        <v>398.95</v>
      </c>
      <c r="M212" s="31">
        <v>33.810899999999997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16.95</v>
      </c>
      <c r="D213" s="38">
        <v>16.983333333333331</v>
      </c>
      <c r="E213" s="38">
        <v>16.86666666666666</v>
      </c>
      <c r="F213" s="38">
        <v>16.783333333333328</v>
      </c>
      <c r="G213" s="38">
        <v>16.666666666666657</v>
      </c>
      <c r="H213" s="38">
        <v>17.066666666666663</v>
      </c>
      <c r="I213" s="38">
        <v>17.18333333333333</v>
      </c>
      <c r="J213" s="38">
        <v>17.266666666666666</v>
      </c>
      <c r="K213" s="31">
        <v>17.100000000000001</v>
      </c>
      <c r="L213" s="31">
        <v>16.899999999999999</v>
      </c>
      <c r="M213" s="31">
        <v>609.39265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242.35</v>
      </c>
      <c r="D214" s="38">
        <v>243.23333333333335</v>
      </c>
      <c r="E214" s="38">
        <v>239.6166666666667</v>
      </c>
      <c r="F214" s="38">
        <v>236.88333333333335</v>
      </c>
      <c r="G214" s="38">
        <v>233.26666666666671</v>
      </c>
      <c r="H214" s="38">
        <v>245.9666666666667</v>
      </c>
      <c r="I214" s="38">
        <v>249.58333333333337</v>
      </c>
      <c r="J214" s="38">
        <v>252.31666666666669</v>
      </c>
      <c r="K214" s="31">
        <v>246.85</v>
      </c>
      <c r="L214" s="31">
        <v>240.5</v>
      </c>
      <c r="M214" s="31">
        <v>81.52261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84.1</v>
      </c>
      <c r="D215" s="38">
        <v>84.983333333333334</v>
      </c>
      <c r="E215" s="38">
        <v>82.816666666666663</v>
      </c>
      <c r="F215" s="38">
        <v>81.533333333333331</v>
      </c>
      <c r="G215" s="38">
        <v>79.36666666666666</v>
      </c>
      <c r="H215" s="38">
        <v>86.266666666666666</v>
      </c>
      <c r="I215" s="38">
        <v>88.433333333333323</v>
      </c>
      <c r="J215" s="38">
        <v>89.716666666666669</v>
      </c>
      <c r="K215" s="31">
        <v>87.15</v>
      </c>
      <c r="L215" s="31">
        <v>83.7</v>
      </c>
      <c r="M215" s="31">
        <v>490.93355000000003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632.25</v>
      </c>
      <c r="D216" s="38">
        <v>634.35</v>
      </c>
      <c r="E216" s="38">
        <v>624.75</v>
      </c>
      <c r="F216" s="38">
        <v>617.25</v>
      </c>
      <c r="G216" s="38">
        <v>607.65</v>
      </c>
      <c r="H216" s="38">
        <v>641.85</v>
      </c>
      <c r="I216" s="38">
        <v>651.45000000000016</v>
      </c>
      <c r="J216" s="38">
        <v>658.95</v>
      </c>
      <c r="K216" s="31">
        <v>643.95000000000005</v>
      </c>
      <c r="L216" s="31">
        <v>626.85</v>
      </c>
      <c r="M216" s="31">
        <v>8.33188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2"/>
      <c r="B1" s="403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45139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5" t="s">
        <v>16</v>
      </c>
      <c r="B9" s="397" t="s">
        <v>18</v>
      </c>
      <c r="C9" s="401" t="s">
        <v>20</v>
      </c>
      <c r="D9" s="401" t="s">
        <v>21</v>
      </c>
      <c r="E9" s="392" t="s">
        <v>22</v>
      </c>
      <c r="F9" s="393"/>
      <c r="G9" s="394"/>
      <c r="H9" s="392" t="s">
        <v>23</v>
      </c>
      <c r="I9" s="393"/>
      <c r="J9" s="394"/>
      <c r="K9" s="26"/>
      <c r="L9" s="27"/>
      <c r="M9" s="53"/>
      <c r="N9" s="1"/>
      <c r="O9" s="1"/>
    </row>
    <row r="10" spans="1:15" ht="42.75" customHeight="1">
      <c r="A10" s="399"/>
      <c r="B10" s="400"/>
      <c r="C10" s="400"/>
      <c r="D10" s="40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521.65</v>
      </c>
      <c r="D11" s="38">
        <v>519.75</v>
      </c>
      <c r="E11" s="38">
        <v>514.54999999999995</v>
      </c>
      <c r="F11" s="38">
        <v>507.44999999999993</v>
      </c>
      <c r="G11" s="38">
        <v>502.24999999999989</v>
      </c>
      <c r="H11" s="38">
        <v>526.85</v>
      </c>
      <c r="I11" s="38">
        <v>532.05000000000007</v>
      </c>
      <c r="J11" s="38">
        <v>539.15000000000009</v>
      </c>
      <c r="K11" s="31">
        <v>524.95000000000005</v>
      </c>
      <c r="L11" s="31">
        <v>512.65</v>
      </c>
      <c r="M11" s="31">
        <v>1.40811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28922.55</v>
      </c>
      <c r="D12" s="38">
        <v>28576.016666666666</v>
      </c>
      <c r="E12" s="38">
        <v>28123.033333333333</v>
      </c>
      <c r="F12" s="38">
        <v>27323.516666666666</v>
      </c>
      <c r="G12" s="38">
        <v>26870.533333333333</v>
      </c>
      <c r="H12" s="38">
        <v>29375.533333333333</v>
      </c>
      <c r="I12" s="38">
        <v>29828.516666666663</v>
      </c>
      <c r="J12" s="38">
        <v>30628.033333333333</v>
      </c>
      <c r="K12" s="31">
        <v>29029</v>
      </c>
      <c r="L12" s="31">
        <v>27776.5</v>
      </c>
      <c r="M12" s="31">
        <v>5.3420000000000002E-2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594.6</v>
      </c>
      <c r="D13" s="38">
        <v>593.2166666666667</v>
      </c>
      <c r="E13" s="38">
        <v>588.48333333333335</v>
      </c>
      <c r="F13" s="38">
        <v>582.36666666666667</v>
      </c>
      <c r="G13" s="38">
        <v>577.63333333333333</v>
      </c>
      <c r="H13" s="38">
        <v>599.33333333333337</v>
      </c>
      <c r="I13" s="38">
        <v>604.06666666666672</v>
      </c>
      <c r="J13" s="38">
        <v>610.18333333333339</v>
      </c>
      <c r="K13" s="31">
        <v>597.95000000000005</v>
      </c>
      <c r="L13" s="31">
        <v>587.1</v>
      </c>
      <c r="M13" s="31">
        <v>5.5940000000000003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467.5</v>
      </c>
      <c r="D14" s="38">
        <v>465</v>
      </c>
      <c r="E14" s="38">
        <v>461.5</v>
      </c>
      <c r="F14" s="38">
        <v>455.5</v>
      </c>
      <c r="G14" s="38">
        <v>452</v>
      </c>
      <c r="H14" s="38">
        <v>471</v>
      </c>
      <c r="I14" s="38">
        <v>474.5</v>
      </c>
      <c r="J14" s="38">
        <v>480.5</v>
      </c>
      <c r="K14" s="31">
        <v>468.5</v>
      </c>
      <c r="L14" s="31">
        <v>459</v>
      </c>
      <c r="M14" s="31">
        <v>10.2464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1548.8</v>
      </c>
      <c r="D15" s="38">
        <v>1572.3999999999999</v>
      </c>
      <c r="E15" s="38">
        <v>1516.8999999999996</v>
      </c>
      <c r="F15" s="38">
        <v>1484.9999999999998</v>
      </c>
      <c r="G15" s="38">
        <v>1429.4999999999995</v>
      </c>
      <c r="H15" s="38">
        <v>1604.2999999999997</v>
      </c>
      <c r="I15" s="38">
        <v>1659.8000000000002</v>
      </c>
      <c r="J15" s="38">
        <v>1691.6999999999998</v>
      </c>
      <c r="K15" s="31">
        <v>1627.9</v>
      </c>
      <c r="L15" s="31">
        <v>1540.5</v>
      </c>
      <c r="M15" s="31">
        <v>4.89114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4552.8</v>
      </c>
      <c r="D16" s="38">
        <v>4555.45</v>
      </c>
      <c r="E16" s="38">
        <v>4502.8999999999996</v>
      </c>
      <c r="F16" s="38">
        <v>4453</v>
      </c>
      <c r="G16" s="38">
        <v>4400.45</v>
      </c>
      <c r="H16" s="38">
        <v>4605.3499999999995</v>
      </c>
      <c r="I16" s="38">
        <v>4657.9000000000005</v>
      </c>
      <c r="J16" s="38">
        <v>4707.7999999999993</v>
      </c>
      <c r="K16" s="31">
        <v>4608</v>
      </c>
      <c r="L16" s="31">
        <v>4505.55</v>
      </c>
      <c r="M16" s="31">
        <v>2.5411999999999999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24068.6</v>
      </c>
      <c r="D17" s="38">
        <v>24087.55</v>
      </c>
      <c r="E17" s="38">
        <v>23935.1</v>
      </c>
      <c r="F17" s="38">
        <v>23801.599999999999</v>
      </c>
      <c r="G17" s="38">
        <v>23649.149999999998</v>
      </c>
      <c r="H17" s="38">
        <v>24221.05</v>
      </c>
      <c r="I17" s="38">
        <v>24373.500000000004</v>
      </c>
      <c r="J17" s="38">
        <v>24507</v>
      </c>
      <c r="K17" s="31">
        <v>24240</v>
      </c>
      <c r="L17" s="31">
        <v>23954.05</v>
      </c>
      <c r="M17" s="31">
        <v>7.0739999999999997E-2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2017.9</v>
      </c>
      <c r="D18" s="38">
        <v>1994.0666666666666</v>
      </c>
      <c r="E18" s="38">
        <v>1957.1333333333332</v>
      </c>
      <c r="F18" s="38">
        <v>1896.3666666666666</v>
      </c>
      <c r="G18" s="38">
        <v>1859.4333333333332</v>
      </c>
      <c r="H18" s="38">
        <v>2054.833333333333</v>
      </c>
      <c r="I18" s="38">
        <v>2091.7666666666664</v>
      </c>
      <c r="J18" s="38">
        <v>2152.5333333333333</v>
      </c>
      <c r="K18" s="31">
        <v>2031</v>
      </c>
      <c r="L18" s="31">
        <v>1933.3</v>
      </c>
      <c r="M18" s="31">
        <v>13.23856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2492.1999999999998</v>
      </c>
      <c r="D19" s="38">
        <v>2492.4</v>
      </c>
      <c r="E19" s="38">
        <v>2466.8000000000002</v>
      </c>
      <c r="F19" s="38">
        <v>2441.4</v>
      </c>
      <c r="G19" s="38">
        <v>2415.8000000000002</v>
      </c>
      <c r="H19" s="38">
        <v>2517.8000000000002</v>
      </c>
      <c r="I19" s="38">
        <v>2543.3999999999996</v>
      </c>
      <c r="J19" s="38">
        <v>2568.8000000000002</v>
      </c>
      <c r="K19" s="31">
        <v>2518</v>
      </c>
      <c r="L19" s="31">
        <v>2467</v>
      </c>
      <c r="M19" s="31">
        <v>33.599739999999997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1093.3</v>
      </c>
      <c r="D20" s="38">
        <v>1103.7333333333333</v>
      </c>
      <c r="E20" s="38">
        <v>1069.5666666666666</v>
      </c>
      <c r="F20" s="38">
        <v>1045.8333333333333</v>
      </c>
      <c r="G20" s="38">
        <v>1011.6666666666665</v>
      </c>
      <c r="H20" s="38">
        <v>1127.4666666666667</v>
      </c>
      <c r="I20" s="38">
        <v>1161.6333333333332</v>
      </c>
      <c r="J20" s="38">
        <v>1185.3666666666668</v>
      </c>
      <c r="K20" s="31">
        <v>1137.9000000000001</v>
      </c>
      <c r="L20" s="31">
        <v>1080</v>
      </c>
      <c r="M20" s="31">
        <v>31.52824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777.85</v>
      </c>
      <c r="D21" s="38">
        <v>770.75</v>
      </c>
      <c r="E21" s="38">
        <v>761.5</v>
      </c>
      <c r="F21" s="38">
        <v>745.15</v>
      </c>
      <c r="G21" s="38">
        <v>735.9</v>
      </c>
      <c r="H21" s="38">
        <v>787.1</v>
      </c>
      <c r="I21" s="38">
        <v>796.35</v>
      </c>
      <c r="J21" s="38">
        <v>812.7</v>
      </c>
      <c r="K21" s="31">
        <v>780</v>
      </c>
      <c r="L21" s="31">
        <v>754.4</v>
      </c>
      <c r="M21" s="31">
        <v>58.54918</v>
      </c>
      <c r="N21" s="1"/>
      <c r="O21" s="1"/>
    </row>
    <row r="22" spans="1:15" ht="12" customHeight="1">
      <c r="A22" s="33">
        <v>12</v>
      </c>
      <c r="B22" s="58" t="s">
        <v>872</v>
      </c>
      <c r="C22" s="31">
        <v>273.3</v>
      </c>
      <c r="D22" s="38">
        <v>269.43333333333334</v>
      </c>
      <c r="E22" s="38">
        <v>263.36666666666667</v>
      </c>
      <c r="F22" s="38">
        <v>253.43333333333334</v>
      </c>
      <c r="G22" s="38">
        <v>247.36666666666667</v>
      </c>
      <c r="H22" s="38">
        <v>279.36666666666667</v>
      </c>
      <c r="I22" s="38">
        <v>285.43333333333339</v>
      </c>
      <c r="J22" s="38">
        <v>295.36666666666667</v>
      </c>
      <c r="K22" s="31">
        <v>275.5</v>
      </c>
      <c r="L22" s="31">
        <v>259.5</v>
      </c>
      <c r="M22" s="31">
        <v>159.25979000000001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663.7</v>
      </c>
      <c r="D23" s="38">
        <v>664.2</v>
      </c>
      <c r="E23" s="38">
        <v>659.55000000000007</v>
      </c>
      <c r="F23" s="38">
        <v>655.4</v>
      </c>
      <c r="G23" s="38">
        <v>650.75</v>
      </c>
      <c r="H23" s="38">
        <v>668.35000000000014</v>
      </c>
      <c r="I23" s="38">
        <v>673.00000000000023</v>
      </c>
      <c r="J23" s="38">
        <v>677.1500000000002</v>
      </c>
      <c r="K23" s="31">
        <v>668.85</v>
      </c>
      <c r="L23" s="31">
        <v>660.05</v>
      </c>
      <c r="M23" s="31">
        <v>6.6584099999999999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820.7</v>
      </c>
      <c r="D24" s="38">
        <v>824.19999999999993</v>
      </c>
      <c r="E24" s="38">
        <v>811.49999999999989</v>
      </c>
      <c r="F24" s="38">
        <v>802.3</v>
      </c>
      <c r="G24" s="38">
        <v>789.59999999999991</v>
      </c>
      <c r="H24" s="38">
        <v>833.39999999999986</v>
      </c>
      <c r="I24" s="38">
        <v>846.09999999999991</v>
      </c>
      <c r="J24" s="38">
        <v>855.29999999999984</v>
      </c>
      <c r="K24" s="31">
        <v>836.9</v>
      </c>
      <c r="L24" s="31">
        <v>815</v>
      </c>
      <c r="M24" s="31">
        <v>16.462820000000001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411.9</v>
      </c>
      <c r="D25" s="38">
        <v>411.88333333333338</v>
      </c>
      <c r="E25" s="38">
        <v>407.36666666666679</v>
      </c>
      <c r="F25" s="38">
        <v>402.83333333333343</v>
      </c>
      <c r="G25" s="38">
        <v>398.31666666666683</v>
      </c>
      <c r="H25" s="38">
        <v>416.41666666666674</v>
      </c>
      <c r="I25" s="38">
        <v>420.93333333333328</v>
      </c>
      <c r="J25" s="38">
        <v>425.4666666666667</v>
      </c>
      <c r="K25" s="31">
        <v>416.4</v>
      </c>
      <c r="L25" s="31">
        <v>407.35</v>
      </c>
      <c r="M25" s="31">
        <v>16.25215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195.8</v>
      </c>
      <c r="D26" s="38">
        <v>195.28333333333333</v>
      </c>
      <c r="E26" s="38">
        <v>194.36666666666667</v>
      </c>
      <c r="F26" s="38">
        <v>192.93333333333334</v>
      </c>
      <c r="G26" s="38">
        <v>192.01666666666668</v>
      </c>
      <c r="H26" s="38">
        <v>196.71666666666667</v>
      </c>
      <c r="I26" s="38">
        <v>197.63333333333335</v>
      </c>
      <c r="J26" s="38">
        <v>199.06666666666666</v>
      </c>
      <c r="K26" s="31">
        <v>196.2</v>
      </c>
      <c r="L26" s="31">
        <v>193.85</v>
      </c>
      <c r="M26" s="31">
        <v>24.108360000000001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223.15</v>
      </c>
      <c r="D27" s="38">
        <v>223.66666666666666</v>
      </c>
      <c r="E27" s="38">
        <v>221.58333333333331</v>
      </c>
      <c r="F27" s="38">
        <v>220.01666666666665</v>
      </c>
      <c r="G27" s="38">
        <v>217.93333333333331</v>
      </c>
      <c r="H27" s="38">
        <v>225.23333333333332</v>
      </c>
      <c r="I27" s="38">
        <v>227.31666666666663</v>
      </c>
      <c r="J27" s="38">
        <v>228.88333333333333</v>
      </c>
      <c r="K27" s="31">
        <v>225.75</v>
      </c>
      <c r="L27" s="31">
        <v>222.1</v>
      </c>
      <c r="M27" s="31">
        <v>34.908389999999997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382</v>
      </c>
      <c r="D28" s="38">
        <v>380.18333333333334</v>
      </c>
      <c r="E28" s="38">
        <v>374.4666666666667</v>
      </c>
      <c r="F28" s="38">
        <v>366.93333333333334</v>
      </c>
      <c r="G28" s="38">
        <v>361.2166666666667</v>
      </c>
      <c r="H28" s="38">
        <v>387.7166666666667</v>
      </c>
      <c r="I28" s="38">
        <v>393.43333333333328</v>
      </c>
      <c r="J28" s="38">
        <v>400.9666666666667</v>
      </c>
      <c r="K28" s="31">
        <v>385.9</v>
      </c>
      <c r="L28" s="31">
        <v>372.65</v>
      </c>
      <c r="M28" s="31">
        <v>8.7001600000000003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1037.4000000000001</v>
      </c>
      <c r="D29" s="38">
        <v>1035.75</v>
      </c>
      <c r="E29" s="38">
        <v>1026.7</v>
      </c>
      <c r="F29" s="38">
        <v>1016</v>
      </c>
      <c r="G29" s="38">
        <v>1006.95</v>
      </c>
      <c r="H29" s="38">
        <v>1046.45</v>
      </c>
      <c r="I29" s="38">
        <v>1055.5000000000002</v>
      </c>
      <c r="J29" s="38">
        <v>1066.2</v>
      </c>
      <c r="K29" s="31">
        <v>1044.8</v>
      </c>
      <c r="L29" s="31">
        <v>1025.05</v>
      </c>
      <c r="M29" s="31">
        <v>0.61987000000000003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1073.75</v>
      </c>
      <c r="D30" s="38">
        <v>1066.25</v>
      </c>
      <c r="E30" s="38">
        <v>1055.5999999999999</v>
      </c>
      <c r="F30" s="38">
        <v>1037.4499999999998</v>
      </c>
      <c r="G30" s="38">
        <v>1026.7999999999997</v>
      </c>
      <c r="H30" s="38">
        <v>1084.4000000000001</v>
      </c>
      <c r="I30" s="38">
        <v>1095.0500000000002</v>
      </c>
      <c r="J30" s="38">
        <v>1113.2000000000003</v>
      </c>
      <c r="K30" s="31">
        <v>1076.9000000000001</v>
      </c>
      <c r="L30" s="31">
        <v>1048.0999999999999</v>
      </c>
      <c r="M30" s="31">
        <v>1.8577900000000001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3458.35</v>
      </c>
      <c r="D31" s="38">
        <v>3485.4500000000003</v>
      </c>
      <c r="E31" s="38">
        <v>3406.9000000000005</v>
      </c>
      <c r="F31" s="38">
        <v>3355.4500000000003</v>
      </c>
      <c r="G31" s="38">
        <v>3276.9000000000005</v>
      </c>
      <c r="H31" s="38">
        <v>3536.9000000000005</v>
      </c>
      <c r="I31" s="38">
        <v>3615.4500000000007</v>
      </c>
      <c r="J31" s="38">
        <v>3666.9000000000005</v>
      </c>
      <c r="K31" s="31">
        <v>3564</v>
      </c>
      <c r="L31" s="31">
        <v>3434</v>
      </c>
      <c r="M31" s="31">
        <v>1.11334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1697.2</v>
      </c>
      <c r="D32" s="38">
        <v>1679.8833333333332</v>
      </c>
      <c r="E32" s="38">
        <v>1642.2666666666664</v>
      </c>
      <c r="F32" s="38">
        <v>1587.3333333333333</v>
      </c>
      <c r="G32" s="38">
        <v>1549.7166666666665</v>
      </c>
      <c r="H32" s="38">
        <v>1734.8166666666664</v>
      </c>
      <c r="I32" s="38">
        <v>1772.4333333333332</v>
      </c>
      <c r="J32" s="38">
        <v>1827.3666666666663</v>
      </c>
      <c r="K32" s="31">
        <v>1717.5</v>
      </c>
      <c r="L32" s="31">
        <v>1624.95</v>
      </c>
      <c r="M32" s="31">
        <v>12.06161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774.4</v>
      </c>
      <c r="D33" s="38">
        <v>766.80000000000007</v>
      </c>
      <c r="E33" s="38">
        <v>755.60000000000014</v>
      </c>
      <c r="F33" s="38">
        <v>736.80000000000007</v>
      </c>
      <c r="G33" s="38">
        <v>725.60000000000014</v>
      </c>
      <c r="H33" s="38">
        <v>785.60000000000014</v>
      </c>
      <c r="I33" s="38">
        <v>796.80000000000018</v>
      </c>
      <c r="J33" s="38">
        <v>815.60000000000014</v>
      </c>
      <c r="K33" s="31">
        <v>778</v>
      </c>
      <c r="L33" s="31">
        <v>748</v>
      </c>
      <c r="M33" s="31">
        <v>3.2082299999999999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3978.75</v>
      </c>
      <c r="D34" s="38">
        <v>3987.3833333333337</v>
      </c>
      <c r="E34" s="38">
        <v>3957.1666666666674</v>
      </c>
      <c r="F34" s="38">
        <v>3935.5833333333339</v>
      </c>
      <c r="G34" s="38">
        <v>3905.3666666666677</v>
      </c>
      <c r="H34" s="38">
        <v>4008.9666666666672</v>
      </c>
      <c r="I34" s="38">
        <v>4039.1833333333334</v>
      </c>
      <c r="J34" s="38">
        <v>4060.7666666666669</v>
      </c>
      <c r="K34" s="31">
        <v>4017.6</v>
      </c>
      <c r="L34" s="31">
        <v>3965.8</v>
      </c>
      <c r="M34" s="31">
        <v>0.89261000000000001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2447.4499999999998</v>
      </c>
      <c r="D35" s="38">
        <v>2458.9</v>
      </c>
      <c r="E35" s="38">
        <v>2420.5500000000002</v>
      </c>
      <c r="F35" s="38">
        <v>2393.65</v>
      </c>
      <c r="G35" s="38">
        <v>2355.3000000000002</v>
      </c>
      <c r="H35" s="38">
        <v>2485.8000000000002</v>
      </c>
      <c r="I35" s="38">
        <v>2524.1499999999996</v>
      </c>
      <c r="J35" s="38">
        <v>2551.0500000000002</v>
      </c>
      <c r="K35" s="31">
        <v>2497.25</v>
      </c>
      <c r="L35" s="31">
        <v>2432</v>
      </c>
      <c r="M35" s="31">
        <v>0.35054000000000002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634.85</v>
      </c>
      <c r="D36" s="38">
        <v>630.94999999999993</v>
      </c>
      <c r="E36" s="38">
        <v>625.89999999999986</v>
      </c>
      <c r="F36" s="38">
        <v>616.94999999999993</v>
      </c>
      <c r="G36" s="38">
        <v>611.89999999999986</v>
      </c>
      <c r="H36" s="38">
        <v>639.89999999999986</v>
      </c>
      <c r="I36" s="38">
        <v>644.94999999999982</v>
      </c>
      <c r="J36" s="38">
        <v>653.89999999999986</v>
      </c>
      <c r="K36" s="31">
        <v>636</v>
      </c>
      <c r="L36" s="31">
        <v>622</v>
      </c>
      <c r="M36" s="31">
        <v>9.3295700000000004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2434.9499999999998</v>
      </c>
      <c r="D37" s="38">
        <v>2436.1166666666668</v>
      </c>
      <c r="E37" s="38">
        <v>2391.2333333333336</v>
      </c>
      <c r="F37" s="38">
        <v>2347.5166666666669</v>
      </c>
      <c r="G37" s="38">
        <v>2302.6333333333337</v>
      </c>
      <c r="H37" s="38">
        <v>2479.8333333333335</v>
      </c>
      <c r="I37" s="38">
        <v>2524.7166666666667</v>
      </c>
      <c r="J37" s="38">
        <v>2568.4333333333334</v>
      </c>
      <c r="K37" s="31">
        <v>2481</v>
      </c>
      <c r="L37" s="31">
        <v>2392.4</v>
      </c>
      <c r="M37" s="31">
        <v>1.5082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463</v>
      </c>
      <c r="D38" s="38">
        <v>462.2</v>
      </c>
      <c r="E38" s="38">
        <v>455.59999999999997</v>
      </c>
      <c r="F38" s="38">
        <v>448.2</v>
      </c>
      <c r="G38" s="38">
        <v>441.59999999999997</v>
      </c>
      <c r="H38" s="38">
        <v>469.59999999999997</v>
      </c>
      <c r="I38" s="38">
        <v>476.2</v>
      </c>
      <c r="J38" s="38">
        <v>483.59999999999997</v>
      </c>
      <c r="K38" s="31">
        <v>468.8</v>
      </c>
      <c r="L38" s="31">
        <v>454.8</v>
      </c>
      <c r="M38" s="31">
        <v>51.628549999999997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1541.1</v>
      </c>
      <c r="D39" s="38">
        <v>1544.9499999999998</v>
      </c>
      <c r="E39" s="38">
        <v>1520.8499999999997</v>
      </c>
      <c r="F39" s="38">
        <v>1500.6</v>
      </c>
      <c r="G39" s="38">
        <v>1476.4999999999998</v>
      </c>
      <c r="H39" s="38">
        <v>1565.1999999999996</v>
      </c>
      <c r="I39" s="38">
        <v>1589.3</v>
      </c>
      <c r="J39" s="38">
        <v>1609.5499999999995</v>
      </c>
      <c r="K39" s="31">
        <v>1569.05</v>
      </c>
      <c r="L39" s="31">
        <v>1524.7</v>
      </c>
      <c r="M39" s="31">
        <v>4.54373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974.9</v>
      </c>
      <c r="D40" s="38">
        <v>975.6</v>
      </c>
      <c r="E40" s="38">
        <v>969.30000000000007</v>
      </c>
      <c r="F40" s="38">
        <v>963.7</v>
      </c>
      <c r="G40" s="38">
        <v>957.40000000000009</v>
      </c>
      <c r="H40" s="38">
        <v>981.2</v>
      </c>
      <c r="I40" s="38">
        <v>987.5</v>
      </c>
      <c r="J40" s="38">
        <v>993.1</v>
      </c>
      <c r="K40" s="31">
        <v>981.9</v>
      </c>
      <c r="L40" s="31">
        <v>970</v>
      </c>
      <c r="M40" s="31">
        <v>0.53583999999999998</v>
      </c>
      <c r="N40" s="1"/>
      <c r="O40" s="1"/>
    </row>
    <row r="41" spans="1:15" ht="12.75" customHeight="1">
      <c r="A41" s="33">
        <v>31</v>
      </c>
      <c r="B41" s="58" t="s">
        <v>874</v>
      </c>
      <c r="C41" s="31">
        <v>3782.3</v>
      </c>
      <c r="D41" s="38">
        <v>3804.85</v>
      </c>
      <c r="E41" s="38">
        <v>3710.7</v>
      </c>
      <c r="F41" s="38">
        <v>3639.1</v>
      </c>
      <c r="G41" s="38">
        <v>3544.95</v>
      </c>
      <c r="H41" s="38">
        <v>3876.45</v>
      </c>
      <c r="I41" s="38">
        <v>3970.6000000000004</v>
      </c>
      <c r="J41" s="38">
        <v>4042.2</v>
      </c>
      <c r="K41" s="31">
        <v>3899</v>
      </c>
      <c r="L41" s="31">
        <v>3733.25</v>
      </c>
      <c r="M41" s="31">
        <v>1.5223599999999999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1593.95</v>
      </c>
      <c r="D42" s="38">
        <v>1553.3166666666666</v>
      </c>
      <c r="E42" s="38">
        <v>1506.6333333333332</v>
      </c>
      <c r="F42" s="38">
        <v>1419.3166666666666</v>
      </c>
      <c r="G42" s="38">
        <v>1372.6333333333332</v>
      </c>
      <c r="H42" s="38">
        <v>1640.6333333333332</v>
      </c>
      <c r="I42" s="38">
        <v>1687.3166666666666</v>
      </c>
      <c r="J42" s="38">
        <v>1774.6333333333332</v>
      </c>
      <c r="K42" s="31">
        <v>1600</v>
      </c>
      <c r="L42" s="31">
        <v>1466</v>
      </c>
      <c r="M42" s="31">
        <v>11.231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5173.45</v>
      </c>
      <c r="D43" s="38">
        <v>5223.9833333333336</v>
      </c>
      <c r="E43" s="38">
        <v>5108.0166666666673</v>
      </c>
      <c r="F43" s="38">
        <v>5042.5833333333339</v>
      </c>
      <c r="G43" s="38">
        <v>4926.6166666666677</v>
      </c>
      <c r="H43" s="38">
        <v>5289.416666666667</v>
      </c>
      <c r="I43" s="38">
        <v>5405.3833333333341</v>
      </c>
      <c r="J43" s="38">
        <v>5470.8166666666666</v>
      </c>
      <c r="K43" s="31">
        <v>5339.95</v>
      </c>
      <c r="L43" s="31">
        <v>5158.55</v>
      </c>
      <c r="M43" s="31">
        <v>6.8922999999999996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432.8</v>
      </c>
      <c r="D44" s="38">
        <v>428.86666666666662</v>
      </c>
      <c r="E44" s="38">
        <v>423.93333333333322</v>
      </c>
      <c r="F44" s="38">
        <v>415.06666666666661</v>
      </c>
      <c r="G44" s="38">
        <v>410.13333333333321</v>
      </c>
      <c r="H44" s="38">
        <v>437.73333333333323</v>
      </c>
      <c r="I44" s="38">
        <v>442.66666666666663</v>
      </c>
      <c r="J44" s="38">
        <v>451.53333333333325</v>
      </c>
      <c r="K44" s="31">
        <v>433.8</v>
      </c>
      <c r="L44" s="31">
        <v>420</v>
      </c>
      <c r="M44" s="31">
        <v>22.4178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283</v>
      </c>
      <c r="D45" s="38">
        <v>281.65000000000003</v>
      </c>
      <c r="E45" s="38">
        <v>279.30000000000007</v>
      </c>
      <c r="F45" s="38">
        <v>275.60000000000002</v>
      </c>
      <c r="G45" s="38">
        <v>273.25000000000006</v>
      </c>
      <c r="H45" s="38">
        <v>285.35000000000008</v>
      </c>
      <c r="I45" s="38">
        <v>287.7000000000001</v>
      </c>
      <c r="J45" s="38">
        <v>291.40000000000009</v>
      </c>
      <c r="K45" s="31">
        <v>284</v>
      </c>
      <c r="L45" s="31">
        <v>277.95</v>
      </c>
      <c r="M45" s="31">
        <v>6.3583999999999996</v>
      </c>
      <c r="N45" s="1"/>
      <c r="O45" s="1"/>
    </row>
    <row r="46" spans="1:15" ht="12.75" customHeight="1">
      <c r="A46" s="33">
        <v>36</v>
      </c>
      <c r="B46" s="58" t="s">
        <v>873</v>
      </c>
      <c r="C46" s="31">
        <v>520.54999999999995</v>
      </c>
      <c r="D46" s="38">
        <v>521.4666666666667</v>
      </c>
      <c r="E46" s="38">
        <v>514.43333333333339</v>
      </c>
      <c r="F46" s="38">
        <v>508.31666666666672</v>
      </c>
      <c r="G46" s="38">
        <v>501.28333333333342</v>
      </c>
      <c r="H46" s="38">
        <v>527.58333333333337</v>
      </c>
      <c r="I46" s="38">
        <v>534.61666666666667</v>
      </c>
      <c r="J46" s="38">
        <v>540.73333333333335</v>
      </c>
      <c r="K46" s="31">
        <v>528.5</v>
      </c>
      <c r="L46" s="31">
        <v>515.35</v>
      </c>
      <c r="M46" s="31">
        <v>6.1166299999999998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573.75</v>
      </c>
      <c r="D47" s="38">
        <v>569.63333333333333</v>
      </c>
      <c r="E47" s="38">
        <v>559.26666666666665</v>
      </c>
      <c r="F47" s="38">
        <v>544.7833333333333</v>
      </c>
      <c r="G47" s="38">
        <v>534.41666666666663</v>
      </c>
      <c r="H47" s="38">
        <v>584.11666666666667</v>
      </c>
      <c r="I47" s="38">
        <v>594.48333333333323</v>
      </c>
      <c r="J47" s="38">
        <v>608.9666666666667</v>
      </c>
      <c r="K47" s="31">
        <v>580</v>
      </c>
      <c r="L47" s="31">
        <v>555.15</v>
      </c>
      <c r="M47" s="31">
        <v>3.3077700000000001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184</v>
      </c>
      <c r="D48" s="38">
        <v>182.65</v>
      </c>
      <c r="E48" s="38">
        <v>180.65</v>
      </c>
      <c r="F48" s="38">
        <v>177.3</v>
      </c>
      <c r="G48" s="38">
        <v>175.3</v>
      </c>
      <c r="H48" s="38">
        <v>186</v>
      </c>
      <c r="I48" s="38">
        <v>188</v>
      </c>
      <c r="J48" s="38">
        <v>191.35</v>
      </c>
      <c r="K48" s="31">
        <v>184.65</v>
      </c>
      <c r="L48" s="31">
        <v>179.3</v>
      </c>
      <c r="M48" s="31">
        <v>119.38704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3377.35</v>
      </c>
      <c r="D49" s="38">
        <v>3362.8333333333335</v>
      </c>
      <c r="E49" s="38">
        <v>3337.666666666667</v>
      </c>
      <c r="F49" s="38">
        <v>3297.9833333333336</v>
      </c>
      <c r="G49" s="38">
        <v>3272.8166666666671</v>
      </c>
      <c r="H49" s="38">
        <v>3402.5166666666669</v>
      </c>
      <c r="I49" s="38">
        <v>3427.6833333333338</v>
      </c>
      <c r="J49" s="38">
        <v>3467.3666666666668</v>
      </c>
      <c r="K49" s="31">
        <v>3388</v>
      </c>
      <c r="L49" s="31">
        <v>3323.15</v>
      </c>
      <c r="M49" s="31">
        <v>9.3389000000000006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312.60000000000002</v>
      </c>
      <c r="D50" s="38">
        <v>309</v>
      </c>
      <c r="E50" s="38">
        <v>303.60000000000002</v>
      </c>
      <c r="F50" s="38">
        <v>294.60000000000002</v>
      </c>
      <c r="G50" s="38">
        <v>289.20000000000005</v>
      </c>
      <c r="H50" s="38">
        <v>318</v>
      </c>
      <c r="I50" s="38">
        <v>323.39999999999998</v>
      </c>
      <c r="J50" s="38">
        <v>332.4</v>
      </c>
      <c r="K50" s="31">
        <v>314.39999999999998</v>
      </c>
      <c r="L50" s="31">
        <v>300</v>
      </c>
      <c r="M50" s="31">
        <v>5.2993899999999998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1969.35</v>
      </c>
      <c r="D51" s="38">
        <v>1944.1333333333332</v>
      </c>
      <c r="E51" s="38">
        <v>1898.2666666666664</v>
      </c>
      <c r="F51" s="38">
        <v>1827.1833333333332</v>
      </c>
      <c r="G51" s="38">
        <v>1781.3166666666664</v>
      </c>
      <c r="H51" s="38">
        <v>2015.2166666666665</v>
      </c>
      <c r="I51" s="38">
        <v>2061.083333333333</v>
      </c>
      <c r="J51" s="38">
        <v>2132.1666666666665</v>
      </c>
      <c r="K51" s="31">
        <v>1990</v>
      </c>
      <c r="L51" s="31">
        <v>1873.05</v>
      </c>
      <c r="M51" s="31">
        <v>9.1032899999999994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6796.65</v>
      </c>
      <c r="D52" s="38">
        <v>6746.75</v>
      </c>
      <c r="E52" s="38">
        <v>6679.9</v>
      </c>
      <c r="F52" s="38">
        <v>6563.15</v>
      </c>
      <c r="G52" s="38">
        <v>6496.2999999999993</v>
      </c>
      <c r="H52" s="38">
        <v>6863.5</v>
      </c>
      <c r="I52" s="38">
        <v>6930.35</v>
      </c>
      <c r="J52" s="38">
        <v>7047.1</v>
      </c>
      <c r="K52" s="31">
        <v>6813.6</v>
      </c>
      <c r="L52" s="31">
        <v>6630</v>
      </c>
      <c r="M52" s="31">
        <v>0.82410000000000005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729.85</v>
      </c>
      <c r="D53" s="38">
        <v>725.94999999999993</v>
      </c>
      <c r="E53" s="38">
        <v>719.89999999999986</v>
      </c>
      <c r="F53" s="38">
        <v>709.94999999999993</v>
      </c>
      <c r="G53" s="38">
        <v>703.89999999999986</v>
      </c>
      <c r="H53" s="38">
        <v>735.89999999999986</v>
      </c>
      <c r="I53" s="38">
        <v>741.94999999999982</v>
      </c>
      <c r="J53" s="38">
        <v>751.89999999999986</v>
      </c>
      <c r="K53" s="31">
        <v>732</v>
      </c>
      <c r="L53" s="31">
        <v>716</v>
      </c>
      <c r="M53" s="31">
        <v>13.226319999999999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822.25</v>
      </c>
      <c r="D54" s="38">
        <v>826.4666666666667</v>
      </c>
      <c r="E54" s="38">
        <v>812.03333333333342</v>
      </c>
      <c r="F54" s="38">
        <v>801.81666666666672</v>
      </c>
      <c r="G54" s="38">
        <v>787.38333333333344</v>
      </c>
      <c r="H54" s="38">
        <v>836.68333333333339</v>
      </c>
      <c r="I54" s="38">
        <v>851.11666666666679</v>
      </c>
      <c r="J54" s="38">
        <v>861.33333333333337</v>
      </c>
      <c r="K54" s="31">
        <v>840.9</v>
      </c>
      <c r="L54" s="31">
        <v>816.25</v>
      </c>
      <c r="M54" s="31">
        <v>18.492149999999999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407.85</v>
      </c>
      <c r="D55" s="38">
        <v>406.61666666666662</v>
      </c>
      <c r="E55" s="38">
        <v>403.23333333333323</v>
      </c>
      <c r="F55" s="38">
        <v>398.61666666666662</v>
      </c>
      <c r="G55" s="38">
        <v>395.23333333333323</v>
      </c>
      <c r="H55" s="38">
        <v>411.23333333333323</v>
      </c>
      <c r="I55" s="38">
        <v>414.61666666666656</v>
      </c>
      <c r="J55" s="38">
        <v>419.23333333333323</v>
      </c>
      <c r="K55" s="31">
        <v>410</v>
      </c>
      <c r="L55" s="31">
        <v>402</v>
      </c>
      <c r="M55" s="31">
        <v>2.2760199999999999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3752.8</v>
      </c>
      <c r="D56" s="38">
        <v>3739.9333333333329</v>
      </c>
      <c r="E56" s="38">
        <v>3715.8666666666659</v>
      </c>
      <c r="F56" s="38">
        <v>3678.9333333333329</v>
      </c>
      <c r="G56" s="38">
        <v>3654.8666666666659</v>
      </c>
      <c r="H56" s="38">
        <v>3776.8666666666659</v>
      </c>
      <c r="I56" s="38">
        <v>3800.9333333333325</v>
      </c>
      <c r="J56" s="38">
        <v>3837.8666666666659</v>
      </c>
      <c r="K56" s="31">
        <v>3764</v>
      </c>
      <c r="L56" s="31">
        <v>3703</v>
      </c>
      <c r="M56" s="31">
        <v>2.7679900000000002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953.9</v>
      </c>
      <c r="D57" s="38">
        <v>953.6</v>
      </c>
      <c r="E57" s="38">
        <v>948.6</v>
      </c>
      <c r="F57" s="38">
        <v>943.3</v>
      </c>
      <c r="G57" s="38">
        <v>938.3</v>
      </c>
      <c r="H57" s="38">
        <v>958.90000000000009</v>
      </c>
      <c r="I57" s="38">
        <v>963.90000000000009</v>
      </c>
      <c r="J57" s="38">
        <v>969.20000000000016</v>
      </c>
      <c r="K57" s="31">
        <v>958.6</v>
      </c>
      <c r="L57" s="31">
        <v>948.3</v>
      </c>
      <c r="M57" s="31">
        <v>66.019909999999996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4931.3999999999996</v>
      </c>
      <c r="D58" s="38">
        <v>4911.95</v>
      </c>
      <c r="E58" s="38">
        <v>4885.5</v>
      </c>
      <c r="F58" s="38">
        <v>4839.6000000000004</v>
      </c>
      <c r="G58" s="38">
        <v>4813.1500000000005</v>
      </c>
      <c r="H58" s="38">
        <v>4957.8499999999995</v>
      </c>
      <c r="I58" s="38">
        <v>4984.2999999999984</v>
      </c>
      <c r="J58" s="38">
        <v>5030.1999999999989</v>
      </c>
      <c r="K58" s="31">
        <v>4938.3999999999996</v>
      </c>
      <c r="L58" s="31">
        <v>4866.05</v>
      </c>
      <c r="M58" s="31">
        <v>3.2546300000000001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7300.3</v>
      </c>
      <c r="D59" s="38">
        <v>7317.083333333333</v>
      </c>
      <c r="E59" s="38">
        <v>7264.2666666666664</v>
      </c>
      <c r="F59" s="38">
        <v>7228.2333333333336</v>
      </c>
      <c r="G59" s="38">
        <v>7175.416666666667</v>
      </c>
      <c r="H59" s="38">
        <v>7353.1166666666659</v>
      </c>
      <c r="I59" s="38">
        <v>7405.9333333333334</v>
      </c>
      <c r="J59" s="38">
        <v>7441.9666666666653</v>
      </c>
      <c r="K59" s="31">
        <v>7369.9</v>
      </c>
      <c r="L59" s="31">
        <v>7281.05</v>
      </c>
      <c r="M59" s="31">
        <v>7.49315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1598.3</v>
      </c>
      <c r="D60" s="38">
        <v>1588.9666666666665</v>
      </c>
      <c r="E60" s="38">
        <v>1575.133333333333</v>
      </c>
      <c r="F60" s="38">
        <v>1551.9666666666665</v>
      </c>
      <c r="G60" s="38">
        <v>1538.133333333333</v>
      </c>
      <c r="H60" s="38">
        <v>1612.133333333333</v>
      </c>
      <c r="I60" s="38">
        <v>1625.9666666666665</v>
      </c>
      <c r="J60" s="38">
        <v>1649.133333333333</v>
      </c>
      <c r="K60" s="31">
        <v>1602.8</v>
      </c>
      <c r="L60" s="31">
        <v>1565.8</v>
      </c>
      <c r="M60" s="31">
        <v>13.23373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7543.5</v>
      </c>
      <c r="D61" s="38">
        <v>7513.1166666666659</v>
      </c>
      <c r="E61" s="38">
        <v>7455.8833333333314</v>
      </c>
      <c r="F61" s="38">
        <v>7368.2666666666655</v>
      </c>
      <c r="G61" s="38">
        <v>7311.033333333331</v>
      </c>
      <c r="H61" s="38">
        <v>7600.7333333333318</v>
      </c>
      <c r="I61" s="38">
        <v>7657.9666666666672</v>
      </c>
      <c r="J61" s="38">
        <v>7745.5833333333321</v>
      </c>
      <c r="K61" s="31">
        <v>7570.35</v>
      </c>
      <c r="L61" s="31">
        <v>7425.5</v>
      </c>
      <c r="M61" s="31">
        <v>0.23607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2188.0500000000002</v>
      </c>
      <c r="D62" s="38">
        <v>2194.2000000000003</v>
      </c>
      <c r="E62" s="38">
        <v>2172.4500000000007</v>
      </c>
      <c r="F62" s="38">
        <v>2156.8500000000004</v>
      </c>
      <c r="G62" s="38">
        <v>2135.1000000000008</v>
      </c>
      <c r="H62" s="38">
        <v>2209.8000000000006</v>
      </c>
      <c r="I62" s="38">
        <v>2231.5499999999997</v>
      </c>
      <c r="J62" s="38">
        <v>2247.1500000000005</v>
      </c>
      <c r="K62" s="31">
        <v>2215.9499999999998</v>
      </c>
      <c r="L62" s="31">
        <v>2178.6</v>
      </c>
      <c r="M62" s="31">
        <v>0.35476999999999997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2542.35</v>
      </c>
      <c r="D63" s="38">
        <v>2516.6</v>
      </c>
      <c r="E63" s="38">
        <v>2484.1</v>
      </c>
      <c r="F63" s="38">
        <v>2425.85</v>
      </c>
      <c r="G63" s="38">
        <v>2393.35</v>
      </c>
      <c r="H63" s="38">
        <v>2574.85</v>
      </c>
      <c r="I63" s="38">
        <v>2607.35</v>
      </c>
      <c r="J63" s="38">
        <v>2665.6</v>
      </c>
      <c r="K63" s="31">
        <v>2549.1</v>
      </c>
      <c r="L63" s="31">
        <v>2458.35</v>
      </c>
      <c r="M63" s="31">
        <v>3.5718299999999998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403</v>
      </c>
      <c r="D64" s="38">
        <v>402.83333333333331</v>
      </c>
      <c r="E64" s="38">
        <v>396.26666666666665</v>
      </c>
      <c r="F64" s="38">
        <v>389.53333333333336</v>
      </c>
      <c r="G64" s="38">
        <v>382.9666666666667</v>
      </c>
      <c r="H64" s="38">
        <v>409.56666666666661</v>
      </c>
      <c r="I64" s="38">
        <v>416.13333333333333</v>
      </c>
      <c r="J64" s="38">
        <v>422.86666666666656</v>
      </c>
      <c r="K64" s="31">
        <v>409.4</v>
      </c>
      <c r="L64" s="31">
        <v>396.1</v>
      </c>
      <c r="M64" s="31">
        <v>24.004180000000002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223.4</v>
      </c>
      <c r="D65" s="38">
        <v>222.20000000000002</v>
      </c>
      <c r="E65" s="38">
        <v>218.50000000000003</v>
      </c>
      <c r="F65" s="38">
        <v>213.60000000000002</v>
      </c>
      <c r="G65" s="38">
        <v>209.90000000000003</v>
      </c>
      <c r="H65" s="38">
        <v>227.10000000000002</v>
      </c>
      <c r="I65" s="38">
        <v>230.8</v>
      </c>
      <c r="J65" s="38">
        <v>235.70000000000002</v>
      </c>
      <c r="K65" s="31">
        <v>225.9</v>
      </c>
      <c r="L65" s="31">
        <v>217.3</v>
      </c>
      <c r="M65" s="31">
        <v>294.93137000000002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202.2</v>
      </c>
      <c r="D66" s="38">
        <v>202.25</v>
      </c>
      <c r="E66" s="38">
        <v>200.75</v>
      </c>
      <c r="F66" s="38">
        <v>199.3</v>
      </c>
      <c r="G66" s="38">
        <v>197.8</v>
      </c>
      <c r="H66" s="38">
        <v>203.7</v>
      </c>
      <c r="I66" s="38">
        <v>205.2</v>
      </c>
      <c r="J66" s="38">
        <v>206.64999999999998</v>
      </c>
      <c r="K66" s="31">
        <v>203.75</v>
      </c>
      <c r="L66" s="31">
        <v>200.8</v>
      </c>
      <c r="M66" s="31">
        <v>142.50110000000001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85.35</v>
      </c>
      <c r="D67" s="38">
        <v>85.716666666666654</v>
      </c>
      <c r="E67" s="38">
        <v>84.633333333333312</v>
      </c>
      <c r="F67" s="38">
        <v>83.916666666666657</v>
      </c>
      <c r="G67" s="38">
        <v>82.833333333333314</v>
      </c>
      <c r="H67" s="38">
        <v>86.433333333333309</v>
      </c>
      <c r="I67" s="38">
        <v>87.516666666666652</v>
      </c>
      <c r="J67" s="38">
        <v>88.233333333333306</v>
      </c>
      <c r="K67" s="31">
        <v>86.8</v>
      </c>
      <c r="L67" s="31">
        <v>85</v>
      </c>
      <c r="M67" s="31">
        <v>217.13177999999999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33.65</v>
      </c>
      <c r="D68" s="38">
        <v>33.733333333333327</v>
      </c>
      <c r="E68" s="38">
        <v>33.416666666666657</v>
      </c>
      <c r="F68" s="38">
        <v>33.18333333333333</v>
      </c>
      <c r="G68" s="38">
        <v>32.86666666666666</v>
      </c>
      <c r="H68" s="38">
        <v>33.966666666666654</v>
      </c>
      <c r="I68" s="38">
        <v>34.283333333333331</v>
      </c>
      <c r="J68" s="38">
        <v>34.516666666666652</v>
      </c>
      <c r="K68" s="31">
        <v>34.049999999999997</v>
      </c>
      <c r="L68" s="31">
        <v>33.5</v>
      </c>
      <c r="M68" s="31">
        <v>135.11625000000001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2740</v>
      </c>
      <c r="D69" s="38">
        <v>2745.15</v>
      </c>
      <c r="E69" s="38">
        <v>2720.9</v>
      </c>
      <c r="F69" s="38">
        <v>2701.8</v>
      </c>
      <c r="G69" s="38">
        <v>2677.55</v>
      </c>
      <c r="H69" s="38">
        <v>2764.25</v>
      </c>
      <c r="I69" s="38">
        <v>2788.5</v>
      </c>
      <c r="J69" s="38">
        <v>2807.6</v>
      </c>
      <c r="K69" s="31">
        <v>2769.4</v>
      </c>
      <c r="L69" s="31">
        <v>2726.05</v>
      </c>
      <c r="M69" s="31">
        <v>0.21304000000000001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1736.4</v>
      </c>
      <c r="D70" s="38">
        <v>1728.55</v>
      </c>
      <c r="E70" s="38">
        <v>1715.1</v>
      </c>
      <c r="F70" s="38">
        <v>1693.8</v>
      </c>
      <c r="G70" s="38">
        <v>1680.35</v>
      </c>
      <c r="H70" s="38">
        <v>1749.85</v>
      </c>
      <c r="I70" s="38">
        <v>1763.3000000000002</v>
      </c>
      <c r="J70" s="38">
        <v>1784.6</v>
      </c>
      <c r="K70" s="31">
        <v>1742</v>
      </c>
      <c r="L70" s="31">
        <v>1707.25</v>
      </c>
      <c r="M70" s="31">
        <v>3.2012900000000002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4448.75</v>
      </c>
      <c r="D71" s="38">
        <v>4432.3833333333341</v>
      </c>
      <c r="E71" s="38">
        <v>4397.3166666666684</v>
      </c>
      <c r="F71" s="38">
        <v>4345.8833333333341</v>
      </c>
      <c r="G71" s="38">
        <v>4310.8166666666684</v>
      </c>
      <c r="H71" s="38">
        <v>4483.8166666666684</v>
      </c>
      <c r="I71" s="38">
        <v>4518.8833333333341</v>
      </c>
      <c r="J71" s="38">
        <v>4570.3166666666684</v>
      </c>
      <c r="K71" s="31">
        <v>4467.45</v>
      </c>
      <c r="L71" s="31">
        <v>4380.95</v>
      </c>
      <c r="M71" s="31">
        <v>0.1338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2014.9</v>
      </c>
      <c r="D72" s="38">
        <v>1964.7</v>
      </c>
      <c r="E72" s="38">
        <v>1872.85</v>
      </c>
      <c r="F72" s="38">
        <v>1730.8</v>
      </c>
      <c r="G72" s="38">
        <v>1638.9499999999998</v>
      </c>
      <c r="H72" s="38">
        <v>2106.75</v>
      </c>
      <c r="I72" s="38">
        <v>2198.6</v>
      </c>
      <c r="J72" s="38">
        <v>2340.65</v>
      </c>
      <c r="K72" s="31">
        <v>2056.5500000000002</v>
      </c>
      <c r="L72" s="31">
        <v>1822.65</v>
      </c>
      <c r="M72" s="31">
        <v>30.504100000000001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682.4</v>
      </c>
      <c r="D73" s="38">
        <v>681.06666666666672</v>
      </c>
      <c r="E73" s="38">
        <v>677.38333333333344</v>
      </c>
      <c r="F73" s="38">
        <v>672.36666666666667</v>
      </c>
      <c r="G73" s="38">
        <v>668.68333333333339</v>
      </c>
      <c r="H73" s="38">
        <v>686.08333333333348</v>
      </c>
      <c r="I73" s="38">
        <v>689.76666666666665</v>
      </c>
      <c r="J73" s="38">
        <v>694.78333333333353</v>
      </c>
      <c r="K73" s="31">
        <v>684.75</v>
      </c>
      <c r="L73" s="31">
        <v>676.05</v>
      </c>
      <c r="M73" s="31">
        <v>4.2018700000000004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1227.55</v>
      </c>
      <c r="D74" s="38">
        <v>1220.45</v>
      </c>
      <c r="E74" s="38">
        <v>1209.1500000000001</v>
      </c>
      <c r="F74" s="38">
        <v>1190.75</v>
      </c>
      <c r="G74" s="38">
        <v>1179.45</v>
      </c>
      <c r="H74" s="38">
        <v>1238.8500000000001</v>
      </c>
      <c r="I74" s="38">
        <v>1250.1499999999999</v>
      </c>
      <c r="J74" s="38">
        <v>1268.5500000000002</v>
      </c>
      <c r="K74" s="31">
        <v>1231.75</v>
      </c>
      <c r="L74" s="31">
        <v>1202.05</v>
      </c>
      <c r="M74" s="31">
        <v>5.0593399999999997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130.69999999999999</v>
      </c>
      <c r="D75" s="38">
        <v>130.18333333333331</v>
      </c>
      <c r="E75" s="38">
        <v>129.36666666666662</v>
      </c>
      <c r="F75" s="38">
        <v>128.0333333333333</v>
      </c>
      <c r="G75" s="38">
        <v>127.21666666666661</v>
      </c>
      <c r="H75" s="38">
        <v>131.51666666666662</v>
      </c>
      <c r="I75" s="38">
        <v>132.33333333333329</v>
      </c>
      <c r="J75" s="38">
        <v>133.66666666666663</v>
      </c>
      <c r="K75" s="31">
        <v>131</v>
      </c>
      <c r="L75" s="31">
        <v>128.85</v>
      </c>
      <c r="M75" s="31">
        <v>161.9716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931.45</v>
      </c>
      <c r="D76" s="38">
        <v>923.11666666666679</v>
      </c>
      <c r="E76" s="38">
        <v>910.28333333333353</v>
      </c>
      <c r="F76" s="38">
        <v>889.11666666666679</v>
      </c>
      <c r="G76" s="38">
        <v>876.28333333333353</v>
      </c>
      <c r="H76" s="38">
        <v>944.28333333333353</v>
      </c>
      <c r="I76" s="38">
        <v>957.11666666666679</v>
      </c>
      <c r="J76" s="38">
        <v>978.28333333333353</v>
      </c>
      <c r="K76" s="31">
        <v>935.95</v>
      </c>
      <c r="L76" s="31">
        <v>901.95</v>
      </c>
      <c r="M76" s="31">
        <v>22.575530000000001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104.05</v>
      </c>
      <c r="D77" s="38">
        <v>104.11666666666667</v>
      </c>
      <c r="E77" s="38">
        <v>102.78333333333335</v>
      </c>
      <c r="F77" s="38">
        <v>101.51666666666667</v>
      </c>
      <c r="G77" s="38">
        <v>100.18333333333334</v>
      </c>
      <c r="H77" s="38">
        <v>105.38333333333335</v>
      </c>
      <c r="I77" s="38">
        <v>106.71666666666667</v>
      </c>
      <c r="J77" s="38">
        <v>107.98333333333336</v>
      </c>
      <c r="K77" s="31">
        <v>105.45</v>
      </c>
      <c r="L77" s="31">
        <v>102.85</v>
      </c>
      <c r="M77" s="31">
        <v>209.86122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377.5</v>
      </c>
      <c r="D78" s="38">
        <v>375.86666666666662</v>
      </c>
      <c r="E78" s="38">
        <v>373.28333333333325</v>
      </c>
      <c r="F78" s="38">
        <v>369.06666666666661</v>
      </c>
      <c r="G78" s="38">
        <v>366.48333333333323</v>
      </c>
      <c r="H78" s="38">
        <v>380.08333333333326</v>
      </c>
      <c r="I78" s="38">
        <v>382.66666666666663</v>
      </c>
      <c r="J78" s="38">
        <v>386.88333333333327</v>
      </c>
      <c r="K78" s="31">
        <v>378.45</v>
      </c>
      <c r="L78" s="31">
        <v>371.65</v>
      </c>
      <c r="M78" s="31">
        <v>50.176740000000002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889.9</v>
      </c>
      <c r="D79" s="38">
        <v>890.98333333333323</v>
      </c>
      <c r="E79" s="38">
        <v>884.16666666666652</v>
      </c>
      <c r="F79" s="38">
        <v>878.43333333333328</v>
      </c>
      <c r="G79" s="38">
        <v>871.61666666666656</v>
      </c>
      <c r="H79" s="38">
        <v>896.71666666666647</v>
      </c>
      <c r="I79" s="38">
        <v>903.5333333333333</v>
      </c>
      <c r="J79" s="38">
        <v>909.26666666666642</v>
      </c>
      <c r="K79" s="31">
        <v>897.8</v>
      </c>
      <c r="L79" s="31">
        <v>885.25</v>
      </c>
      <c r="M79" s="31">
        <v>44.248170000000002</v>
      </c>
      <c r="N79" s="1"/>
      <c r="O79" s="1"/>
    </row>
    <row r="80" spans="1:15" ht="12.75" customHeight="1">
      <c r="A80" s="33">
        <v>70</v>
      </c>
      <c r="B80" s="58" t="s">
        <v>875</v>
      </c>
      <c r="C80" s="31">
        <v>485</v>
      </c>
      <c r="D80" s="38">
        <v>481.8</v>
      </c>
      <c r="E80" s="38">
        <v>476.70000000000005</v>
      </c>
      <c r="F80" s="38">
        <v>468.40000000000003</v>
      </c>
      <c r="G80" s="38">
        <v>463.30000000000007</v>
      </c>
      <c r="H80" s="38">
        <v>490.1</v>
      </c>
      <c r="I80" s="38">
        <v>495.20000000000005</v>
      </c>
      <c r="J80" s="38">
        <v>503.5</v>
      </c>
      <c r="K80" s="31">
        <v>486.9</v>
      </c>
      <c r="L80" s="31">
        <v>473.5</v>
      </c>
      <c r="M80" s="31">
        <v>4.61829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257.10000000000002</v>
      </c>
      <c r="D81" s="38">
        <v>257.43333333333334</v>
      </c>
      <c r="E81" s="38">
        <v>255.66666666666669</v>
      </c>
      <c r="F81" s="38">
        <v>254.23333333333335</v>
      </c>
      <c r="G81" s="38">
        <v>252.4666666666667</v>
      </c>
      <c r="H81" s="38">
        <v>258.86666666666667</v>
      </c>
      <c r="I81" s="38">
        <v>260.63333333333333</v>
      </c>
      <c r="J81" s="38">
        <v>262.06666666666666</v>
      </c>
      <c r="K81" s="31">
        <v>259.2</v>
      </c>
      <c r="L81" s="31">
        <v>256</v>
      </c>
      <c r="M81" s="31">
        <v>31.56485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1228.2</v>
      </c>
      <c r="D82" s="38">
        <v>1222.2333333333333</v>
      </c>
      <c r="E82" s="38">
        <v>1198.2166666666667</v>
      </c>
      <c r="F82" s="38">
        <v>1168.2333333333333</v>
      </c>
      <c r="G82" s="38">
        <v>1144.2166666666667</v>
      </c>
      <c r="H82" s="38">
        <v>1252.2166666666667</v>
      </c>
      <c r="I82" s="38">
        <v>1276.2333333333336</v>
      </c>
      <c r="J82" s="38">
        <v>1306.2166666666667</v>
      </c>
      <c r="K82" s="31">
        <v>1246.25</v>
      </c>
      <c r="L82" s="31">
        <v>1192.25</v>
      </c>
      <c r="M82" s="31">
        <v>2.8065600000000002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427.25</v>
      </c>
      <c r="D83" s="38">
        <v>424.41666666666669</v>
      </c>
      <c r="E83" s="38">
        <v>419.13333333333338</v>
      </c>
      <c r="F83" s="38">
        <v>411.01666666666671</v>
      </c>
      <c r="G83" s="38">
        <v>405.73333333333341</v>
      </c>
      <c r="H83" s="38">
        <v>432.53333333333336</v>
      </c>
      <c r="I83" s="38">
        <v>437.81666666666666</v>
      </c>
      <c r="J83" s="38">
        <v>445.93333333333334</v>
      </c>
      <c r="K83" s="31">
        <v>429.7</v>
      </c>
      <c r="L83" s="31">
        <v>416.3</v>
      </c>
      <c r="M83" s="31">
        <v>42.48556</v>
      </c>
      <c r="N83" s="1"/>
      <c r="O83" s="1"/>
    </row>
    <row r="84" spans="1:15" ht="12.75" customHeight="1">
      <c r="A84" s="33">
        <v>74</v>
      </c>
      <c r="B84" s="58" t="s">
        <v>876</v>
      </c>
      <c r="C84" s="31">
        <v>242.9</v>
      </c>
      <c r="D84" s="38">
        <v>235.48333333333335</v>
      </c>
      <c r="E84" s="38">
        <v>222.9666666666667</v>
      </c>
      <c r="F84" s="38">
        <v>203.03333333333336</v>
      </c>
      <c r="G84" s="38">
        <v>190.51666666666671</v>
      </c>
      <c r="H84" s="38">
        <v>255.41666666666669</v>
      </c>
      <c r="I84" s="38">
        <v>267.93333333333334</v>
      </c>
      <c r="J84" s="38">
        <v>287.86666666666667</v>
      </c>
      <c r="K84" s="31">
        <v>248</v>
      </c>
      <c r="L84" s="31">
        <v>215.55</v>
      </c>
      <c r="M84" s="31">
        <v>205.13060999999999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6728.15</v>
      </c>
      <c r="D85" s="38">
        <v>6823.3833333333341</v>
      </c>
      <c r="E85" s="38">
        <v>6594.7666666666682</v>
      </c>
      <c r="F85" s="38">
        <v>6461.3833333333341</v>
      </c>
      <c r="G85" s="38">
        <v>6232.7666666666682</v>
      </c>
      <c r="H85" s="38">
        <v>6956.7666666666682</v>
      </c>
      <c r="I85" s="38">
        <v>7185.383333333335</v>
      </c>
      <c r="J85" s="38">
        <v>7318.7666666666682</v>
      </c>
      <c r="K85" s="31">
        <v>7052</v>
      </c>
      <c r="L85" s="31">
        <v>6690</v>
      </c>
      <c r="M85" s="31">
        <v>0.23655999999999999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783.6</v>
      </c>
      <c r="D86" s="38">
        <v>779.85</v>
      </c>
      <c r="E86" s="38">
        <v>769.85</v>
      </c>
      <c r="F86" s="38">
        <v>756.1</v>
      </c>
      <c r="G86" s="38">
        <v>746.1</v>
      </c>
      <c r="H86" s="38">
        <v>793.6</v>
      </c>
      <c r="I86" s="38">
        <v>803.6</v>
      </c>
      <c r="J86" s="38">
        <v>817.35</v>
      </c>
      <c r="K86" s="31">
        <v>789.85</v>
      </c>
      <c r="L86" s="31">
        <v>766.1</v>
      </c>
      <c r="M86" s="31">
        <v>1.39327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1131.45</v>
      </c>
      <c r="D87" s="38">
        <v>1130.6833333333332</v>
      </c>
      <c r="E87" s="38">
        <v>1115.8666666666663</v>
      </c>
      <c r="F87" s="38">
        <v>1100.2833333333331</v>
      </c>
      <c r="G87" s="38">
        <v>1085.4666666666662</v>
      </c>
      <c r="H87" s="38">
        <v>1146.2666666666664</v>
      </c>
      <c r="I87" s="38">
        <v>1161.0833333333335</v>
      </c>
      <c r="J87" s="38">
        <v>1176.6666666666665</v>
      </c>
      <c r="K87" s="31">
        <v>1145.5</v>
      </c>
      <c r="L87" s="31">
        <v>1115.0999999999999</v>
      </c>
      <c r="M87" s="31">
        <v>0.41872999999999999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502.5</v>
      </c>
      <c r="D88" s="38">
        <v>498.34999999999997</v>
      </c>
      <c r="E88" s="38">
        <v>491.79999999999995</v>
      </c>
      <c r="F88" s="38">
        <v>481.09999999999997</v>
      </c>
      <c r="G88" s="38">
        <v>474.54999999999995</v>
      </c>
      <c r="H88" s="38">
        <v>509.04999999999995</v>
      </c>
      <c r="I88" s="38">
        <v>515.6</v>
      </c>
      <c r="J88" s="38">
        <v>526.29999999999995</v>
      </c>
      <c r="K88" s="31">
        <v>504.9</v>
      </c>
      <c r="L88" s="31">
        <v>487.65</v>
      </c>
      <c r="M88" s="31">
        <v>4.8791900000000004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18970.3</v>
      </c>
      <c r="D89" s="38">
        <v>19020.983333333334</v>
      </c>
      <c r="E89" s="38">
        <v>18861.966666666667</v>
      </c>
      <c r="F89" s="38">
        <v>18753.633333333335</v>
      </c>
      <c r="G89" s="38">
        <v>18594.616666666669</v>
      </c>
      <c r="H89" s="38">
        <v>19129.316666666666</v>
      </c>
      <c r="I89" s="38">
        <v>19288.333333333336</v>
      </c>
      <c r="J89" s="38">
        <v>19396.666666666664</v>
      </c>
      <c r="K89" s="31">
        <v>19180</v>
      </c>
      <c r="L89" s="31">
        <v>18912.650000000001</v>
      </c>
      <c r="M89" s="31">
        <v>0.20246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591.70000000000005</v>
      </c>
      <c r="D90" s="38">
        <v>588.7166666666667</v>
      </c>
      <c r="E90" s="38">
        <v>583.08333333333337</v>
      </c>
      <c r="F90" s="38">
        <v>574.4666666666667</v>
      </c>
      <c r="G90" s="38">
        <v>568.83333333333337</v>
      </c>
      <c r="H90" s="38">
        <v>597.33333333333337</v>
      </c>
      <c r="I90" s="38">
        <v>602.96666666666658</v>
      </c>
      <c r="J90" s="38">
        <v>611.58333333333337</v>
      </c>
      <c r="K90" s="31">
        <v>594.35</v>
      </c>
      <c r="L90" s="31">
        <v>580.1</v>
      </c>
      <c r="M90" s="31">
        <v>1.0839099999999999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25.05</v>
      </c>
      <c r="D91" s="38">
        <v>25.05</v>
      </c>
      <c r="E91" s="38">
        <v>25.05</v>
      </c>
      <c r="F91" s="38">
        <v>25.05</v>
      </c>
      <c r="G91" s="38">
        <v>25.05</v>
      </c>
      <c r="H91" s="38">
        <v>25.05</v>
      </c>
      <c r="I91" s="38">
        <v>25.05</v>
      </c>
      <c r="J91" s="38">
        <v>25.05</v>
      </c>
      <c r="K91" s="31">
        <v>25.05</v>
      </c>
      <c r="L91" s="31">
        <v>25.05</v>
      </c>
      <c r="M91" s="31">
        <v>18.773769999999999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4793.95</v>
      </c>
      <c r="D92" s="38">
        <v>4823.2</v>
      </c>
      <c r="E92" s="38">
        <v>4736</v>
      </c>
      <c r="F92" s="38">
        <v>4678.05</v>
      </c>
      <c r="G92" s="38">
        <v>4590.8500000000004</v>
      </c>
      <c r="H92" s="38">
        <v>4881.1499999999996</v>
      </c>
      <c r="I92" s="38">
        <v>4968.3499999999985</v>
      </c>
      <c r="J92" s="38">
        <v>5026.2999999999993</v>
      </c>
      <c r="K92" s="31">
        <v>4910.3999999999996</v>
      </c>
      <c r="L92" s="31">
        <v>4765.25</v>
      </c>
      <c r="M92" s="31">
        <v>8.0018899999999995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809.25</v>
      </c>
      <c r="D93" s="38">
        <v>804.4666666666667</v>
      </c>
      <c r="E93" s="38">
        <v>794.93333333333339</v>
      </c>
      <c r="F93" s="38">
        <v>780.61666666666667</v>
      </c>
      <c r="G93" s="38">
        <v>771.08333333333337</v>
      </c>
      <c r="H93" s="38">
        <v>818.78333333333342</v>
      </c>
      <c r="I93" s="38">
        <v>828.31666666666672</v>
      </c>
      <c r="J93" s="38">
        <v>842.63333333333344</v>
      </c>
      <c r="K93" s="31">
        <v>814</v>
      </c>
      <c r="L93" s="31">
        <v>790.15</v>
      </c>
      <c r="M93" s="31">
        <v>21.471240000000002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1499.95</v>
      </c>
      <c r="D94" s="38">
        <v>1505.1166666666668</v>
      </c>
      <c r="E94" s="38">
        <v>1481.8333333333335</v>
      </c>
      <c r="F94" s="38">
        <v>1463.7166666666667</v>
      </c>
      <c r="G94" s="38">
        <v>1440.4333333333334</v>
      </c>
      <c r="H94" s="38">
        <v>1523.2333333333336</v>
      </c>
      <c r="I94" s="38">
        <v>1546.5166666666669</v>
      </c>
      <c r="J94" s="38">
        <v>1564.6333333333337</v>
      </c>
      <c r="K94" s="31">
        <v>1528.4</v>
      </c>
      <c r="L94" s="31">
        <v>1487</v>
      </c>
      <c r="M94" s="31">
        <v>1.28142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302.14999999999998</v>
      </c>
      <c r="D95" s="38">
        <v>302.08333333333331</v>
      </c>
      <c r="E95" s="38">
        <v>301.06666666666661</v>
      </c>
      <c r="F95" s="38">
        <v>299.98333333333329</v>
      </c>
      <c r="G95" s="38">
        <v>298.96666666666658</v>
      </c>
      <c r="H95" s="38">
        <v>303.16666666666663</v>
      </c>
      <c r="I95" s="38">
        <v>304.18333333333339</v>
      </c>
      <c r="J95" s="38">
        <v>305.26666666666665</v>
      </c>
      <c r="K95" s="31">
        <v>303.10000000000002</v>
      </c>
      <c r="L95" s="31">
        <v>301</v>
      </c>
      <c r="M95" s="31">
        <v>3.7950300000000001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751.4</v>
      </c>
      <c r="D96" s="38">
        <v>745.65</v>
      </c>
      <c r="E96" s="38">
        <v>735.9</v>
      </c>
      <c r="F96" s="38">
        <v>720.4</v>
      </c>
      <c r="G96" s="38">
        <v>710.65</v>
      </c>
      <c r="H96" s="38">
        <v>761.15</v>
      </c>
      <c r="I96" s="38">
        <v>770.9</v>
      </c>
      <c r="J96" s="38">
        <v>786.4</v>
      </c>
      <c r="K96" s="31">
        <v>755.4</v>
      </c>
      <c r="L96" s="31">
        <v>730.15</v>
      </c>
      <c r="M96" s="31">
        <v>17.62697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344.35</v>
      </c>
      <c r="D97" s="38">
        <v>344.58333333333331</v>
      </c>
      <c r="E97" s="38">
        <v>342.46666666666664</v>
      </c>
      <c r="F97" s="38">
        <v>340.58333333333331</v>
      </c>
      <c r="G97" s="38">
        <v>338.46666666666664</v>
      </c>
      <c r="H97" s="38">
        <v>346.46666666666664</v>
      </c>
      <c r="I97" s="38">
        <v>348.58333333333331</v>
      </c>
      <c r="J97" s="38">
        <v>350.46666666666664</v>
      </c>
      <c r="K97" s="31">
        <v>346.7</v>
      </c>
      <c r="L97" s="31">
        <v>342.7</v>
      </c>
      <c r="M97" s="31">
        <v>45.872399999999999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777.65</v>
      </c>
      <c r="D98" s="38">
        <v>773.45000000000016</v>
      </c>
      <c r="E98" s="38">
        <v>764.90000000000032</v>
      </c>
      <c r="F98" s="38">
        <v>752.1500000000002</v>
      </c>
      <c r="G98" s="38">
        <v>743.60000000000036</v>
      </c>
      <c r="H98" s="38">
        <v>786.20000000000027</v>
      </c>
      <c r="I98" s="38">
        <v>794.75000000000023</v>
      </c>
      <c r="J98" s="38">
        <v>807.50000000000023</v>
      </c>
      <c r="K98" s="31">
        <v>782</v>
      </c>
      <c r="L98" s="31">
        <v>760.7</v>
      </c>
      <c r="M98" s="31">
        <v>0.65236000000000005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1210.8</v>
      </c>
      <c r="D99" s="38">
        <v>1216.3666666666666</v>
      </c>
      <c r="E99" s="38">
        <v>1194.7833333333331</v>
      </c>
      <c r="F99" s="38">
        <v>1178.7666666666664</v>
      </c>
      <c r="G99" s="38">
        <v>1157.1833333333329</v>
      </c>
      <c r="H99" s="38">
        <v>1232.3833333333332</v>
      </c>
      <c r="I99" s="38">
        <v>1253.9666666666667</v>
      </c>
      <c r="J99" s="38">
        <v>1269.9833333333333</v>
      </c>
      <c r="K99" s="31">
        <v>1237.95</v>
      </c>
      <c r="L99" s="31">
        <v>1200.3499999999999</v>
      </c>
      <c r="M99" s="31">
        <v>1.8408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144.75</v>
      </c>
      <c r="D100" s="38">
        <v>146.96666666666667</v>
      </c>
      <c r="E100" s="38">
        <v>141.53333333333333</v>
      </c>
      <c r="F100" s="38">
        <v>138.31666666666666</v>
      </c>
      <c r="G100" s="38">
        <v>132.88333333333333</v>
      </c>
      <c r="H100" s="38">
        <v>150.18333333333334</v>
      </c>
      <c r="I100" s="38">
        <v>155.61666666666667</v>
      </c>
      <c r="J100" s="38">
        <v>158.83333333333334</v>
      </c>
      <c r="K100" s="31">
        <v>152.4</v>
      </c>
      <c r="L100" s="31">
        <v>143.75</v>
      </c>
      <c r="M100" s="31">
        <v>44.267780000000002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614.95000000000005</v>
      </c>
      <c r="D101" s="38">
        <v>615.86666666666667</v>
      </c>
      <c r="E101" s="38">
        <v>612.18333333333339</v>
      </c>
      <c r="F101" s="38">
        <v>609.41666666666674</v>
      </c>
      <c r="G101" s="38">
        <v>605.73333333333346</v>
      </c>
      <c r="H101" s="38">
        <v>618.63333333333333</v>
      </c>
      <c r="I101" s="38">
        <v>622.31666666666649</v>
      </c>
      <c r="J101" s="38">
        <v>625.08333333333326</v>
      </c>
      <c r="K101" s="31">
        <v>619.54999999999995</v>
      </c>
      <c r="L101" s="31">
        <v>613.1</v>
      </c>
      <c r="M101" s="31">
        <v>1.6891799999999999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2471.4499999999998</v>
      </c>
      <c r="D102" s="38">
        <v>2461.1</v>
      </c>
      <c r="E102" s="38">
        <v>2440.35</v>
      </c>
      <c r="F102" s="38">
        <v>2409.25</v>
      </c>
      <c r="G102" s="38">
        <v>2388.5</v>
      </c>
      <c r="H102" s="38">
        <v>2492.1999999999998</v>
      </c>
      <c r="I102" s="38">
        <v>2512.9499999999998</v>
      </c>
      <c r="J102" s="38">
        <v>2544.0499999999997</v>
      </c>
      <c r="K102" s="31">
        <v>2481.85</v>
      </c>
      <c r="L102" s="31">
        <v>2430</v>
      </c>
      <c r="M102" s="31">
        <v>2.0382699999999998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30.25</v>
      </c>
      <c r="D103" s="38">
        <v>30.3</v>
      </c>
      <c r="E103" s="38">
        <v>30.1</v>
      </c>
      <c r="F103" s="38">
        <v>29.95</v>
      </c>
      <c r="G103" s="38">
        <v>29.75</v>
      </c>
      <c r="H103" s="38">
        <v>30.450000000000003</v>
      </c>
      <c r="I103" s="38">
        <v>30.65</v>
      </c>
      <c r="J103" s="38">
        <v>30.800000000000004</v>
      </c>
      <c r="K103" s="31">
        <v>30.5</v>
      </c>
      <c r="L103" s="31">
        <v>30.15</v>
      </c>
      <c r="M103" s="31">
        <v>50.139710000000001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1230.6500000000001</v>
      </c>
      <c r="D104" s="38">
        <v>1228.8833333333334</v>
      </c>
      <c r="E104" s="38">
        <v>1220.7666666666669</v>
      </c>
      <c r="F104" s="38">
        <v>1210.8833333333334</v>
      </c>
      <c r="G104" s="38">
        <v>1202.7666666666669</v>
      </c>
      <c r="H104" s="38">
        <v>1238.7666666666669</v>
      </c>
      <c r="I104" s="38">
        <v>1246.8833333333332</v>
      </c>
      <c r="J104" s="38">
        <v>1256.7666666666669</v>
      </c>
      <c r="K104" s="31">
        <v>1237</v>
      </c>
      <c r="L104" s="31">
        <v>1219</v>
      </c>
      <c r="M104" s="31">
        <v>4.3860900000000003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658.55</v>
      </c>
      <c r="D105" s="38">
        <v>661.5333333333333</v>
      </c>
      <c r="E105" s="38">
        <v>653.06666666666661</v>
      </c>
      <c r="F105" s="38">
        <v>647.58333333333326</v>
      </c>
      <c r="G105" s="38">
        <v>639.11666666666656</v>
      </c>
      <c r="H105" s="38">
        <v>667.01666666666665</v>
      </c>
      <c r="I105" s="38">
        <v>675.48333333333335</v>
      </c>
      <c r="J105" s="38">
        <v>680.9666666666667</v>
      </c>
      <c r="K105" s="31">
        <v>670</v>
      </c>
      <c r="L105" s="31">
        <v>656.05</v>
      </c>
      <c r="M105" s="31">
        <v>0.90776999999999997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1076.2</v>
      </c>
      <c r="D106" s="38">
        <v>1060.6499999999999</v>
      </c>
      <c r="E106" s="38">
        <v>1037.2999999999997</v>
      </c>
      <c r="F106" s="38">
        <v>998.39999999999986</v>
      </c>
      <c r="G106" s="38">
        <v>975.04999999999973</v>
      </c>
      <c r="H106" s="38">
        <v>1099.5499999999997</v>
      </c>
      <c r="I106" s="38">
        <v>1122.8999999999996</v>
      </c>
      <c r="J106" s="38">
        <v>1161.7999999999997</v>
      </c>
      <c r="K106" s="31">
        <v>1084</v>
      </c>
      <c r="L106" s="31">
        <v>1021.75</v>
      </c>
      <c r="M106" s="31">
        <v>5.4215799999999996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7571.65</v>
      </c>
      <c r="D107" s="38">
        <v>7612.9000000000005</v>
      </c>
      <c r="E107" s="38">
        <v>7479.8000000000011</v>
      </c>
      <c r="F107" s="38">
        <v>7387.9500000000007</v>
      </c>
      <c r="G107" s="38">
        <v>7254.8500000000013</v>
      </c>
      <c r="H107" s="38">
        <v>7704.7500000000009</v>
      </c>
      <c r="I107" s="38">
        <v>7837.8500000000013</v>
      </c>
      <c r="J107" s="38">
        <v>7929.7000000000007</v>
      </c>
      <c r="K107" s="31">
        <v>7746</v>
      </c>
      <c r="L107" s="31">
        <v>7521.05</v>
      </c>
      <c r="M107" s="31">
        <v>0.14043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78.3</v>
      </c>
      <c r="D108" s="38">
        <v>77.533333333333331</v>
      </c>
      <c r="E108" s="38">
        <v>76.266666666666666</v>
      </c>
      <c r="F108" s="38">
        <v>74.233333333333334</v>
      </c>
      <c r="G108" s="38">
        <v>72.966666666666669</v>
      </c>
      <c r="H108" s="38">
        <v>79.566666666666663</v>
      </c>
      <c r="I108" s="38">
        <v>80.833333333333314</v>
      </c>
      <c r="J108" s="38">
        <v>82.86666666666666</v>
      </c>
      <c r="K108" s="31">
        <v>78.8</v>
      </c>
      <c r="L108" s="31">
        <v>75.5</v>
      </c>
      <c r="M108" s="31">
        <v>82.965810000000005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402.05</v>
      </c>
      <c r="D109" s="38">
        <v>401.75</v>
      </c>
      <c r="E109" s="38">
        <v>398.55</v>
      </c>
      <c r="F109" s="38">
        <v>395.05</v>
      </c>
      <c r="G109" s="38">
        <v>391.85</v>
      </c>
      <c r="H109" s="38">
        <v>405.25</v>
      </c>
      <c r="I109" s="38">
        <v>408.45000000000005</v>
      </c>
      <c r="J109" s="38">
        <v>411.95</v>
      </c>
      <c r="K109" s="31">
        <v>404.95</v>
      </c>
      <c r="L109" s="31">
        <v>398.25</v>
      </c>
      <c r="M109" s="31">
        <v>11.472049999999999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489</v>
      </c>
      <c r="D110" s="38">
        <v>487.66666666666669</v>
      </c>
      <c r="E110" s="38">
        <v>480.33333333333337</v>
      </c>
      <c r="F110" s="38">
        <v>471.66666666666669</v>
      </c>
      <c r="G110" s="38">
        <v>464.33333333333337</v>
      </c>
      <c r="H110" s="38">
        <v>496.33333333333337</v>
      </c>
      <c r="I110" s="38">
        <v>503.66666666666674</v>
      </c>
      <c r="J110" s="38">
        <v>512.33333333333337</v>
      </c>
      <c r="K110" s="31">
        <v>495</v>
      </c>
      <c r="L110" s="31">
        <v>479</v>
      </c>
      <c r="M110" s="31">
        <v>5.0268300000000004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277.10000000000002</v>
      </c>
      <c r="D111" s="38">
        <v>277.85000000000002</v>
      </c>
      <c r="E111" s="38">
        <v>274.40000000000003</v>
      </c>
      <c r="F111" s="38">
        <v>271.7</v>
      </c>
      <c r="G111" s="38">
        <v>268.25</v>
      </c>
      <c r="H111" s="38">
        <v>280.55000000000007</v>
      </c>
      <c r="I111" s="38">
        <v>284.00000000000011</v>
      </c>
      <c r="J111" s="38">
        <v>286.7000000000001</v>
      </c>
      <c r="K111" s="31">
        <v>281.3</v>
      </c>
      <c r="L111" s="31">
        <v>275.14999999999998</v>
      </c>
      <c r="M111" s="31">
        <v>26.819050000000001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444.05</v>
      </c>
      <c r="D112" s="38">
        <v>442.66666666666669</v>
      </c>
      <c r="E112" s="38">
        <v>438.78333333333336</v>
      </c>
      <c r="F112" s="38">
        <v>433.51666666666665</v>
      </c>
      <c r="G112" s="38">
        <v>429.63333333333333</v>
      </c>
      <c r="H112" s="38">
        <v>447.93333333333339</v>
      </c>
      <c r="I112" s="38">
        <v>451.81666666666672</v>
      </c>
      <c r="J112" s="38">
        <v>457.08333333333343</v>
      </c>
      <c r="K112" s="31">
        <v>446.55</v>
      </c>
      <c r="L112" s="31">
        <v>437.4</v>
      </c>
      <c r="M112" s="31">
        <v>1.67411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974.8</v>
      </c>
      <c r="D113" s="38">
        <v>968.66666666666663</v>
      </c>
      <c r="E113" s="38">
        <v>941.18333333333328</v>
      </c>
      <c r="F113" s="38">
        <v>907.56666666666661</v>
      </c>
      <c r="G113" s="38">
        <v>880.08333333333326</v>
      </c>
      <c r="H113" s="38">
        <v>1002.2833333333333</v>
      </c>
      <c r="I113" s="38">
        <v>1029.7666666666667</v>
      </c>
      <c r="J113" s="38">
        <v>1063.3833333333332</v>
      </c>
      <c r="K113" s="31">
        <v>996.15</v>
      </c>
      <c r="L113" s="31">
        <v>935.05</v>
      </c>
      <c r="M113" s="31">
        <v>3.7958099999999999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1132.0999999999999</v>
      </c>
      <c r="D114" s="38">
        <v>1132.0333333333331</v>
      </c>
      <c r="E114" s="38">
        <v>1119.2666666666662</v>
      </c>
      <c r="F114" s="38">
        <v>1106.4333333333332</v>
      </c>
      <c r="G114" s="38">
        <v>1093.6666666666663</v>
      </c>
      <c r="H114" s="38">
        <v>1144.8666666666661</v>
      </c>
      <c r="I114" s="38">
        <v>1157.633333333333</v>
      </c>
      <c r="J114" s="38">
        <v>1170.466666666666</v>
      </c>
      <c r="K114" s="31">
        <v>1144.8</v>
      </c>
      <c r="L114" s="31">
        <v>1119.2</v>
      </c>
      <c r="M114" s="31">
        <v>11.53814</v>
      </c>
      <c r="N114" s="1"/>
      <c r="O114" s="1"/>
    </row>
    <row r="115" spans="1:15" ht="12.75" customHeight="1">
      <c r="A115" s="33">
        <v>105</v>
      </c>
      <c r="B115" s="58" t="s">
        <v>871</v>
      </c>
      <c r="C115" s="31">
        <v>509.85</v>
      </c>
      <c r="D115" s="38">
        <v>499.76666666666665</v>
      </c>
      <c r="E115" s="38">
        <v>483.7833333333333</v>
      </c>
      <c r="F115" s="38">
        <v>457.71666666666664</v>
      </c>
      <c r="G115" s="38">
        <v>441.73333333333329</v>
      </c>
      <c r="H115" s="38">
        <v>525.83333333333326</v>
      </c>
      <c r="I115" s="38">
        <v>541.81666666666661</v>
      </c>
      <c r="J115" s="38">
        <v>567.88333333333333</v>
      </c>
      <c r="K115" s="31">
        <v>515.75</v>
      </c>
      <c r="L115" s="31">
        <v>473.7</v>
      </c>
      <c r="M115" s="31">
        <v>22.116330000000001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1175</v>
      </c>
      <c r="D116" s="38">
        <v>1175.05</v>
      </c>
      <c r="E116" s="38">
        <v>1165.3499999999999</v>
      </c>
      <c r="F116" s="38">
        <v>1155.7</v>
      </c>
      <c r="G116" s="38">
        <v>1146</v>
      </c>
      <c r="H116" s="38">
        <v>1184.6999999999998</v>
      </c>
      <c r="I116" s="38">
        <v>1194.4000000000001</v>
      </c>
      <c r="J116" s="38">
        <v>1204.0499999999997</v>
      </c>
      <c r="K116" s="31">
        <v>1184.75</v>
      </c>
      <c r="L116" s="31">
        <v>1165.4000000000001</v>
      </c>
      <c r="M116" s="31">
        <v>22.215710000000001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133.19999999999999</v>
      </c>
      <c r="D117" s="38">
        <v>133.61666666666665</v>
      </c>
      <c r="E117" s="38">
        <v>132.5333333333333</v>
      </c>
      <c r="F117" s="38">
        <v>131.86666666666665</v>
      </c>
      <c r="G117" s="38">
        <v>130.7833333333333</v>
      </c>
      <c r="H117" s="38">
        <v>134.2833333333333</v>
      </c>
      <c r="I117" s="38">
        <v>135.36666666666662</v>
      </c>
      <c r="J117" s="38">
        <v>136.0333333333333</v>
      </c>
      <c r="K117" s="31">
        <v>134.69999999999999</v>
      </c>
      <c r="L117" s="31">
        <v>132.94999999999999</v>
      </c>
      <c r="M117" s="31">
        <v>24.21031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1300.3</v>
      </c>
      <c r="D118" s="38">
        <v>1310.3166666666666</v>
      </c>
      <c r="E118" s="38">
        <v>1286.1833333333332</v>
      </c>
      <c r="F118" s="38">
        <v>1272.0666666666666</v>
      </c>
      <c r="G118" s="38">
        <v>1247.9333333333332</v>
      </c>
      <c r="H118" s="38">
        <v>1324.4333333333332</v>
      </c>
      <c r="I118" s="38">
        <v>1348.5666666666664</v>
      </c>
      <c r="J118" s="38">
        <v>1362.6833333333332</v>
      </c>
      <c r="K118" s="31">
        <v>1334.45</v>
      </c>
      <c r="L118" s="31">
        <v>1296.2</v>
      </c>
      <c r="M118" s="31">
        <v>2.1867999999999999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229.25</v>
      </c>
      <c r="D119" s="38">
        <v>228.68333333333331</v>
      </c>
      <c r="E119" s="38">
        <v>227.41666666666663</v>
      </c>
      <c r="F119" s="38">
        <v>225.58333333333331</v>
      </c>
      <c r="G119" s="38">
        <v>224.31666666666663</v>
      </c>
      <c r="H119" s="38">
        <v>230.51666666666662</v>
      </c>
      <c r="I119" s="38">
        <v>231.78333333333333</v>
      </c>
      <c r="J119" s="38">
        <v>233.61666666666662</v>
      </c>
      <c r="K119" s="31">
        <v>229.95</v>
      </c>
      <c r="L119" s="31">
        <v>226.85</v>
      </c>
      <c r="M119" s="31">
        <v>194.2217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669.05</v>
      </c>
      <c r="D120" s="38">
        <v>672.86666666666667</v>
      </c>
      <c r="E120" s="38">
        <v>662.48333333333335</v>
      </c>
      <c r="F120" s="38">
        <v>655.91666666666663</v>
      </c>
      <c r="G120" s="38">
        <v>645.5333333333333</v>
      </c>
      <c r="H120" s="38">
        <v>679.43333333333339</v>
      </c>
      <c r="I120" s="38">
        <v>689.81666666666683</v>
      </c>
      <c r="J120" s="38">
        <v>696.38333333333344</v>
      </c>
      <c r="K120" s="31">
        <v>683.25</v>
      </c>
      <c r="L120" s="31">
        <v>666.3</v>
      </c>
      <c r="M120" s="31">
        <v>8.4878800000000005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4703.7</v>
      </c>
      <c r="D121" s="38">
        <v>4702.9333333333334</v>
      </c>
      <c r="E121" s="38">
        <v>4676.3666666666668</v>
      </c>
      <c r="F121" s="38">
        <v>4649.0333333333338</v>
      </c>
      <c r="G121" s="38">
        <v>4622.4666666666672</v>
      </c>
      <c r="H121" s="38">
        <v>4730.2666666666664</v>
      </c>
      <c r="I121" s="38">
        <v>4756.8333333333339</v>
      </c>
      <c r="J121" s="38">
        <v>4784.1666666666661</v>
      </c>
      <c r="K121" s="31">
        <v>4729.5</v>
      </c>
      <c r="L121" s="31">
        <v>4675.6000000000004</v>
      </c>
      <c r="M121" s="31">
        <v>1.64337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2019.4</v>
      </c>
      <c r="D122" s="38">
        <v>2022.4666666666665</v>
      </c>
      <c r="E122" s="38">
        <v>1998.4333333333329</v>
      </c>
      <c r="F122" s="38">
        <v>1977.4666666666665</v>
      </c>
      <c r="G122" s="38">
        <v>1953.4333333333329</v>
      </c>
      <c r="H122" s="38">
        <v>2043.4333333333329</v>
      </c>
      <c r="I122" s="38">
        <v>2067.4666666666662</v>
      </c>
      <c r="J122" s="38">
        <v>2088.4333333333329</v>
      </c>
      <c r="K122" s="31">
        <v>2046.5</v>
      </c>
      <c r="L122" s="31">
        <v>2001.5</v>
      </c>
      <c r="M122" s="31">
        <v>4.8251499999999998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2356.9499999999998</v>
      </c>
      <c r="D123" s="38">
        <v>2365.4166666666665</v>
      </c>
      <c r="E123" s="38">
        <v>2338.0333333333328</v>
      </c>
      <c r="F123" s="38">
        <v>2319.1166666666663</v>
      </c>
      <c r="G123" s="38">
        <v>2291.7333333333327</v>
      </c>
      <c r="H123" s="38">
        <v>2384.333333333333</v>
      </c>
      <c r="I123" s="38">
        <v>2411.7166666666672</v>
      </c>
      <c r="J123" s="38">
        <v>2430.6333333333332</v>
      </c>
      <c r="K123" s="31">
        <v>2392.8000000000002</v>
      </c>
      <c r="L123" s="31">
        <v>2346.5</v>
      </c>
      <c r="M123" s="31">
        <v>1.8889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694.7</v>
      </c>
      <c r="D124" s="38">
        <v>692.68333333333339</v>
      </c>
      <c r="E124" s="38">
        <v>686.56666666666683</v>
      </c>
      <c r="F124" s="38">
        <v>678.43333333333339</v>
      </c>
      <c r="G124" s="38">
        <v>672.31666666666683</v>
      </c>
      <c r="H124" s="38">
        <v>700.81666666666683</v>
      </c>
      <c r="I124" s="38">
        <v>706.93333333333339</v>
      </c>
      <c r="J124" s="38">
        <v>715.06666666666683</v>
      </c>
      <c r="K124" s="31">
        <v>698.8</v>
      </c>
      <c r="L124" s="31">
        <v>684.55</v>
      </c>
      <c r="M124" s="31">
        <v>10.154489999999999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1029.45</v>
      </c>
      <c r="D125" s="38">
        <v>1014.6333333333333</v>
      </c>
      <c r="E125" s="38">
        <v>996.06666666666661</v>
      </c>
      <c r="F125" s="38">
        <v>962.68333333333328</v>
      </c>
      <c r="G125" s="38">
        <v>944.11666666666656</v>
      </c>
      <c r="H125" s="38">
        <v>1048.0166666666667</v>
      </c>
      <c r="I125" s="38">
        <v>1066.5833333333335</v>
      </c>
      <c r="J125" s="38">
        <v>1099.9666666666667</v>
      </c>
      <c r="K125" s="31">
        <v>1033.2</v>
      </c>
      <c r="L125" s="31">
        <v>981.25</v>
      </c>
      <c r="M125" s="31">
        <v>13.664400000000001</v>
      </c>
      <c r="N125" s="1"/>
      <c r="O125" s="1"/>
    </row>
    <row r="126" spans="1:15" ht="12.75" customHeight="1">
      <c r="A126" s="33">
        <v>116</v>
      </c>
      <c r="B126" s="58" t="s">
        <v>877</v>
      </c>
      <c r="C126" s="31">
        <v>4655.3</v>
      </c>
      <c r="D126" s="38">
        <v>4671.55</v>
      </c>
      <c r="E126" s="38">
        <v>4615.1000000000004</v>
      </c>
      <c r="F126" s="38">
        <v>4574.9000000000005</v>
      </c>
      <c r="G126" s="38">
        <v>4518.4500000000007</v>
      </c>
      <c r="H126" s="38">
        <v>4711.75</v>
      </c>
      <c r="I126" s="38">
        <v>4768.1999999999989</v>
      </c>
      <c r="J126" s="38">
        <v>4808.3999999999996</v>
      </c>
      <c r="K126" s="31">
        <v>4728</v>
      </c>
      <c r="L126" s="31">
        <v>4631.3500000000004</v>
      </c>
      <c r="M126" s="31">
        <v>0.30991000000000002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1456.25</v>
      </c>
      <c r="D127" s="38">
        <v>1447.3500000000001</v>
      </c>
      <c r="E127" s="38">
        <v>1423.3000000000002</v>
      </c>
      <c r="F127" s="38">
        <v>1390.3500000000001</v>
      </c>
      <c r="G127" s="38">
        <v>1366.3000000000002</v>
      </c>
      <c r="H127" s="38">
        <v>1480.3000000000002</v>
      </c>
      <c r="I127" s="38">
        <v>1504.35</v>
      </c>
      <c r="J127" s="38">
        <v>1537.3000000000002</v>
      </c>
      <c r="K127" s="31">
        <v>1471.4</v>
      </c>
      <c r="L127" s="31">
        <v>1414.4</v>
      </c>
      <c r="M127" s="31">
        <v>5.1595300000000002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3915.5</v>
      </c>
      <c r="D128" s="38">
        <v>3896.4833333333336</v>
      </c>
      <c r="E128" s="38">
        <v>3850.9666666666672</v>
      </c>
      <c r="F128" s="38">
        <v>3786.4333333333334</v>
      </c>
      <c r="G128" s="38">
        <v>3740.916666666667</v>
      </c>
      <c r="H128" s="38">
        <v>3961.0166666666673</v>
      </c>
      <c r="I128" s="38">
        <v>4006.5333333333338</v>
      </c>
      <c r="J128" s="38">
        <v>4071.0666666666675</v>
      </c>
      <c r="K128" s="31">
        <v>3942</v>
      </c>
      <c r="L128" s="31">
        <v>3831.95</v>
      </c>
      <c r="M128" s="31">
        <v>0.31206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293.89999999999998</v>
      </c>
      <c r="D129" s="38">
        <v>293.95</v>
      </c>
      <c r="E129" s="38">
        <v>292.09999999999997</v>
      </c>
      <c r="F129" s="38">
        <v>290.29999999999995</v>
      </c>
      <c r="G129" s="38">
        <v>288.44999999999993</v>
      </c>
      <c r="H129" s="38">
        <v>295.75</v>
      </c>
      <c r="I129" s="38">
        <v>297.60000000000002</v>
      </c>
      <c r="J129" s="38">
        <v>299.40000000000003</v>
      </c>
      <c r="K129" s="31">
        <v>295.8</v>
      </c>
      <c r="L129" s="31">
        <v>292.14999999999998</v>
      </c>
      <c r="M129" s="31">
        <v>10.02176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297.95</v>
      </c>
      <c r="D130" s="38">
        <v>296.3</v>
      </c>
      <c r="E130" s="38">
        <v>293.60000000000002</v>
      </c>
      <c r="F130" s="38">
        <v>289.25</v>
      </c>
      <c r="G130" s="38">
        <v>286.55</v>
      </c>
      <c r="H130" s="38">
        <v>300.65000000000003</v>
      </c>
      <c r="I130" s="38">
        <v>303.34999999999997</v>
      </c>
      <c r="J130" s="38">
        <v>307.70000000000005</v>
      </c>
      <c r="K130" s="31">
        <v>299</v>
      </c>
      <c r="L130" s="31">
        <v>291.95</v>
      </c>
      <c r="M130" s="31">
        <v>3.1523599999999998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1968.15</v>
      </c>
      <c r="D131" s="38">
        <v>1963.4166666666667</v>
      </c>
      <c r="E131" s="38">
        <v>1952.8333333333335</v>
      </c>
      <c r="F131" s="38">
        <v>1937.5166666666667</v>
      </c>
      <c r="G131" s="38">
        <v>1926.9333333333334</v>
      </c>
      <c r="H131" s="38">
        <v>1978.7333333333336</v>
      </c>
      <c r="I131" s="38">
        <v>1989.3166666666671</v>
      </c>
      <c r="J131" s="38">
        <v>2004.6333333333337</v>
      </c>
      <c r="K131" s="31">
        <v>1974</v>
      </c>
      <c r="L131" s="31">
        <v>1948.1</v>
      </c>
      <c r="M131" s="31">
        <v>5.26098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1467.05</v>
      </c>
      <c r="D132" s="38">
        <v>1457.3500000000001</v>
      </c>
      <c r="E132" s="38">
        <v>1440.1500000000003</v>
      </c>
      <c r="F132" s="38">
        <v>1413.2500000000002</v>
      </c>
      <c r="G132" s="38">
        <v>1396.0500000000004</v>
      </c>
      <c r="H132" s="38">
        <v>1484.2500000000002</v>
      </c>
      <c r="I132" s="38">
        <v>1501.45</v>
      </c>
      <c r="J132" s="38">
        <v>1528.3500000000001</v>
      </c>
      <c r="K132" s="31">
        <v>1474.55</v>
      </c>
      <c r="L132" s="31">
        <v>1430.45</v>
      </c>
      <c r="M132" s="31">
        <v>4.1693600000000002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575.6</v>
      </c>
      <c r="D133" s="38">
        <v>576.05000000000007</v>
      </c>
      <c r="E133" s="38">
        <v>572.15000000000009</v>
      </c>
      <c r="F133" s="38">
        <v>568.70000000000005</v>
      </c>
      <c r="G133" s="38">
        <v>564.80000000000007</v>
      </c>
      <c r="H133" s="38">
        <v>579.50000000000011</v>
      </c>
      <c r="I133" s="38">
        <v>583.4</v>
      </c>
      <c r="J133" s="38">
        <v>586.85000000000014</v>
      </c>
      <c r="K133" s="31">
        <v>579.95000000000005</v>
      </c>
      <c r="L133" s="31">
        <v>572.6</v>
      </c>
      <c r="M133" s="31">
        <v>11.56926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1953.8</v>
      </c>
      <c r="D134" s="38">
        <v>1950.6666666666667</v>
      </c>
      <c r="E134" s="38">
        <v>1939.9833333333336</v>
      </c>
      <c r="F134" s="38">
        <v>1926.1666666666667</v>
      </c>
      <c r="G134" s="38">
        <v>1915.4833333333336</v>
      </c>
      <c r="H134" s="38">
        <v>1964.4833333333336</v>
      </c>
      <c r="I134" s="38">
        <v>1975.1666666666665</v>
      </c>
      <c r="J134" s="38">
        <v>1988.9833333333336</v>
      </c>
      <c r="K134" s="31">
        <v>1961.35</v>
      </c>
      <c r="L134" s="31">
        <v>1936.85</v>
      </c>
      <c r="M134" s="31">
        <v>3.0645899999999999</v>
      </c>
      <c r="N134" s="1"/>
      <c r="O134" s="1"/>
    </row>
    <row r="135" spans="1:15" ht="12.75" customHeight="1">
      <c r="A135" s="33">
        <v>125</v>
      </c>
      <c r="B135" s="58" t="s">
        <v>878</v>
      </c>
      <c r="C135" s="31">
        <v>2037.7</v>
      </c>
      <c r="D135" s="38">
        <v>2029.2333333333333</v>
      </c>
      <c r="E135" s="38">
        <v>2013.4666666666667</v>
      </c>
      <c r="F135" s="38">
        <v>1989.2333333333333</v>
      </c>
      <c r="G135" s="38">
        <v>1973.4666666666667</v>
      </c>
      <c r="H135" s="38">
        <v>2053.4666666666667</v>
      </c>
      <c r="I135" s="38">
        <v>2069.2333333333336</v>
      </c>
      <c r="J135" s="38">
        <v>2093.4666666666667</v>
      </c>
      <c r="K135" s="31">
        <v>2045</v>
      </c>
      <c r="L135" s="31">
        <v>2005</v>
      </c>
      <c r="M135" s="31">
        <v>0.88180000000000003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838.3</v>
      </c>
      <c r="D136" s="38">
        <v>837.16666666666663</v>
      </c>
      <c r="E136" s="38">
        <v>827.43333333333328</v>
      </c>
      <c r="F136" s="38">
        <v>816.56666666666661</v>
      </c>
      <c r="G136" s="38">
        <v>806.83333333333326</v>
      </c>
      <c r="H136" s="38">
        <v>848.0333333333333</v>
      </c>
      <c r="I136" s="38">
        <v>857.76666666666665</v>
      </c>
      <c r="J136" s="38">
        <v>868.63333333333333</v>
      </c>
      <c r="K136" s="31">
        <v>846.9</v>
      </c>
      <c r="L136" s="31">
        <v>826.3</v>
      </c>
      <c r="M136" s="31">
        <v>0.54834000000000005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544.1</v>
      </c>
      <c r="D137" s="38">
        <v>546.26666666666665</v>
      </c>
      <c r="E137" s="38">
        <v>539.63333333333333</v>
      </c>
      <c r="F137" s="38">
        <v>535.16666666666663</v>
      </c>
      <c r="G137" s="38">
        <v>528.5333333333333</v>
      </c>
      <c r="H137" s="38">
        <v>550.73333333333335</v>
      </c>
      <c r="I137" s="38">
        <v>557.36666666666656</v>
      </c>
      <c r="J137" s="38">
        <v>561.83333333333337</v>
      </c>
      <c r="K137" s="31">
        <v>552.9</v>
      </c>
      <c r="L137" s="31">
        <v>541.79999999999995</v>
      </c>
      <c r="M137" s="31">
        <v>6.1959299999999997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2010.7</v>
      </c>
      <c r="D138" s="38">
        <v>2011.8999999999999</v>
      </c>
      <c r="E138" s="38">
        <v>1994.7999999999997</v>
      </c>
      <c r="F138" s="38">
        <v>1978.8999999999999</v>
      </c>
      <c r="G138" s="38">
        <v>1961.7999999999997</v>
      </c>
      <c r="H138" s="38">
        <v>2027.7999999999997</v>
      </c>
      <c r="I138" s="38">
        <v>2044.8999999999996</v>
      </c>
      <c r="J138" s="38">
        <v>2060.7999999999997</v>
      </c>
      <c r="K138" s="31">
        <v>2029</v>
      </c>
      <c r="L138" s="31">
        <v>1996</v>
      </c>
      <c r="M138" s="31">
        <v>1.92022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399.15</v>
      </c>
      <c r="D139" s="38">
        <v>400.39999999999992</v>
      </c>
      <c r="E139" s="38">
        <v>396.09999999999985</v>
      </c>
      <c r="F139" s="38">
        <v>393.04999999999995</v>
      </c>
      <c r="G139" s="38">
        <v>388.74999999999989</v>
      </c>
      <c r="H139" s="38">
        <v>403.44999999999982</v>
      </c>
      <c r="I139" s="38">
        <v>407.74999999999989</v>
      </c>
      <c r="J139" s="38">
        <v>410.79999999999978</v>
      </c>
      <c r="K139" s="31">
        <v>404.7</v>
      </c>
      <c r="L139" s="31">
        <v>397.35</v>
      </c>
      <c r="M139" s="31">
        <v>7.9449899999999998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200.3</v>
      </c>
      <c r="D140" s="38">
        <v>199.23333333333335</v>
      </c>
      <c r="E140" s="38">
        <v>196.2166666666667</v>
      </c>
      <c r="F140" s="38">
        <v>192.13333333333335</v>
      </c>
      <c r="G140" s="38">
        <v>189.1166666666667</v>
      </c>
      <c r="H140" s="38">
        <v>203.31666666666669</v>
      </c>
      <c r="I140" s="38">
        <v>206.33333333333334</v>
      </c>
      <c r="J140" s="38">
        <v>210.41666666666669</v>
      </c>
      <c r="K140" s="31">
        <v>202.25</v>
      </c>
      <c r="L140" s="31">
        <v>195.15</v>
      </c>
      <c r="M140" s="31">
        <v>79.880340000000004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193.05</v>
      </c>
      <c r="D141" s="38">
        <v>194.16666666666666</v>
      </c>
      <c r="E141" s="38">
        <v>191.43333333333331</v>
      </c>
      <c r="F141" s="38">
        <v>189.81666666666666</v>
      </c>
      <c r="G141" s="38">
        <v>187.08333333333331</v>
      </c>
      <c r="H141" s="38">
        <v>195.7833333333333</v>
      </c>
      <c r="I141" s="38">
        <v>198.51666666666665</v>
      </c>
      <c r="J141" s="38">
        <v>200.1333333333333</v>
      </c>
      <c r="K141" s="31">
        <v>196.9</v>
      </c>
      <c r="L141" s="31">
        <v>192.55</v>
      </c>
      <c r="M141" s="31">
        <v>12.850070000000001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3684.3</v>
      </c>
      <c r="D142" s="38">
        <v>3691.0833333333335</v>
      </c>
      <c r="E142" s="38">
        <v>3633.2166666666672</v>
      </c>
      <c r="F142" s="38">
        <v>3582.1333333333337</v>
      </c>
      <c r="G142" s="38">
        <v>3524.2666666666673</v>
      </c>
      <c r="H142" s="38">
        <v>3742.166666666667</v>
      </c>
      <c r="I142" s="38">
        <v>3800.0333333333328</v>
      </c>
      <c r="J142" s="38">
        <v>3851.1166666666668</v>
      </c>
      <c r="K142" s="31">
        <v>3748.95</v>
      </c>
      <c r="L142" s="31">
        <v>3640</v>
      </c>
      <c r="M142" s="31">
        <v>3.8963800000000002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4122</v>
      </c>
      <c r="D143" s="38">
        <v>4095.65</v>
      </c>
      <c r="E143" s="38">
        <v>4046.3500000000004</v>
      </c>
      <c r="F143" s="38">
        <v>3970.7000000000003</v>
      </c>
      <c r="G143" s="38">
        <v>3921.4000000000005</v>
      </c>
      <c r="H143" s="38">
        <v>4171.3</v>
      </c>
      <c r="I143" s="38">
        <v>4220.6000000000004</v>
      </c>
      <c r="J143" s="38">
        <v>4296.25</v>
      </c>
      <c r="K143" s="31">
        <v>4144.95</v>
      </c>
      <c r="L143" s="31">
        <v>4020</v>
      </c>
      <c r="M143" s="31">
        <v>2.3073899999999998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518.75</v>
      </c>
      <c r="D144" s="38">
        <v>516.44999999999993</v>
      </c>
      <c r="E144" s="38">
        <v>511.14999999999986</v>
      </c>
      <c r="F144" s="38">
        <v>503.54999999999995</v>
      </c>
      <c r="G144" s="38">
        <v>498.24999999999989</v>
      </c>
      <c r="H144" s="38">
        <v>524.04999999999984</v>
      </c>
      <c r="I144" s="38">
        <v>529.3499999999998</v>
      </c>
      <c r="J144" s="38">
        <v>536.94999999999982</v>
      </c>
      <c r="K144" s="31">
        <v>521.75</v>
      </c>
      <c r="L144" s="31">
        <v>508.85</v>
      </c>
      <c r="M144" s="31">
        <v>46.079149999999998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2326.3000000000002</v>
      </c>
      <c r="D145" s="38">
        <v>2334.3333333333335</v>
      </c>
      <c r="E145" s="38">
        <v>2306.916666666667</v>
      </c>
      <c r="F145" s="38">
        <v>2287.5333333333333</v>
      </c>
      <c r="G145" s="38">
        <v>2260.1166666666668</v>
      </c>
      <c r="H145" s="38">
        <v>2353.7166666666672</v>
      </c>
      <c r="I145" s="38">
        <v>2381.1333333333341</v>
      </c>
      <c r="J145" s="38">
        <v>2400.5166666666673</v>
      </c>
      <c r="K145" s="31">
        <v>2361.75</v>
      </c>
      <c r="L145" s="31">
        <v>2314.9499999999998</v>
      </c>
      <c r="M145" s="31">
        <v>4.0310600000000001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5640.45</v>
      </c>
      <c r="D146" s="38">
        <v>5623.6166666666659</v>
      </c>
      <c r="E146" s="38">
        <v>5586.8333333333321</v>
      </c>
      <c r="F146" s="38">
        <v>5533.2166666666662</v>
      </c>
      <c r="G146" s="38">
        <v>5496.4333333333325</v>
      </c>
      <c r="H146" s="38">
        <v>5677.2333333333318</v>
      </c>
      <c r="I146" s="38">
        <v>5714.0166666666664</v>
      </c>
      <c r="J146" s="38">
        <v>5767.6333333333314</v>
      </c>
      <c r="K146" s="31">
        <v>5660.4</v>
      </c>
      <c r="L146" s="31">
        <v>5570</v>
      </c>
      <c r="M146" s="31">
        <v>3.1989800000000002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495.6</v>
      </c>
      <c r="D147" s="38">
        <v>486.38333333333338</v>
      </c>
      <c r="E147" s="38">
        <v>474.41666666666674</v>
      </c>
      <c r="F147" s="38">
        <v>453.23333333333335</v>
      </c>
      <c r="G147" s="38">
        <v>441.26666666666671</v>
      </c>
      <c r="H147" s="38">
        <v>507.56666666666678</v>
      </c>
      <c r="I147" s="38">
        <v>519.5333333333333</v>
      </c>
      <c r="J147" s="38">
        <v>540.71666666666681</v>
      </c>
      <c r="K147" s="31">
        <v>498.35</v>
      </c>
      <c r="L147" s="31">
        <v>465.2</v>
      </c>
      <c r="M147" s="31">
        <v>4.9935999999999998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40.549999999999997</v>
      </c>
      <c r="D148" s="38">
        <v>40.81666666666667</v>
      </c>
      <c r="E148" s="38">
        <v>40.033333333333339</v>
      </c>
      <c r="F148" s="38">
        <v>39.516666666666666</v>
      </c>
      <c r="G148" s="38">
        <v>38.733333333333334</v>
      </c>
      <c r="H148" s="38">
        <v>41.333333333333343</v>
      </c>
      <c r="I148" s="38">
        <v>42.116666666666674</v>
      </c>
      <c r="J148" s="38">
        <v>42.633333333333347</v>
      </c>
      <c r="K148" s="31">
        <v>41.6</v>
      </c>
      <c r="L148" s="31">
        <v>40.299999999999997</v>
      </c>
      <c r="M148" s="31">
        <v>309.82664999999997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1719.3</v>
      </c>
      <c r="D149" s="38">
        <v>1725.0833333333333</v>
      </c>
      <c r="E149" s="38">
        <v>1695.2166666666665</v>
      </c>
      <c r="F149" s="38">
        <v>1671.1333333333332</v>
      </c>
      <c r="G149" s="38">
        <v>1641.2666666666664</v>
      </c>
      <c r="H149" s="38">
        <v>1749.1666666666665</v>
      </c>
      <c r="I149" s="38">
        <v>1779.0333333333333</v>
      </c>
      <c r="J149" s="38">
        <v>1803.1166666666666</v>
      </c>
      <c r="K149" s="31">
        <v>1754.95</v>
      </c>
      <c r="L149" s="31">
        <v>1701</v>
      </c>
      <c r="M149" s="31">
        <v>0.37624999999999997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3365.5</v>
      </c>
      <c r="D150" s="38">
        <v>3353.2999999999997</v>
      </c>
      <c r="E150" s="38">
        <v>3330.6499999999996</v>
      </c>
      <c r="F150" s="38">
        <v>3295.7999999999997</v>
      </c>
      <c r="G150" s="38">
        <v>3273.1499999999996</v>
      </c>
      <c r="H150" s="38">
        <v>3388.1499999999996</v>
      </c>
      <c r="I150" s="38">
        <v>3410.8</v>
      </c>
      <c r="J150" s="38">
        <v>3445.6499999999996</v>
      </c>
      <c r="K150" s="31">
        <v>3375.95</v>
      </c>
      <c r="L150" s="31">
        <v>3318.45</v>
      </c>
      <c r="M150" s="31">
        <v>4.85771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212</v>
      </c>
      <c r="D151" s="38">
        <v>213.11666666666667</v>
      </c>
      <c r="E151" s="38">
        <v>209.13333333333335</v>
      </c>
      <c r="F151" s="38">
        <v>206.26666666666668</v>
      </c>
      <c r="G151" s="38">
        <v>202.28333333333336</v>
      </c>
      <c r="H151" s="38">
        <v>215.98333333333335</v>
      </c>
      <c r="I151" s="38">
        <v>219.9666666666667</v>
      </c>
      <c r="J151" s="38">
        <v>222.83333333333334</v>
      </c>
      <c r="K151" s="31">
        <v>217.1</v>
      </c>
      <c r="L151" s="31">
        <v>210.25</v>
      </c>
      <c r="M151" s="31">
        <v>7.5240900000000002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535.54999999999995</v>
      </c>
      <c r="D152" s="38">
        <v>538.16666666666663</v>
      </c>
      <c r="E152" s="38">
        <v>530.08333333333326</v>
      </c>
      <c r="F152" s="38">
        <v>524.61666666666667</v>
      </c>
      <c r="G152" s="38">
        <v>516.5333333333333</v>
      </c>
      <c r="H152" s="38">
        <v>543.63333333333321</v>
      </c>
      <c r="I152" s="38">
        <v>551.71666666666647</v>
      </c>
      <c r="J152" s="38">
        <v>557.18333333333317</v>
      </c>
      <c r="K152" s="31">
        <v>546.25</v>
      </c>
      <c r="L152" s="31">
        <v>532.70000000000005</v>
      </c>
      <c r="M152" s="31">
        <v>2.7540200000000001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462.9</v>
      </c>
      <c r="D153" s="38">
        <v>459</v>
      </c>
      <c r="E153" s="38">
        <v>454</v>
      </c>
      <c r="F153" s="38">
        <v>445.1</v>
      </c>
      <c r="G153" s="38">
        <v>440.1</v>
      </c>
      <c r="H153" s="38">
        <v>467.9</v>
      </c>
      <c r="I153" s="38">
        <v>472.9</v>
      </c>
      <c r="J153" s="38">
        <v>481.79999999999995</v>
      </c>
      <c r="K153" s="31">
        <v>464</v>
      </c>
      <c r="L153" s="31">
        <v>450.1</v>
      </c>
      <c r="M153" s="31">
        <v>19.485900000000001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1692.8</v>
      </c>
      <c r="D154" s="38">
        <v>1678.8666666666668</v>
      </c>
      <c r="E154" s="38">
        <v>1647.7333333333336</v>
      </c>
      <c r="F154" s="38">
        <v>1602.6666666666667</v>
      </c>
      <c r="G154" s="38">
        <v>1571.5333333333335</v>
      </c>
      <c r="H154" s="38">
        <v>1723.9333333333336</v>
      </c>
      <c r="I154" s="38">
        <v>1755.0666666666668</v>
      </c>
      <c r="J154" s="38">
        <v>1800.1333333333337</v>
      </c>
      <c r="K154" s="31">
        <v>1710</v>
      </c>
      <c r="L154" s="31">
        <v>1633.8</v>
      </c>
      <c r="M154" s="31">
        <v>1.5667599999999999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158.65</v>
      </c>
      <c r="D155" s="38">
        <v>157.11666666666665</v>
      </c>
      <c r="E155" s="38">
        <v>154.23333333333329</v>
      </c>
      <c r="F155" s="38">
        <v>149.81666666666663</v>
      </c>
      <c r="G155" s="38">
        <v>146.93333333333328</v>
      </c>
      <c r="H155" s="38">
        <v>161.5333333333333</v>
      </c>
      <c r="I155" s="38">
        <v>164.41666666666669</v>
      </c>
      <c r="J155" s="38">
        <v>168.83333333333331</v>
      </c>
      <c r="K155" s="31">
        <v>160</v>
      </c>
      <c r="L155" s="31">
        <v>152.69999999999999</v>
      </c>
      <c r="M155" s="31">
        <v>96.403189999999995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227.65</v>
      </c>
      <c r="D156" s="38">
        <v>229.28333333333333</v>
      </c>
      <c r="E156" s="38">
        <v>224.61666666666667</v>
      </c>
      <c r="F156" s="38">
        <v>221.58333333333334</v>
      </c>
      <c r="G156" s="38">
        <v>216.91666666666669</v>
      </c>
      <c r="H156" s="38">
        <v>232.31666666666666</v>
      </c>
      <c r="I156" s="38">
        <v>236.98333333333335</v>
      </c>
      <c r="J156" s="38">
        <v>240.01666666666665</v>
      </c>
      <c r="K156" s="31">
        <v>233.95</v>
      </c>
      <c r="L156" s="31">
        <v>226.25</v>
      </c>
      <c r="M156" s="31">
        <v>13.359439999999999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94.75</v>
      </c>
      <c r="D157" s="38">
        <v>96.216666666666654</v>
      </c>
      <c r="E157" s="38">
        <v>91.633333333333312</v>
      </c>
      <c r="F157" s="38">
        <v>88.516666666666652</v>
      </c>
      <c r="G157" s="38">
        <v>83.933333333333309</v>
      </c>
      <c r="H157" s="38">
        <v>99.333333333333314</v>
      </c>
      <c r="I157" s="38">
        <v>103.91666666666666</v>
      </c>
      <c r="J157" s="38">
        <v>107.03333333333332</v>
      </c>
      <c r="K157" s="31">
        <v>100.8</v>
      </c>
      <c r="L157" s="31">
        <v>93.1</v>
      </c>
      <c r="M157" s="31">
        <v>89.324650000000005</v>
      </c>
      <c r="N157" s="1"/>
      <c r="O157" s="1"/>
    </row>
    <row r="158" spans="1:15" ht="12.75" customHeight="1">
      <c r="A158" s="33">
        <v>148</v>
      </c>
      <c r="B158" s="58" t="s">
        <v>879</v>
      </c>
      <c r="C158" s="31">
        <v>791.7</v>
      </c>
      <c r="D158" s="38">
        <v>785.83333333333337</v>
      </c>
      <c r="E158" s="38">
        <v>772.9666666666667</v>
      </c>
      <c r="F158" s="38">
        <v>754.23333333333335</v>
      </c>
      <c r="G158" s="38">
        <v>741.36666666666667</v>
      </c>
      <c r="H158" s="38">
        <v>804.56666666666672</v>
      </c>
      <c r="I158" s="38">
        <v>817.43333333333328</v>
      </c>
      <c r="J158" s="38">
        <v>836.16666666666674</v>
      </c>
      <c r="K158" s="31">
        <v>798.7</v>
      </c>
      <c r="L158" s="31">
        <v>767.1</v>
      </c>
      <c r="M158" s="31">
        <v>25.946010000000001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2539.4499999999998</v>
      </c>
      <c r="D159" s="38">
        <v>2545.15</v>
      </c>
      <c r="E159" s="38">
        <v>2509.3000000000002</v>
      </c>
      <c r="F159" s="38">
        <v>2479.15</v>
      </c>
      <c r="G159" s="38">
        <v>2443.3000000000002</v>
      </c>
      <c r="H159" s="38">
        <v>2575.3000000000002</v>
      </c>
      <c r="I159" s="38">
        <v>2611.1499999999996</v>
      </c>
      <c r="J159" s="38">
        <v>2641.3</v>
      </c>
      <c r="K159" s="31">
        <v>2581</v>
      </c>
      <c r="L159" s="31">
        <v>2515</v>
      </c>
      <c r="M159" s="31">
        <v>4.0445399999999996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249.6</v>
      </c>
      <c r="D160" s="38">
        <v>249.85</v>
      </c>
      <c r="E160" s="38">
        <v>246.85</v>
      </c>
      <c r="F160" s="38">
        <v>244.1</v>
      </c>
      <c r="G160" s="38">
        <v>241.1</v>
      </c>
      <c r="H160" s="38">
        <v>252.6</v>
      </c>
      <c r="I160" s="38">
        <v>255.6</v>
      </c>
      <c r="J160" s="38">
        <v>258.35000000000002</v>
      </c>
      <c r="K160" s="31">
        <v>252.85</v>
      </c>
      <c r="L160" s="31">
        <v>247.1</v>
      </c>
      <c r="M160" s="31">
        <v>29.839559999999999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343.25</v>
      </c>
      <c r="D161" s="38">
        <v>343.83333333333331</v>
      </c>
      <c r="E161" s="38">
        <v>337.51666666666665</v>
      </c>
      <c r="F161" s="38">
        <v>331.78333333333336</v>
      </c>
      <c r="G161" s="38">
        <v>325.4666666666667</v>
      </c>
      <c r="H161" s="38">
        <v>349.56666666666661</v>
      </c>
      <c r="I161" s="38">
        <v>355.88333333333333</v>
      </c>
      <c r="J161" s="38">
        <v>361.61666666666656</v>
      </c>
      <c r="K161" s="31">
        <v>350.15</v>
      </c>
      <c r="L161" s="31">
        <v>338.1</v>
      </c>
      <c r="M161" s="31">
        <v>3.6614100000000001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135.65</v>
      </c>
      <c r="D162" s="38">
        <v>135.71666666666667</v>
      </c>
      <c r="E162" s="38">
        <v>134.83333333333334</v>
      </c>
      <c r="F162" s="38">
        <v>134.01666666666668</v>
      </c>
      <c r="G162" s="38">
        <v>133.13333333333335</v>
      </c>
      <c r="H162" s="38">
        <v>136.53333333333333</v>
      </c>
      <c r="I162" s="38">
        <v>137.41666666666666</v>
      </c>
      <c r="J162" s="38">
        <v>138.23333333333332</v>
      </c>
      <c r="K162" s="31">
        <v>136.6</v>
      </c>
      <c r="L162" s="31">
        <v>134.9</v>
      </c>
      <c r="M162" s="31">
        <v>115.85682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474.45</v>
      </c>
      <c r="D163" s="38">
        <v>475.83333333333331</v>
      </c>
      <c r="E163" s="38">
        <v>470.86666666666662</v>
      </c>
      <c r="F163" s="38">
        <v>467.2833333333333</v>
      </c>
      <c r="G163" s="38">
        <v>462.31666666666661</v>
      </c>
      <c r="H163" s="38">
        <v>479.41666666666663</v>
      </c>
      <c r="I163" s="38">
        <v>484.38333333333333</v>
      </c>
      <c r="J163" s="38">
        <v>487.96666666666664</v>
      </c>
      <c r="K163" s="31">
        <v>480.8</v>
      </c>
      <c r="L163" s="31">
        <v>472.25</v>
      </c>
      <c r="M163" s="31">
        <v>4.2570199999999998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4513.95</v>
      </c>
      <c r="D164" s="38">
        <v>4504.95</v>
      </c>
      <c r="E164" s="38">
        <v>4479</v>
      </c>
      <c r="F164" s="38">
        <v>4444.05</v>
      </c>
      <c r="G164" s="38">
        <v>4418.1000000000004</v>
      </c>
      <c r="H164" s="38">
        <v>4539.8999999999996</v>
      </c>
      <c r="I164" s="38">
        <v>4565.8499999999985</v>
      </c>
      <c r="J164" s="38">
        <v>4600.7999999999993</v>
      </c>
      <c r="K164" s="31">
        <v>4530.8999999999996</v>
      </c>
      <c r="L164" s="31">
        <v>4470</v>
      </c>
      <c r="M164" s="31">
        <v>0.24793000000000001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1058.6500000000001</v>
      </c>
      <c r="D165" s="38">
        <v>1052.1333333333334</v>
      </c>
      <c r="E165" s="38">
        <v>1035.2666666666669</v>
      </c>
      <c r="F165" s="38">
        <v>1011.8833333333334</v>
      </c>
      <c r="G165" s="38">
        <v>995.01666666666688</v>
      </c>
      <c r="H165" s="38">
        <v>1075.5166666666669</v>
      </c>
      <c r="I165" s="38">
        <v>1092.3833333333332</v>
      </c>
      <c r="J165" s="38">
        <v>1115.7666666666669</v>
      </c>
      <c r="K165" s="31">
        <v>1069</v>
      </c>
      <c r="L165" s="31">
        <v>1028.75</v>
      </c>
      <c r="M165" s="31">
        <v>4.9916200000000002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199.7</v>
      </c>
      <c r="D166" s="38">
        <v>200.56666666666669</v>
      </c>
      <c r="E166" s="38">
        <v>197.63333333333338</v>
      </c>
      <c r="F166" s="38">
        <v>195.56666666666669</v>
      </c>
      <c r="G166" s="38">
        <v>192.63333333333338</v>
      </c>
      <c r="H166" s="38">
        <v>202.63333333333338</v>
      </c>
      <c r="I166" s="38">
        <v>205.56666666666672</v>
      </c>
      <c r="J166" s="38">
        <v>207.63333333333338</v>
      </c>
      <c r="K166" s="31">
        <v>203.5</v>
      </c>
      <c r="L166" s="31">
        <v>198.5</v>
      </c>
      <c r="M166" s="31">
        <v>9.2985900000000008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144.5</v>
      </c>
      <c r="D167" s="38">
        <v>144.25</v>
      </c>
      <c r="E167" s="38">
        <v>142.5</v>
      </c>
      <c r="F167" s="38">
        <v>140.5</v>
      </c>
      <c r="G167" s="38">
        <v>138.75</v>
      </c>
      <c r="H167" s="38">
        <v>146.25</v>
      </c>
      <c r="I167" s="38">
        <v>148</v>
      </c>
      <c r="J167" s="38">
        <v>150</v>
      </c>
      <c r="K167" s="31">
        <v>146</v>
      </c>
      <c r="L167" s="31">
        <v>142.25</v>
      </c>
      <c r="M167" s="31">
        <v>55.774059999999999</v>
      </c>
      <c r="N167" s="1"/>
      <c r="O167" s="1"/>
    </row>
    <row r="168" spans="1:15" ht="12.75" customHeight="1">
      <c r="A168" s="33">
        <v>158</v>
      </c>
      <c r="B168" s="58" t="s">
        <v>880</v>
      </c>
      <c r="C168" s="31">
        <v>732.55</v>
      </c>
      <c r="D168" s="38">
        <v>760.11666666666667</v>
      </c>
      <c r="E168" s="38">
        <v>700.5333333333333</v>
      </c>
      <c r="F168" s="38">
        <v>668.51666666666665</v>
      </c>
      <c r="G168" s="38">
        <v>608.93333333333328</v>
      </c>
      <c r="H168" s="38">
        <v>792.13333333333333</v>
      </c>
      <c r="I168" s="38">
        <v>851.71666666666658</v>
      </c>
      <c r="J168" s="38">
        <v>883.73333333333335</v>
      </c>
      <c r="K168" s="31">
        <v>819.7</v>
      </c>
      <c r="L168" s="31">
        <v>728.1</v>
      </c>
      <c r="M168" s="31">
        <v>20.36382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345.85</v>
      </c>
      <c r="D169" s="38">
        <v>344.25</v>
      </c>
      <c r="E169" s="38">
        <v>336</v>
      </c>
      <c r="F169" s="38">
        <v>326.14999999999998</v>
      </c>
      <c r="G169" s="38">
        <v>317.89999999999998</v>
      </c>
      <c r="H169" s="38">
        <v>354.1</v>
      </c>
      <c r="I169" s="38">
        <v>362.35</v>
      </c>
      <c r="J169" s="38">
        <v>372.20000000000005</v>
      </c>
      <c r="K169" s="31">
        <v>352.5</v>
      </c>
      <c r="L169" s="31">
        <v>334.4</v>
      </c>
      <c r="M169" s="31">
        <v>13.147180000000001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143.9</v>
      </c>
      <c r="D170" s="38">
        <v>144.66666666666666</v>
      </c>
      <c r="E170" s="38">
        <v>142.33333333333331</v>
      </c>
      <c r="F170" s="38">
        <v>140.76666666666665</v>
      </c>
      <c r="G170" s="38">
        <v>138.43333333333331</v>
      </c>
      <c r="H170" s="38">
        <v>146.23333333333332</v>
      </c>
      <c r="I170" s="38">
        <v>148.56666666666663</v>
      </c>
      <c r="J170" s="38">
        <v>150.13333333333333</v>
      </c>
      <c r="K170" s="31">
        <v>147</v>
      </c>
      <c r="L170" s="31">
        <v>143.1</v>
      </c>
      <c r="M170" s="31">
        <v>35.408079999999998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1330.95</v>
      </c>
      <c r="D171" s="38">
        <v>1315.55</v>
      </c>
      <c r="E171" s="38">
        <v>1295.75</v>
      </c>
      <c r="F171" s="38">
        <v>1260.55</v>
      </c>
      <c r="G171" s="38">
        <v>1240.75</v>
      </c>
      <c r="H171" s="38">
        <v>1350.75</v>
      </c>
      <c r="I171" s="38">
        <v>1370.5499999999997</v>
      </c>
      <c r="J171" s="38">
        <v>1405.75</v>
      </c>
      <c r="K171" s="31">
        <v>1335.35</v>
      </c>
      <c r="L171" s="31">
        <v>1280.3499999999999</v>
      </c>
      <c r="M171" s="31">
        <v>0.40014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119.1</v>
      </c>
      <c r="D172" s="38">
        <v>120.01666666666667</v>
      </c>
      <c r="E172" s="38">
        <v>117.08333333333333</v>
      </c>
      <c r="F172" s="38">
        <v>115.06666666666666</v>
      </c>
      <c r="G172" s="38">
        <v>112.13333333333333</v>
      </c>
      <c r="H172" s="38">
        <v>122.03333333333333</v>
      </c>
      <c r="I172" s="38">
        <v>124.96666666666667</v>
      </c>
      <c r="J172" s="38">
        <v>126.98333333333333</v>
      </c>
      <c r="K172" s="31">
        <v>122.95</v>
      </c>
      <c r="L172" s="31">
        <v>118</v>
      </c>
      <c r="M172" s="31">
        <v>649.86613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2718</v>
      </c>
      <c r="D173" s="38">
        <v>2706.3333333333335</v>
      </c>
      <c r="E173" s="38">
        <v>2682.666666666667</v>
      </c>
      <c r="F173" s="38">
        <v>2647.3333333333335</v>
      </c>
      <c r="G173" s="38">
        <v>2623.666666666667</v>
      </c>
      <c r="H173" s="38">
        <v>2741.666666666667</v>
      </c>
      <c r="I173" s="38">
        <v>2765.3333333333339</v>
      </c>
      <c r="J173" s="38">
        <v>2800.666666666667</v>
      </c>
      <c r="K173" s="31">
        <v>2730</v>
      </c>
      <c r="L173" s="31">
        <v>2671</v>
      </c>
      <c r="M173" s="31">
        <v>0.21215000000000001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3172.7</v>
      </c>
      <c r="D174" s="38">
        <v>3161.4666666666667</v>
      </c>
      <c r="E174" s="38">
        <v>3128.2333333333336</v>
      </c>
      <c r="F174" s="38">
        <v>3083.7666666666669</v>
      </c>
      <c r="G174" s="38">
        <v>3050.5333333333338</v>
      </c>
      <c r="H174" s="38">
        <v>3205.9333333333334</v>
      </c>
      <c r="I174" s="38">
        <v>3239.1666666666661</v>
      </c>
      <c r="J174" s="38">
        <v>3283.6333333333332</v>
      </c>
      <c r="K174" s="31">
        <v>3194.7</v>
      </c>
      <c r="L174" s="31">
        <v>3117</v>
      </c>
      <c r="M174" s="31">
        <v>0.29891000000000001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205.25</v>
      </c>
      <c r="D175" s="38">
        <v>202.93333333333331</v>
      </c>
      <c r="E175" s="38">
        <v>199.46666666666661</v>
      </c>
      <c r="F175" s="38">
        <v>193.68333333333331</v>
      </c>
      <c r="G175" s="38">
        <v>190.21666666666661</v>
      </c>
      <c r="H175" s="38">
        <v>208.71666666666661</v>
      </c>
      <c r="I175" s="38">
        <v>212.18333333333331</v>
      </c>
      <c r="J175" s="38">
        <v>217.96666666666661</v>
      </c>
      <c r="K175" s="31">
        <v>206.4</v>
      </c>
      <c r="L175" s="31">
        <v>197.15</v>
      </c>
      <c r="M175" s="31">
        <v>9.9192599999999995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1307.55</v>
      </c>
      <c r="D176" s="38">
        <v>1327.8333333333333</v>
      </c>
      <c r="E176" s="38">
        <v>1261.7166666666665</v>
      </c>
      <c r="F176" s="38">
        <v>1215.8833333333332</v>
      </c>
      <c r="G176" s="38">
        <v>1149.7666666666664</v>
      </c>
      <c r="H176" s="38">
        <v>1373.6666666666665</v>
      </c>
      <c r="I176" s="38">
        <v>1439.7833333333333</v>
      </c>
      <c r="J176" s="38">
        <v>1485.6166666666666</v>
      </c>
      <c r="K176" s="31">
        <v>1393.95</v>
      </c>
      <c r="L176" s="31">
        <v>1282</v>
      </c>
      <c r="M176" s="31">
        <v>22.57573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1396.1</v>
      </c>
      <c r="D177" s="38">
        <v>1398.8333333333333</v>
      </c>
      <c r="E177" s="38">
        <v>1383.2666666666664</v>
      </c>
      <c r="F177" s="38">
        <v>1370.4333333333332</v>
      </c>
      <c r="G177" s="38">
        <v>1354.8666666666663</v>
      </c>
      <c r="H177" s="38">
        <v>1411.6666666666665</v>
      </c>
      <c r="I177" s="38">
        <v>1427.2333333333336</v>
      </c>
      <c r="J177" s="38">
        <v>1440.0666666666666</v>
      </c>
      <c r="K177" s="31">
        <v>1414.4</v>
      </c>
      <c r="L177" s="31">
        <v>1386</v>
      </c>
      <c r="M177" s="31">
        <v>0.54386000000000001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787.85</v>
      </c>
      <c r="D178" s="38">
        <v>799.43333333333339</v>
      </c>
      <c r="E178" s="38">
        <v>774.41666666666674</v>
      </c>
      <c r="F178" s="38">
        <v>760.98333333333335</v>
      </c>
      <c r="G178" s="38">
        <v>735.9666666666667</v>
      </c>
      <c r="H178" s="38">
        <v>812.86666666666679</v>
      </c>
      <c r="I178" s="38">
        <v>837.88333333333344</v>
      </c>
      <c r="J178" s="38">
        <v>851.31666666666683</v>
      </c>
      <c r="K178" s="31">
        <v>824.45</v>
      </c>
      <c r="L178" s="31">
        <v>786</v>
      </c>
      <c r="M178" s="31">
        <v>20.456040000000002</v>
      </c>
      <c r="N178" s="1"/>
      <c r="O178" s="1"/>
    </row>
    <row r="179" spans="1:15" ht="12.75" customHeight="1">
      <c r="A179" s="33">
        <v>169</v>
      </c>
      <c r="B179" s="58" t="s">
        <v>886</v>
      </c>
      <c r="C179" s="31">
        <v>707.7</v>
      </c>
      <c r="D179" s="38">
        <v>706.33333333333337</v>
      </c>
      <c r="E179" s="38">
        <v>703.41666666666674</v>
      </c>
      <c r="F179" s="38">
        <v>699.13333333333333</v>
      </c>
      <c r="G179" s="38">
        <v>696.2166666666667</v>
      </c>
      <c r="H179" s="38">
        <v>710.61666666666679</v>
      </c>
      <c r="I179" s="38">
        <v>713.53333333333353</v>
      </c>
      <c r="J179" s="38">
        <v>717.81666666666683</v>
      </c>
      <c r="K179" s="31">
        <v>709.25</v>
      </c>
      <c r="L179" s="31">
        <v>702.05</v>
      </c>
      <c r="M179" s="31">
        <v>2.1229499999999999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1473.15</v>
      </c>
      <c r="D180" s="38">
        <v>1470.2166666666665</v>
      </c>
      <c r="E180" s="38">
        <v>1457.2833333333328</v>
      </c>
      <c r="F180" s="38">
        <v>1441.4166666666663</v>
      </c>
      <c r="G180" s="38">
        <v>1428.4833333333327</v>
      </c>
      <c r="H180" s="38">
        <v>1486.083333333333</v>
      </c>
      <c r="I180" s="38">
        <v>1499.0166666666669</v>
      </c>
      <c r="J180" s="38">
        <v>1514.8833333333332</v>
      </c>
      <c r="K180" s="31">
        <v>1483.15</v>
      </c>
      <c r="L180" s="31">
        <v>1454.35</v>
      </c>
      <c r="M180" s="31">
        <v>2.9726300000000001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51.55</v>
      </c>
      <c r="D181" s="38">
        <v>51.416666666666664</v>
      </c>
      <c r="E181" s="38">
        <v>50.833333333333329</v>
      </c>
      <c r="F181" s="38">
        <v>50.116666666666667</v>
      </c>
      <c r="G181" s="38">
        <v>49.533333333333331</v>
      </c>
      <c r="H181" s="38">
        <v>52.133333333333326</v>
      </c>
      <c r="I181" s="38">
        <v>52.716666666666654</v>
      </c>
      <c r="J181" s="38">
        <v>53.433333333333323</v>
      </c>
      <c r="K181" s="31">
        <v>52</v>
      </c>
      <c r="L181" s="31">
        <v>50.7</v>
      </c>
      <c r="M181" s="31">
        <v>150.34584000000001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1184.25</v>
      </c>
      <c r="D182" s="38">
        <v>1187.9666666666667</v>
      </c>
      <c r="E182" s="38">
        <v>1166.6333333333334</v>
      </c>
      <c r="F182" s="38">
        <v>1149.0166666666667</v>
      </c>
      <c r="G182" s="38">
        <v>1127.6833333333334</v>
      </c>
      <c r="H182" s="38">
        <v>1205.5833333333335</v>
      </c>
      <c r="I182" s="38">
        <v>1226.9166666666665</v>
      </c>
      <c r="J182" s="38">
        <v>1244.5333333333335</v>
      </c>
      <c r="K182" s="31">
        <v>1209.3</v>
      </c>
      <c r="L182" s="31">
        <v>1170.3499999999999</v>
      </c>
      <c r="M182" s="31">
        <v>2.13924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2155.4499999999998</v>
      </c>
      <c r="D183" s="38">
        <v>2145.0499999999997</v>
      </c>
      <c r="E183" s="38">
        <v>2093.0999999999995</v>
      </c>
      <c r="F183" s="38">
        <v>2030.7499999999995</v>
      </c>
      <c r="G183" s="38">
        <v>1978.7999999999993</v>
      </c>
      <c r="H183" s="38">
        <v>2207.3999999999996</v>
      </c>
      <c r="I183" s="38">
        <v>2259.3499999999995</v>
      </c>
      <c r="J183" s="38">
        <v>2321.6999999999998</v>
      </c>
      <c r="K183" s="31">
        <v>2197</v>
      </c>
      <c r="L183" s="31">
        <v>2082.6999999999998</v>
      </c>
      <c r="M183" s="31">
        <v>8.5485199999999999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485.9</v>
      </c>
      <c r="D184" s="38">
        <v>484.88333333333338</v>
      </c>
      <c r="E184" s="38">
        <v>480.76666666666677</v>
      </c>
      <c r="F184" s="38">
        <v>475.63333333333338</v>
      </c>
      <c r="G184" s="38">
        <v>471.51666666666677</v>
      </c>
      <c r="H184" s="38">
        <v>490.01666666666677</v>
      </c>
      <c r="I184" s="38">
        <v>494.13333333333344</v>
      </c>
      <c r="J184" s="38">
        <v>499.26666666666677</v>
      </c>
      <c r="K184" s="31">
        <v>489</v>
      </c>
      <c r="L184" s="31">
        <v>479.75</v>
      </c>
      <c r="M184" s="31">
        <v>1.3581799999999999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1035.95</v>
      </c>
      <c r="D185" s="38">
        <v>1035.5</v>
      </c>
      <c r="E185" s="38">
        <v>1030.55</v>
      </c>
      <c r="F185" s="38">
        <v>1025.1499999999999</v>
      </c>
      <c r="G185" s="38">
        <v>1020.1999999999998</v>
      </c>
      <c r="H185" s="38">
        <v>1040.9000000000001</v>
      </c>
      <c r="I185" s="38">
        <v>1045.8499999999999</v>
      </c>
      <c r="J185" s="38">
        <v>1051.2500000000002</v>
      </c>
      <c r="K185" s="31">
        <v>1040.45</v>
      </c>
      <c r="L185" s="31">
        <v>1030.0999999999999</v>
      </c>
      <c r="M185" s="31">
        <v>7.7387800000000002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476.9</v>
      </c>
      <c r="D186" s="38">
        <v>478.56666666666666</v>
      </c>
      <c r="E186" s="38">
        <v>474.13333333333333</v>
      </c>
      <c r="F186" s="38">
        <v>471.36666666666667</v>
      </c>
      <c r="G186" s="38">
        <v>466.93333333333334</v>
      </c>
      <c r="H186" s="38">
        <v>481.33333333333331</v>
      </c>
      <c r="I186" s="38">
        <v>485.76666666666659</v>
      </c>
      <c r="J186" s="38">
        <v>488.5333333333333</v>
      </c>
      <c r="K186" s="31">
        <v>483</v>
      </c>
      <c r="L186" s="31">
        <v>475.8</v>
      </c>
      <c r="M186" s="31">
        <v>1.4117200000000001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1740.5</v>
      </c>
      <c r="D187" s="38">
        <v>1745.8999999999999</v>
      </c>
      <c r="E187" s="38">
        <v>1728.8499999999997</v>
      </c>
      <c r="F187" s="38">
        <v>1717.1999999999998</v>
      </c>
      <c r="G187" s="38">
        <v>1700.1499999999996</v>
      </c>
      <c r="H187" s="38">
        <v>1757.5499999999997</v>
      </c>
      <c r="I187" s="38">
        <v>1774.6</v>
      </c>
      <c r="J187" s="38">
        <v>1786.2499999999998</v>
      </c>
      <c r="K187" s="31">
        <v>1762.95</v>
      </c>
      <c r="L187" s="31">
        <v>1734.25</v>
      </c>
      <c r="M187" s="31">
        <v>2.9190499999999999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323.3</v>
      </c>
      <c r="D188" s="38">
        <v>323.2</v>
      </c>
      <c r="E188" s="38">
        <v>321.09999999999997</v>
      </c>
      <c r="F188" s="38">
        <v>318.89999999999998</v>
      </c>
      <c r="G188" s="38">
        <v>316.79999999999995</v>
      </c>
      <c r="H188" s="38">
        <v>325.39999999999998</v>
      </c>
      <c r="I188" s="38">
        <v>327.5</v>
      </c>
      <c r="J188" s="38">
        <v>329.7</v>
      </c>
      <c r="K188" s="31">
        <v>325.3</v>
      </c>
      <c r="L188" s="31">
        <v>321</v>
      </c>
      <c r="M188" s="31">
        <v>12.626860000000001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432.75</v>
      </c>
      <c r="D189" s="38">
        <v>431.55</v>
      </c>
      <c r="E189" s="38">
        <v>425.6</v>
      </c>
      <c r="F189" s="38">
        <v>418.45</v>
      </c>
      <c r="G189" s="38">
        <v>412.5</v>
      </c>
      <c r="H189" s="38">
        <v>438.70000000000005</v>
      </c>
      <c r="I189" s="38">
        <v>444.65</v>
      </c>
      <c r="J189" s="38">
        <v>451.80000000000007</v>
      </c>
      <c r="K189" s="31">
        <v>437.5</v>
      </c>
      <c r="L189" s="31">
        <v>424.4</v>
      </c>
      <c r="M189" s="31">
        <v>34.42839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1849.45</v>
      </c>
      <c r="D190" s="38">
        <v>1841.6499999999999</v>
      </c>
      <c r="E190" s="38">
        <v>1828.5999999999997</v>
      </c>
      <c r="F190" s="38">
        <v>1807.7499999999998</v>
      </c>
      <c r="G190" s="38">
        <v>1794.6999999999996</v>
      </c>
      <c r="H190" s="38">
        <v>1862.4999999999998</v>
      </c>
      <c r="I190" s="38">
        <v>1875.55</v>
      </c>
      <c r="J190" s="38">
        <v>1896.3999999999999</v>
      </c>
      <c r="K190" s="31">
        <v>1854.7</v>
      </c>
      <c r="L190" s="31">
        <v>1820.8</v>
      </c>
      <c r="M190" s="31">
        <v>5.9724000000000004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789.9</v>
      </c>
      <c r="D191" s="38">
        <v>782.30000000000007</v>
      </c>
      <c r="E191" s="38">
        <v>772.70000000000016</v>
      </c>
      <c r="F191" s="38">
        <v>755.50000000000011</v>
      </c>
      <c r="G191" s="38">
        <v>745.9000000000002</v>
      </c>
      <c r="H191" s="38">
        <v>799.50000000000011</v>
      </c>
      <c r="I191" s="38">
        <v>809.1</v>
      </c>
      <c r="J191" s="38">
        <v>826.30000000000007</v>
      </c>
      <c r="K191" s="31">
        <v>791.9</v>
      </c>
      <c r="L191" s="31">
        <v>765.1</v>
      </c>
      <c r="M191" s="31">
        <v>2.7754099999999999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336.9</v>
      </c>
      <c r="D192" s="38">
        <v>333.81666666666666</v>
      </c>
      <c r="E192" s="38">
        <v>326.23333333333335</v>
      </c>
      <c r="F192" s="38">
        <v>315.56666666666666</v>
      </c>
      <c r="G192" s="38">
        <v>307.98333333333335</v>
      </c>
      <c r="H192" s="38">
        <v>344.48333333333335</v>
      </c>
      <c r="I192" s="38">
        <v>352.06666666666672</v>
      </c>
      <c r="J192" s="38">
        <v>362.73333333333335</v>
      </c>
      <c r="K192" s="31">
        <v>341.4</v>
      </c>
      <c r="L192" s="31">
        <v>323.14999999999998</v>
      </c>
      <c r="M192" s="31">
        <v>8.5537100000000006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2318</v>
      </c>
      <c r="D193" s="38">
        <v>2274.6166666666668</v>
      </c>
      <c r="E193" s="38">
        <v>2219.1333333333337</v>
      </c>
      <c r="F193" s="38">
        <v>2120.2666666666669</v>
      </c>
      <c r="G193" s="38">
        <v>2064.7833333333338</v>
      </c>
      <c r="H193" s="38">
        <v>2373.4833333333336</v>
      </c>
      <c r="I193" s="38">
        <v>2428.9666666666672</v>
      </c>
      <c r="J193" s="38">
        <v>2527.8333333333335</v>
      </c>
      <c r="K193" s="31">
        <v>2330.1</v>
      </c>
      <c r="L193" s="31">
        <v>2175.75</v>
      </c>
      <c r="M193" s="31">
        <v>1.6416900000000001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659.4</v>
      </c>
      <c r="D194" s="38">
        <v>657.5</v>
      </c>
      <c r="E194" s="38">
        <v>650.25</v>
      </c>
      <c r="F194" s="38">
        <v>641.1</v>
      </c>
      <c r="G194" s="38">
        <v>633.85</v>
      </c>
      <c r="H194" s="38">
        <v>666.65</v>
      </c>
      <c r="I194" s="38">
        <v>673.9</v>
      </c>
      <c r="J194" s="38">
        <v>683.05</v>
      </c>
      <c r="K194" s="31">
        <v>664.75</v>
      </c>
      <c r="L194" s="31">
        <v>648.35</v>
      </c>
      <c r="M194" s="31">
        <v>0.73365000000000002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261.64999999999998</v>
      </c>
      <c r="D195" s="38">
        <v>261.28333333333336</v>
      </c>
      <c r="E195" s="38">
        <v>257.9666666666667</v>
      </c>
      <c r="F195" s="38">
        <v>254.28333333333336</v>
      </c>
      <c r="G195" s="38">
        <v>250.9666666666667</v>
      </c>
      <c r="H195" s="38">
        <v>264.9666666666667</v>
      </c>
      <c r="I195" s="38">
        <v>268.28333333333342</v>
      </c>
      <c r="J195" s="38">
        <v>271.9666666666667</v>
      </c>
      <c r="K195" s="31">
        <v>264.60000000000002</v>
      </c>
      <c r="L195" s="31">
        <v>257.60000000000002</v>
      </c>
      <c r="M195" s="31">
        <v>3.5438499999999999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2723.05</v>
      </c>
      <c r="D196" s="38">
        <v>2722.1</v>
      </c>
      <c r="E196" s="38">
        <v>2694.2</v>
      </c>
      <c r="F196" s="38">
        <v>2665.35</v>
      </c>
      <c r="G196" s="38">
        <v>2637.45</v>
      </c>
      <c r="H196" s="38">
        <v>2750.95</v>
      </c>
      <c r="I196" s="38">
        <v>2778.8500000000004</v>
      </c>
      <c r="J196" s="38">
        <v>2807.7</v>
      </c>
      <c r="K196" s="31">
        <v>2750</v>
      </c>
      <c r="L196" s="31">
        <v>2693.25</v>
      </c>
      <c r="M196" s="31">
        <v>4.4095700000000004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482.7</v>
      </c>
      <c r="D197" s="38">
        <v>482.7</v>
      </c>
      <c r="E197" s="38">
        <v>478.65</v>
      </c>
      <c r="F197" s="38">
        <v>474.59999999999997</v>
      </c>
      <c r="G197" s="38">
        <v>470.54999999999995</v>
      </c>
      <c r="H197" s="38">
        <v>486.75</v>
      </c>
      <c r="I197" s="38">
        <v>490.80000000000007</v>
      </c>
      <c r="J197" s="38">
        <v>494.85</v>
      </c>
      <c r="K197" s="31">
        <v>486.75</v>
      </c>
      <c r="L197" s="31">
        <v>478.65</v>
      </c>
      <c r="M197" s="31">
        <v>11.51004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592.9</v>
      </c>
      <c r="D198" s="38">
        <v>592.31666666666672</v>
      </c>
      <c r="E198" s="38">
        <v>586.88333333333344</v>
      </c>
      <c r="F198" s="38">
        <v>580.86666666666667</v>
      </c>
      <c r="G198" s="38">
        <v>575.43333333333339</v>
      </c>
      <c r="H198" s="38">
        <v>598.33333333333348</v>
      </c>
      <c r="I198" s="38">
        <v>603.76666666666665</v>
      </c>
      <c r="J198" s="38">
        <v>609.78333333333353</v>
      </c>
      <c r="K198" s="31">
        <v>597.75</v>
      </c>
      <c r="L198" s="31">
        <v>586.29999999999995</v>
      </c>
      <c r="M198" s="31">
        <v>6.4457000000000004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124.8</v>
      </c>
      <c r="D199" s="38">
        <v>123.31666666666668</v>
      </c>
      <c r="E199" s="38">
        <v>121.13333333333335</v>
      </c>
      <c r="F199" s="38">
        <v>117.46666666666668</v>
      </c>
      <c r="G199" s="38">
        <v>115.28333333333336</v>
      </c>
      <c r="H199" s="38">
        <v>126.98333333333335</v>
      </c>
      <c r="I199" s="38">
        <v>129.16666666666666</v>
      </c>
      <c r="J199" s="38">
        <v>132.83333333333334</v>
      </c>
      <c r="K199" s="31">
        <v>125.5</v>
      </c>
      <c r="L199" s="31">
        <v>119.65</v>
      </c>
      <c r="M199" s="31">
        <v>22.543320000000001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164.65</v>
      </c>
      <c r="D200" s="38">
        <v>164.81666666666669</v>
      </c>
      <c r="E200" s="38">
        <v>163.08333333333337</v>
      </c>
      <c r="F200" s="38">
        <v>161.51666666666668</v>
      </c>
      <c r="G200" s="38">
        <v>159.78333333333336</v>
      </c>
      <c r="H200" s="38">
        <v>166.38333333333338</v>
      </c>
      <c r="I200" s="38">
        <v>168.11666666666667</v>
      </c>
      <c r="J200" s="38">
        <v>169.68333333333339</v>
      </c>
      <c r="K200" s="31">
        <v>166.55</v>
      </c>
      <c r="L200" s="31">
        <v>163.25</v>
      </c>
      <c r="M200" s="31">
        <v>15.950850000000001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288.35000000000002</v>
      </c>
      <c r="D201" s="38">
        <v>288.78333333333336</v>
      </c>
      <c r="E201" s="38">
        <v>286.56666666666672</v>
      </c>
      <c r="F201" s="38">
        <v>284.78333333333336</v>
      </c>
      <c r="G201" s="38">
        <v>282.56666666666672</v>
      </c>
      <c r="H201" s="38">
        <v>290.56666666666672</v>
      </c>
      <c r="I201" s="38">
        <v>292.7833333333333</v>
      </c>
      <c r="J201" s="38">
        <v>294.56666666666672</v>
      </c>
      <c r="K201" s="31">
        <v>291</v>
      </c>
      <c r="L201" s="31">
        <v>287</v>
      </c>
      <c r="M201" s="31">
        <v>4.2514700000000003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1802.65</v>
      </c>
      <c r="D202" s="38">
        <v>1771.7666666666667</v>
      </c>
      <c r="E202" s="38">
        <v>1725.5333333333333</v>
      </c>
      <c r="F202" s="38">
        <v>1648.4166666666667</v>
      </c>
      <c r="G202" s="38">
        <v>1602.1833333333334</v>
      </c>
      <c r="H202" s="38">
        <v>1848.8833333333332</v>
      </c>
      <c r="I202" s="38">
        <v>1895.1166666666663</v>
      </c>
      <c r="J202" s="38">
        <v>1972.2333333333331</v>
      </c>
      <c r="K202" s="31">
        <v>1818</v>
      </c>
      <c r="L202" s="31">
        <v>1694.65</v>
      </c>
      <c r="M202" s="31">
        <v>14.823359999999999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924.85</v>
      </c>
      <c r="D203" s="38">
        <v>928.11666666666667</v>
      </c>
      <c r="E203" s="38">
        <v>918.73333333333335</v>
      </c>
      <c r="F203" s="38">
        <v>912.61666666666667</v>
      </c>
      <c r="G203" s="38">
        <v>903.23333333333335</v>
      </c>
      <c r="H203" s="38">
        <v>934.23333333333335</v>
      </c>
      <c r="I203" s="38">
        <v>943.61666666666679</v>
      </c>
      <c r="J203" s="38">
        <v>949.73333333333335</v>
      </c>
      <c r="K203" s="31">
        <v>937.5</v>
      </c>
      <c r="L203" s="31">
        <v>922</v>
      </c>
      <c r="M203" s="31">
        <v>3.3563100000000001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1334.05</v>
      </c>
      <c r="D204" s="38">
        <v>1327.3500000000001</v>
      </c>
      <c r="E204" s="38">
        <v>1316.7000000000003</v>
      </c>
      <c r="F204" s="38">
        <v>1299.3500000000001</v>
      </c>
      <c r="G204" s="38">
        <v>1288.7000000000003</v>
      </c>
      <c r="H204" s="38">
        <v>1344.7000000000003</v>
      </c>
      <c r="I204" s="38">
        <v>1355.3500000000004</v>
      </c>
      <c r="J204" s="38">
        <v>1372.7000000000003</v>
      </c>
      <c r="K204" s="31">
        <v>1338</v>
      </c>
      <c r="L204" s="31">
        <v>1310</v>
      </c>
      <c r="M204" s="31">
        <v>5.6711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1116.7</v>
      </c>
      <c r="D205" s="38">
        <v>1110.7333333333333</v>
      </c>
      <c r="E205" s="38">
        <v>1101.9666666666667</v>
      </c>
      <c r="F205" s="38">
        <v>1087.2333333333333</v>
      </c>
      <c r="G205" s="38">
        <v>1078.4666666666667</v>
      </c>
      <c r="H205" s="38">
        <v>1125.4666666666667</v>
      </c>
      <c r="I205" s="38">
        <v>1134.2333333333336</v>
      </c>
      <c r="J205" s="38">
        <v>1148.9666666666667</v>
      </c>
      <c r="K205" s="31">
        <v>1119.5</v>
      </c>
      <c r="L205" s="31">
        <v>1096</v>
      </c>
      <c r="M205" s="31">
        <v>25.26624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2534</v>
      </c>
      <c r="D206" s="38">
        <v>2545.2666666666669</v>
      </c>
      <c r="E206" s="38">
        <v>2506.5333333333338</v>
      </c>
      <c r="F206" s="38">
        <v>2479.0666666666671</v>
      </c>
      <c r="G206" s="38">
        <v>2440.3333333333339</v>
      </c>
      <c r="H206" s="38">
        <v>2572.7333333333336</v>
      </c>
      <c r="I206" s="38">
        <v>2611.4666666666662</v>
      </c>
      <c r="J206" s="38">
        <v>2638.9333333333334</v>
      </c>
      <c r="K206" s="31">
        <v>2584</v>
      </c>
      <c r="L206" s="31">
        <v>2517.8000000000002</v>
      </c>
      <c r="M206" s="31">
        <v>5.8911100000000003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1651.2</v>
      </c>
      <c r="D207" s="38">
        <v>1648.8999999999999</v>
      </c>
      <c r="E207" s="38">
        <v>1640.9999999999998</v>
      </c>
      <c r="F207" s="38">
        <v>1630.8</v>
      </c>
      <c r="G207" s="38">
        <v>1622.8999999999999</v>
      </c>
      <c r="H207" s="38">
        <v>1659.0999999999997</v>
      </c>
      <c r="I207" s="38">
        <v>1666.9999999999998</v>
      </c>
      <c r="J207" s="38">
        <v>1677.1999999999996</v>
      </c>
      <c r="K207" s="31">
        <v>1656.8</v>
      </c>
      <c r="L207" s="31">
        <v>1638.7</v>
      </c>
      <c r="M207" s="31">
        <v>172.82503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646.85</v>
      </c>
      <c r="D208" s="38">
        <v>648.76666666666665</v>
      </c>
      <c r="E208" s="38">
        <v>642.5333333333333</v>
      </c>
      <c r="F208" s="38">
        <v>638.2166666666667</v>
      </c>
      <c r="G208" s="38">
        <v>631.98333333333335</v>
      </c>
      <c r="H208" s="38">
        <v>653.08333333333326</v>
      </c>
      <c r="I208" s="38">
        <v>659.31666666666661</v>
      </c>
      <c r="J208" s="38">
        <v>663.63333333333321</v>
      </c>
      <c r="K208" s="31">
        <v>655</v>
      </c>
      <c r="L208" s="31">
        <v>644.45000000000005</v>
      </c>
      <c r="M208" s="31">
        <v>37.38008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3203.7</v>
      </c>
      <c r="D209" s="38">
        <v>3202.2333333333336</v>
      </c>
      <c r="E209" s="38">
        <v>3174.4666666666672</v>
      </c>
      <c r="F209" s="38">
        <v>3145.2333333333336</v>
      </c>
      <c r="G209" s="38">
        <v>3117.4666666666672</v>
      </c>
      <c r="H209" s="38">
        <v>3231.4666666666672</v>
      </c>
      <c r="I209" s="38">
        <v>3259.2333333333336</v>
      </c>
      <c r="J209" s="38">
        <v>3288.4666666666672</v>
      </c>
      <c r="K209" s="31">
        <v>3230</v>
      </c>
      <c r="L209" s="31">
        <v>3173</v>
      </c>
      <c r="M209" s="31">
        <v>9.3327299999999997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63.8</v>
      </c>
      <c r="D210" s="38">
        <v>63.949999999999996</v>
      </c>
      <c r="E210" s="38">
        <v>63.499999999999986</v>
      </c>
      <c r="F210" s="38">
        <v>63.199999999999989</v>
      </c>
      <c r="G210" s="38">
        <v>62.749999999999979</v>
      </c>
      <c r="H210" s="38">
        <v>64.25</v>
      </c>
      <c r="I210" s="38">
        <v>64.699999999999989</v>
      </c>
      <c r="J210" s="38">
        <v>65</v>
      </c>
      <c r="K210" s="31">
        <v>64.400000000000006</v>
      </c>
      <c r="L210" s="31">
        <v>63.65</v>
      </c>
      <c r="M210" s="31">
        <v>29.881900000000002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283.89999999999998</v>
      </c>
      <c r="D211" s="38">
        <v>284.43333333333334</v>
      </c>
      <c r="E211" s="38">
        <v>282.4666666666667</v>
      </c>
      <c r="F211" s="38">
        <v>281.03333333333336</v>
      </c>
      <c r="G211" s="38">
        <v>279.06666666666672</v>
      </c>
      <c r="H211" s="38">
        <v>285.86666666666667</v>
      </c>
      <c r="I211" s="38">
        <v>287.83333333333326</v>
      </c>
      <c r="J211" s="38">
        <v>289.26666666666665</v>
      </c>
      <c r="K211" s="31">
        <v>286.39999999999998</v>
      </c>
      <c r="L211" s="31">
        <v>283</v>
      </c>
      <c r="M211" s="31">
        <v>2.1214400000000002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462.6</v>
      </c>
      <c r="D212" s="38">
        <v>459.61666666666662</v>
      </c>
      <c r="E212" s="38">
        <v>455.98333333333323</v>
      </c>
      <c r="F212" s="38">
        <v>449.36666666666662</v>
      </c>
      <c r="G212" s="38">
        <v>445.73333333333323</v>
      </c>
      <c r="H212" s="38">
        <v>466.23333333333323</v>
      </c>
      <c r="I212" s="38">
        <v>469.86666666666656</v>
      </c>
      <c r="J212" s="38">
        <v>476.48333333333323</v>
      </c>
      <c r="K212" s="31">
        <v>463.25</v>
      </c>
      <c r="L212" s="31">
        <v>453</v>
      </c>
      <c r="M212" s="31">
        <v>49.742669999999997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1054.3499999999999</v>
      </c>
      <c r="D213" s="38">
        <v>1056.0166666666667</v>
      </c>
      <c r="E213" s="38">
        <v>1047.2833333333333</v>
      </c>
      <c r="F213" s="38">
        <v>1040.2166666666667</v>
      </c>
      <c r="G213" s="38">
        <v>1031.4833333333333</v>
      </c>
      <c r="H213" s="38">
        <v>1063.0833333333333</v>
      </c>
      <c r="I213" s="38">
        <v>1071.8166666666664</v>
      </c>
      <c r="J213" s="38">
        <v>1078.8833333333332</v>
      </c>
      <c r="K213" s="31">
        <v>1064.75</v>
      </c>
      <c r="L213" s="31">
        <v>1048.95</v>
      </c>
      <c r="M213" s="31">
        <v>0.20830000000000001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3961.5</v>
      </c>
      <c r="D214" s="38">
        <v>3966.4666666666667</v>
      </c>
      <c r="E214" s="38">
        <v>3934.0333333333333</v>
      </c>
      <c r="F214" s="38">
        <v>3906.5666666666666</v>
      </c>
      <c r="G214" s="38">
        <v>3874.1333333333332</v>
      </c>
      <c r="H214" s="38">
        <v>3993.9333333333334</v>
      </c>
      <c r="I214" s="38">
        <v>4026.3666666666668</v>
      </c>
      <c r="J214" s="38">
        <v>4053.8333333333335</v>
      </c>
      <c r="K214" s="31">
        <v>3998.9</v>
      </c>
      <c r="L214" s="31">
        <v>3939</v>
      </c>
      <c r="M214" s="31">
        <v>10.77942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141.1</v>
      </c>
      <c r="D215" s="38">
        <v>138.51666666666668</v>
      </c>
      <c r="E215" s="38">
        <v>132.63333333333335</v>
      </c>
      <c r="F215" s="38">
        <v>124.16666666666669</v>
      </c>
      <c r="G215" s="38">
        <v>118.28333333333336</v>
      </c>
      <c r="H215" s="38">
        <v>146.98333333333335</v>
      </c>
      <c r="I215" s="38">
        <v>152.86666666666667</v>
      </c>
      <c r="J215" s="38">
        <v>161.33333333333334</v>
      </c>
      <c r="K215" s="31">
        <v>144.4</v>
      </c>
      <c r="L215" s="31">
        <v>130.05000000000001</v>
      </c>
      <c r="M215" s="31">
        <v>448.78185000000002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282.39999999999998</v>
      </c>
      <c r="D216" s="38">
        <v>281.40000000000003</v>
      </c>
      <c r="E216" s="38">
        <v>277.30000000000007</v>
      </c>
      <c r="F216" s="38">
        <v>272.20000000000005</v>
      </c>
      <c r="G216" s="38">
        <v>268.10000000000008</v>
      </c>
      <c r="H216" s="38">
        <v>286.50000000000006</v>
      </c>
      <c r="I216" s="38">
        <v>290.60000000000008</v>
      </c>
      <c r="J216" s="38">
        <v>295.70000000000005</v>
      </c>
      <c r="K216" s="31">
        <v>285.5</v>
      </c>
      <c r="L216" s="31">
        <v>276.3</v>
      </c>
      <c r="M216" s="31">
        <v>62.408839999999998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2560.8000000000002</v>
      </c>
      <c r="D217" s="38">
        <v>2565.9</v>
      </c>
      <c r="E217" s="38">
        <v>2548.9</v>
      </c>
      <c r="F217" s="38">
        <v>2537</v>
      </c>
      <c r="G217" s="38">
        <v>2520</v>
      </c>
      <c r="H217" s="38">
        <v>2577.8000000000002</v>
      </c>
      <c r="I217" s="38">
        <v>2594.8000000000002</v>
      </c>
      <c r="J217" s="38">
        <v>2606.7000000000003</v>
      </c>
      <c r="K217" s="31">
        <v>2582.9</v>
      </c>
      <c r="L217" s="31">
        <v>2554</v>
      </c>
      <c r="M217" s="31">
        <v>20.032520000000002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321.95</v>
      </c>
      <c r="D218" s="38">
        <v>321.05</v>
      </c>
      <c r="E218" s="38">
        <v>319.10000000000002</v>
      </c>
      <c r="F218" s="38">
        <v>316.25</v>
      </c>
      <c r="G218" s="38">
        <v>314.3</v>
      </c>
      <c r="H218" s="38">
        <v>323.90000000000003</v>
      </c>
      <c r="I218" s="38">
        <v>325.84999999999997</v>
      </c>
      <c r="J218" s="38">
        <v>328.70000000000005</v>
      </c>
      <c r="K218" s="31">
        <v>323</v>
      </c>
      <c r="L218" s="31">
        <v>318.2</v>
      </c>
      <c r="M218" s="31">
        <v>6.3238399999999997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3942.45</v>
      </c>
      <c r="D219" s="38">
        <v>3952.5833333333335</v>
      </c>
      <c r="E219" s="38">
        <v>3921.166666666667</v>
      </c>
      <c r="F219" s="38">
        <v>3899.8833333333337</v>
      </c>
      <c r="G219" s="38">
        <v>3868.4666666666672</v>
      </c>
      <c r="H219" s="38">
        <v>3973.8666666666668</v>
      </c>
      <c r="I219" s="38">
        <v>4005.2833333333338</v>
      </c>
      <c r="J219" s="38">
        <v>4026.5666666666666</v>
      </c>
      <c r="K219" s="31">
        <v>3984</v>
      </c>
      <c r="L219" s="31">
        <v>3931.3</v>
      </c>
      <c r="M219" s="31">
        <v>0.95333999999999997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639.5</v>
      </c>
      <c r="D220" s="38">
        <v>639.81666666666672</v>
      </c>
      <c r="E220" s="38">
        <v>634.68333333333339</v>
      </c>
      <c r="F220" s="38">
        <v>629.86666666666667</v>
      </c>
      <c r="G220" s="38">
        <v>624.73333333333335</v>
      </c>
      <c r="H220" s="38">
        <v>644.63333333333344</v>
      </c>
      <c r="I220" s="38">
        <v>649.76666666666688</v>
      </c>
      <c r="J220" s="38">
        <v>654.58333333333348</v>
      </c>
      <c r="K220" s="31">
        <v>644.95000000000005</v>
      </c>
      <c r="L220" s="31">
        <v>635</v>
      </c>
      <c r="M220" s="31">
        <v>0.46033000000000002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870.1</v>
      </c>
      <c r="D221" s="38">
        <v>867.33333333333337</v>
      </c>
      <c r="E221" s="38">
        <v>854.66666666666674</v>
      </c>
      <c r="F221" s="38">
        <v>839.23333333333335</v>
      </c>
      <c r="G221" s="38">
        <v>826.56666666666672</v>
      </c>
      <c r="H221" s="38">
        <v>882.76666666666677</v>
      </c>
      <c r="I221" s="38">
        <v>895.43333333333351</v>
      </c>
      <c r="J221" s="38">
        <v>910.86666666666679</v>
      </c>
      <c r="K221" s="31">
        <v>880</v>
      </c>
      <c r="L221" s="31">
        <v>851.9</v>
      </c>
      <c r="M221" s="31">
        <v>3.31013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42992.95</v>
      </c>
      <c r="D222" s="38">
        <v>42801.516666666663</v>
      </c>
      <c r="E222" s="38">
        <v>42303.033333333326</v>
      </c>
      <c r="F222" s="38">
        <v>41613.116666666661</v>
      </c>
      <c r="G222" s="38">
        <v>41114.633333333324</v>
      </c>
      <c r="H222" s="38">
        <v>43491.433333333327</v>
      </c>
      <c r="I222" s="38">
        <v>43989.916666666664</v>
      </c>
      <c r="J222" s="38">
        <v>44679.833333333328</v>
      </c>
      <c r="K222" s="31">
        <v>43300</v>
      </c>
      <c r="L222" s="31">
        <v>42111.6</v>
      </c>
      <c r="M222" s="31">
        <v>2.3630000000000002E-2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64.2</v>
      </c>
      <c r="D223" s="38">
        <v>64.033333333333346</v>
      </c>
      <c r="E223" s="38">
        <v>63.466666666666697</v>
      </c>
      <c r="F223" s="38">
        <v>62.733333333333348</v>
      </c>
      <c r="G223" s="38">
        <v>62.1666666666667</v>
      </c>
      <c r="H223" s="38">
        <v>64.766666666666694</v>
      </c>
      <c r="I223" s="38">
        <v>65.333333333333329</v>
      </c>
      <c r="J223" s="38">
        <v>66.066666666666691</v>
      </c>
      <c r="K223" s="31">
        <v>64.599999999999994</v>
      </c>
      <c r="L223" s="31">
        <v>63.3</v>
      </c>
      <c r="M223" s="31">
        <v>59.933250000000001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998.3</v>
      </c>
      <c r="D224" s="38">
        <v>995.43333333333328</v>
      </c>
      <c r="E224" s="38">
        <v>991.46666666666658</v>
      </c>
      <c r="F224" s="38">
        <v>984.63333333333333</v>
      </c>
      <c r="G224" s="38">
        <v>980.66666666666663</v>
      </c>
      <c r="H224" s="38">
        <v>1002.2666666666665</v>
      </c>
      <c r="I224" s="38">
        <v>1006.2333333333332</v>
      </c>
      <c r="J224" s="38">
        <v>1013.0666666666665</v>
      </c>
      <c r="K224" s="31">
        <v>999.4</v>
      </c>
      <c r="L224" s="31">
        <v>988.6</v>
      </c>
      <c r="M224" s="31">
        <v>143.03116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1385.5</v>
      </c>
      <c r="D225" s="38">
        <v>1375.5666666666666</v>
      </c>
      <c r="E225" s="38">
        <v>1359.9333333333332</v>
      </c>
      <c r="F225" s="38">
        <v>1334.3666666666666</v>
      </c>
      <c r="G225" s="38">
        <v>1318.7333333333331</v>
      </c>
      <c r="H225" s="38">
        <v>1401.1333333333332</v>
      </c>
      <c r="I225" s="38">
        <v>1416.7666666666664</v>
      </c>
      <c r="J225" s="38">
        <v>1442.3333333333333</v>
      </c>
      <c r="K225" s="31">
        <v>1391.2</v>
      </c>
      <c r="L225" s="31">
        <v>1350</v>
      </c>
      <c r="M225" s="31">
        <v>7.9273600000000002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579.5</v>
      </c>
      <c r="D226" s="38">
        <v>578.18333333333328</v>
      </c>
      <c r="E226" s="38">
        <v>574.36666666666656</v>
      </c>
      <c r="F226" s="38">
        <v>569.23333333333323</v>
      </c>
      <c r="G226" s="38">
        <v>565.41666666666652</v>
      </c>
      <c r="H226" s="38">
        <v>583.31666666666661</v>
      </c>
      <c r="I226" s="38">
        <v>587.13333333333344</v>
      </c>
      <c r="J226" s="38">
        <v>592.26666666666665</v>
      </c>
      <c r="K226" s="31">
        <v>582</v>
      </c>
      <c r="L226" s="31">
        <v>573.04999999999995</v>
      </c>
      <c r="M226" s="31">
        <v>10.82164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635.29999999999995</v>
      </c>
      <c r="D227" s="38">
        <v>634.35</v>
      </c>
      <c r="E227" s="38">
        <v>631.35</v>
      </c>
      <c r="F227" s="38">
        <v>627.4</v>
      </c>
      <c r="G227" s="38">
        <v>624.4</v>
      </c>
      <c r="H227" s="38">
        <v>638.30000000000007</v>
      </c>
      <c r="I227" s="38">
        <v>641.30000000000007</v>
      </c>
      <c r="J227" s="38">
        <v>645.25000000000011</v>
      </c>
      <c r="K227" s="31">
        <v>637.35</v>
      </c>
      <c r="L227" s="31">
        <v>630.4</v>
      </c>
      <c r="M227" s="31">
        <v>4.6426100000000003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57.95</v>
      </c>
      <c r="D228" s="38">
        <v>58.050000000000004</v>
      </c>
      <c r="E228" s="38">
        <v>57.650000000000006</v>
      </c>
      <c r="F228" s="38">
        <v>57.35</v>
      </c>
      <c r="G228" s="38">
        <v>56.95</v>
      </c>
      <c r="H228" s="38">
        <v>58.350000000000009</v>
      </c>
      <c r="I228" s="38">
        <v>58.75</v>
      </c>
      <c r="J228" s="38">
        <v>59.050000000000011</v>
      </c>
      <c r="K228" s="31">
        <v>58.45</v>
      </c>
      <c r="L228" s="31">
        <v>57.75</v>
      </c>
      <c r="M228" s="31">
        <v>46.806229999999999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87.2</v>
      </c>
      <c r="D229" s="38">
        <v>86.516666666666666</v>
      </c>
      <c r="E229" s="38">
        <v>84.733333333333334</v>
      </c>
      <c r="F229" s="38">
        <v>82.266666666666666</v>
      </c>
      <c r="G229" s="38">
        <v>80.483333333333334</v>
      </c>
      <c r="H229" s="38">
        <v>88.983333333333334</v>
      </c>
      <c r="I229" s="38">
        <v>90.766666666666666</v>
      </c>
      <c r="J229" s="38">
        <v>93.233333333333334</v>
      </c>
      <c r="K229" s="31">
        <v>88.3</v>
      </c>
      <c r="L229" s="31">
        <v>84.05</v>
      </c>
      <c r="M229" s="31">
        <v>1014.82338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118.75</v>
      </c>
      <c r="D230" s="38">
        <v>118.05</v>
      </c>
      <c r="E230" s="38">
        <v>115.6</v>
      </c>
      <c r="F230" s="38">
        <v>112.45</v>
      </c>
      <c r="G230" s="38">
        <v>110</v>
      </c>
      <c r="H230" s="38">
        <v>121.19999999999999</v>
      </c>
      <c r="I230" s="38">
        <v>123.65</v>
      </c>
      <c r="J230" s="38">
        <v>126.79999999999998</v>
      </c>
      <c r="K230" s="31">
        <v>120.5</v>
      </c>
      <c r="L230" s="31">
        <v>114.9</v>
      </c>
      <c r="M230" s="31">
        <v>171.12866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831.15</v>
      </c>
      <c r="D231" s="38">
        <v>842.26666666666677</v>
      </c>
      <c r="E231" s="38">
        <v>818.88333333333355</v>
      </c>
      <c r="F231" s="38">
        <v>806.61666666666679</v>
      </c>
      <c r="G231" s="38">
        <v>783.23333333333358</v>
      </c>
      <c r="H231" s="38">
        <v>854.53333333333353</v>
      </c>
      <c r="I231" s="38">
        <v>877.91666666666674</v>
      </c>
      <c r="J231" s="38">
        <v>890.18333333333351</v>
      </c>
      <c r="K231" s="31">
        <v>865.65</v>
      </c>
      <c r="L231" s="31">
        <v>830</v>
      </c>
      <c r="M231" s="31">
        <v>0.67179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590.15</v>
      </c>
      <c r="D232" s="38">
        <v>584.38333333333333</v>
      </c>
      <c r="E232" s="38">
        <v>575.11666666666667</v>
      </c>
      <c r="F232" s="38">
        <v>560.08333333333337</v>
      </c>
      <c r="G232" s="38">
        <v>550.81666666666672</v>
      </c>
      <c r="H232" s="38">
        <v>599.41666666666663</v>
      </c>
      <c r="I232" s="38">
        <v>608.68333333333328</v>
      </c>
      <c r="J232" s="38">
        <v>623.71666666666658</v>
      </c>
      <c r="K232" s="31">
        <v>593.65</v>
      </c>
      <c r="L232" s="31">
        <v>569.35</v>
      </c>
      <c r="M232" s="31">
        <v>7.9595900000000004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219.45</v>
      </c>
      <c r="D233" s="38">
        <v>218.88333333333333</v>
      </c>
      <c r="E233" s="38">
        <v>215.76666666666665</v>
      </c>
      <c r="F233" s="38">
        <v>212.08333333333331</v>
      </c>
      <c r="G233" s="38">
        <v>208.96666666666664</v>
      </c>
      <c r="H233" s="38">
        <v>222.56666666666666</v>
      </c>
      <c r="I233" s="38">
        <v>225.68333333333334</v>
      </c>
      <c r="J233" s="38">
        <v>229.36666666666667</v>
      </c>
      <c r="K233" s="31">
        <v>222</v>
      </c>
      <c r="L233" s="31">
        <v>215.2</v>
      </c>
      <c r="M233" s="31">
        <v>53.520209999999999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143.75</v>
      </c>
      <c r="D234" s="38">
        <v>142.33333333333334</v>
      </c>
      <c r="E234" s="38">
        <v>139.01666666666668</v>
      </c>
      <c r="F234" s="38">
        <v>134.28333333333333</v>
      </c>
      <c r="G234" s="38">
        <v>130.96666666666667</v>
      </c>
      <c r="H234" s="38">
        <v>147.06666666666669</v>
      </c>
      <c r="I234" s="38">
        <v>150.38333333333335</v>
      </c>
      <c r="J234" s="38">
        <v>155.1166666666667</v>
      </c>
      <c r="K234" s="31">
        <v>145.65</v>
      </c>
      <c r="L234" s="31">
        <v>137.6</v>
      </c>
      <c r="M234" s="31">
        <v>345.96620000000001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69.2</v>
      </c>
      <c r="D235" s="38">
        <v>69.649999999999991</v>
      </c>
      <c r="E235" s="38">
        <v>68.249999999999986</v>
      </c>
      <c r="F235" s="38">
        <v>67.3</v>
      </c>
      <c r="G235" s="38">
        <v>65.899999999999991</v>
      </c>
      <c r="H235" s="38">
        <v>70.59999999999998</v>
      </c>
      <c r="I235" s="38">
        <v>71.999999999999986</v>
      </c>
      <c r="J235" s="38">
        <v>72.949999999999974</v>
      </c>
      <c r="K235" s="31">
        <v>71.05</v>
      </c>
      <c r="L235" s="31">
        <v>68.7</v>
      </c>
      <c r="M235" s="31">
        <v>105.19586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3112.4</v>
      </c>
      <c r="D236" s="38">
        <v>3113.5166666666664</v>
      </c>
      <c r="E236" s="38">
        <v>3087.0333333333328</v>
      </c>
      <c r="F236" s="38">
        <v>3061.6666666666665</v>
      </c>
      <c r="G236" s="38">
        <v>3035.1833333333329</v>
      </c>
      <c r="H236" s="38">
        <v>3138.8833333333328</v>
      </c>
      <c r="I236" s="38">
        <v>3165.3666666666663</v>
      </c>
      <c r="J236" s="38">
        <v>3190.7333333333327</v>
      </c>
      <c r="K236" s="31">
        <v>3140</v>
      </c>
      <c r="L236" s="31">
        <v>3088.15</v>
      </c>
      <c r="M236" s="31">
        <v>1.9748399999999999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346.9</v>
      </c>
      <c r="D237" s="38">
        <v>345.45</v>
      </c>
      <c r="E237" s="38">
        <v>341.4</v>
      </c>
      <c r="F237" s="38">
        <v>335.9</v>
      </c>
      <c r="G237" s="38">
        <v>331.84999999999997</v>
      </c>
      <c r="H237" s="38">
        <v>350.95</v>
      </c>
      <c r="I237" s="38">
        <v>355.00000000000006</v>
      </c>
      <c r="J237" s="38">
        <v>360.5</v>
      </c>
      <c r="K237" s="31">
        <v>349.5</v>
      </c>
      <c r="L237" s="31">
        <v>339.95</v>
      </c>
      <c r="M237" s="31">
        <v>14.44351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122.65</v>
      </c>
      <c r="D238" s="38">
        <v>123.01666666666667</v>
      </c>
      <c r="E238" s="38">
        <v>122.03333333333333</v>
      </c>
      <c r="F238" s="38">
        <v>121.41666666666667</v>
      </c>
      <c r="G238" s="38">
        <v>120.43333333333334</v>
      </c>
      <c r="H238" s="38">
        <v>123.63333333333333</v>
      </c>
      <c r="I238" s="38">
        <v>124.61666666666665</v>
      </c>
      <c r="J238" s="38">
        <v>125.23333333333332</v>
      </c>
      <c r="K238" s="31">
        <v>124</v>
      </c>
      <c r="L238" s="31">
        <v>122.4</v>
      </c>
      <c r="M238" s="31">
        <v>51.101239999999997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395.1</v>
      </c>
      <c r="D239" s="38">
        <v>393.90000000000003</v>
      </c>
      <c r="E239" s="38">
        <v>391.90000000000009</v>
      </c>
      <c r="F239" s="38">
        <v>388.70000000000005</v>
      </c>
      <c r="G239" s="38">
        <v>386.7000000000001</v>
      </c>
      <c r="H239" s="38">
        <v>397.10000000000008</v>
      </c>
      <c r="I239" s="38">
        <v>399.09999999999997</v>
      </c>
      <c r="J239" s="38">
        <v>402.30000000000007</v>
      </c>
      <c r="K239" s="31">
        <v>395.9</v>
      </c>
      <c r="L239" s="31">
        <v>390.7</v>
      </c>
      <c r="M239" s="31">
        <v>24.239570000000001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93.75</v>
      </c>
      <c r="D240" s="38">
        <v>94.316666666666663</v>
      </c>
      <c r="E240" s="38">
        <v>92.433333333333323</v>
      </c>
      <c r="F240" s="38">
        <v>91.11666666666666</v>
      </c>
      <c r="G240" s="38">
        <v>89.23333333333332</v>
      </c>
      <c r="H240" s="38">
        <v>95.633333333333326</v>
      </c>
      <c r="I240" s="38">
        <v>97.516666666666652</v>
      </c>
      <c r="J240" s="38">
        <v>98.833333333333329</v>
      </c>
      <c r="K240" s="31">
        <v>96.2</v>
      </c>
      <c r="L240" s="31">
        <v>93</v>
      </c>
      <c r="M240" s="31">
        <v>254.18124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26.35</v>
      </c>
      <c r="D241" s="38">
        <v>26.350000000000005</v>
      </c>
      <c r="E241" s="38">
        <v>26.150000000000009</v>
      </c>
      <c r="F241" s="38">
        <v>25.950000000000003</v>
      </c>
      <c r="G241" s="38">
        <v>25.750000000000007</v>
      </c>
      <c r="H241" s="38">
        <v>26.550000000000011</v>
      </c>
      <c r="I241" s="38">
        <v>26.750000000000007</v>
      </c>
      <c r="J241" s="38">
        <v>26.950000000000014</v>
      </c>
      <c r="K241" s="31">
        <v>26.55</v>
      </c>
      <c r="L241" s="31">
        <v>26.15</v>
      </c>
      <c r="M241" s="31">
        <v>79.15607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640.65</v>
      </c>
      <c r="D242" s="38">
        <v>638.11666666666667</v>
      </c>
      <c r="E242" s="38">
        <v>633.58333333333337</v>
      </c>
      <c r="F242" s="38">
        <v>626.51666666666665</v>
      </c>
      <c r="G242" s="38">
        <v>621.98333333333335</v>
      </c>
      <c r="H242" s="38">
        <v>645.18333333333339</v>
      </c>
      <c r="I242" s="38">
        <v>649.7166666666667</v>
      </c>
      <c r="J242" s="38">
        <v>656.78333333333342</v>
      </c>
      <c r="K242" s="31">
        <v>642.65</v>
      </c>
      <c r="L242" s="31">
        <v>631.04999999999995</v>
      </c>
      <c r="M242" s="31">
        <v>22.352450000000001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38.200000000000003</v>
      </c>
      <c r="D243" s="38">
        <v>37.300000000000004</v>
      </c>
      <c r="E243" s="38">
        <v>36.050000000000011</v>
      </c>
      <c r="F243" s="38">
        <v>33.900000000000006</v>
      </c>
      <c r="G243" s="38">
        <v>32.650000000000013</v>
      </c>
      <c r="H243" s="38">
        <v>39.45000000000001</v>
      </c>
      <c r="I243" s="38">
        <v>40.699999999999996</v>
      </c>
      <c r="J243" s="38">
        <v>42.850000000000009</v>
      </c>
      <c r="K243" s="31">
        <v>38.549999999999997</v>
      </c>
      <c r="L243" s="31">
        <v>35.15</v>
      </c>
      <c r="M243" s="31">
        <v>2160.1281800000002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1592.35</v>
      </c>
      <c r="D244" s="38">
        <v>1598.1166666666668</v>
      </c>
      <c r="E244" s="38">
        <v>1575.2333333333336</v>
      </c>
      <c r="F244" s="38">
        <v>1558.1166666666668</v>
      </c>
      <c r="G244" s="38">
        <v>1535.2333333333336</v>
      </c>
      <c r="H244" s="38">
        <v>1615.2333333333336</v>
      </c>
      <c r="I244" s="38">
        <v>1638.1166666666668</v>
      </c>
      <c r="J244" s="38">
        <v>1655.2333333333336</v>
      </c>
      <c r="K244" s="31">
        <v>1621</v>
      </c>
      <c r="L244" s="31">
        <v>1581</v>
      </c>
      <c r="M244" s="31">
        <v>1.46434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463.1</v>
      </c>
      <c r="D245" s="38">
        <v>461.05</v>
      </c>
      <c r="E245" s="38">
        <v>458.35</v>
      </c>
      <c r="F245" s="38">
        <v>453.6</v>
      </c>
      <c r="G245" s="38">
        <v>450.90000000000003</v>
      </c>
      <c r="H245" s="38">
        <v>465.8</v>
      </c>
      <c r="I245" s="38">
        <v>468.49999999999994</v>
      </c>
      <c r="J245" s="38">
        <v>473.25</v>
      </c>
      <c r="K245" s="31">
        <v>463.75</v>
      </c>
      <c r="L245" s="31">
        <v>456.3</v>
      </c>
      <c r="M245" s="31">
        <v>25.65813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172</v>
      </c>
      <c r="D246" s="38">
        <v>173.16666666666666</v>
      </c>
      <c r="E246" s="38">
        <v>170.48333333333332</v>
      </c>
      <c r="F246" s="38">
        <v>168.96666666666667</v>
      </c>
      <c r="G246" s="38">
        <v>166.28333333333333</v>
      </c>
      <c r="H246" s="38">
        <v>174.68333333333331</v>
      </c>
      <c r="I246" s="38">
        <v>177.36666666666665</v>
      </c>
      <c r="J246" s="38">
        <v>178.8833333333333</v>
      </c>
      <c r="K246" s="31">
        <v>175.85</v>
      </c>
      <c r="L246" s="31">
        <v>171.65</v>
      </c>
      <c r="M246" s="31">
        <v>65.371409999999997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1417.75</v>
      </c>
      <c r="D247" s="38">
        <v>1411.2166666666665</v>
      </c>
      <c r="E247" s="38">
        <v>1402.5333333333328</v>
      </c>
      <c r="F247" s="38">
        <v>1387.3166666666664</v>
      </c>
      <c r="G247" s="38">
        <v>1378.6333333333328</v>
      </c>
      <c r="H247" s="38">
        <v>1426.4333333333329</v>
      </c>
      <c r="I247" s="38">
        <v>1435.1166666666668</v>
      </c>
      <c r="J247" s="38">
        <v>1450.333333333333</v>
      </c>
      <c r="K247" s="31">
        <v>1419.9</v>
      </c>
      <c r="L247" s="31">
        <v>1396</v>
      </c>
      <c r="M247" s="31">
        <v>17.213850000000001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15.25</v>
      </c>
      <c r="D248" s="38">
        <v>15.183333333333332</v>
      </c>
      <c r="E248" s="38">
        <v>14.966666666666663</v>
      </c>
      <c r="F248" s="38">
        <v>14.683333333333332</v>
      </c>
      <c r="G248" s="38">
        <v>14.466666666666663</v>
      </c>
      <c r="H248" s="38">
        <v>15.466666666666663</v>
      </c>
      <c r="I248" s="38">
        <v>15.683333333333332</v>
      </c>
      <c r="J248" s="38">
        <v>15.966666666666663</v>
      </c>
      <c r="K248" s="31">
        <v>15.4</v>
      </c>
      <c r="L248" s="31">
        <v>14.9</v>
      </c>
      <c r="M248" s="31">
        <v>78.417439999999999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4587.1000000000004</v>
      </c>
      <c r="D249" s="38">
        <v>4600.3666666666668</v>
      </c>
      <c r="E249" s="38">
        <v>4556.7333333333336</v>
      </c>
      <c r="F249" s="38">
        <v>4526.3666666666668</v>
      </c>
      <c r="G249" s="38">
        <v>4482.7333333333336</v>
      </c>
      <c r="H249" s="38">
        <v>4630.7333333333336</v>
      </c>
      <c r="I249" s="38">
        <v>4674.3666666666668</v>
      </c>
      <c r="J249" s="38">
        <v>4704.7333333333336</v>
      </c>
      <c r="K249" s="31">
        <v>4644</v>
      </c>
      <c r="L249" s="31">
        <v>4570</v>
      </c>
      <c r="M249" s="31">
        <v>2.2929200000000001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1355.7</v>
      </c>
      <c r="D250" s="38">
        <v>1348.8166666666666</v>
      </c>
      <c r="E250" s="38">
        <v>1340.1333333333332</v>
      </c>
      <c r="F250" s="38">
        <v>1324.5666666666666</v>
      </c>
      <c r="G250" s="38">
        <v>1315.8833333333332</v>
      </c>
      <c r="H250" s="38">
        <v>1364.3833333333332</v>
      </c>
      <c r="I250" s="38">
        <v>1373.0666666666666</v>
      </c>
      <c r="J250" s="38">
        <v>1388.6333333333332</v>
      </c>
      <c r="K250" s="31">
        <v>1357.5</v>
      </c>
      <c r="L250" s="31">
        <v>1333.25</v>
      </c>
      <c r="M250" s="31">
        <v>79.021799999999999</v>
      </c>
      <c r="N250" s="1"/>
      <c r="O250" s="1"/>
    </row>
    <row r="251" spans="1:15" ht="12.75" customHeight="1">
      <c r="A251" s="33">
        <v>241</v>
      </c>
      <c r="B251" s="58" t="s">
        <v>881</v>
      </c>
      <c r="C251" s="31">
        <v>2898.75</v>
      </c>
      <c r="D251" s="38">
        <v>2899.1333333333332</v>
      </c>
      <c r="E251" s="38">
        <v>2869.6166666666663</v>
      </c>
      <c r="F251" s="38">
        <v>2840.4833333333331</v>
      </c>
      <c r="G251" s="38">
        <v>2810.9666666666662</v>
      </c>
      <c r="H251" s="38">
        <v>2928.2666666666664</v>
      </c>
      <c r="I251" s="38">
        <v>2957.7833333333328</v>
      </c>
      <c r="J251" s="38">
        <v>2986.9166666666665</v>
      </c>
      <c r="K251" s="31">
        <v>2928.65</v>
      </c>
      <c r="L251" s="31">
        <v>2870</v>
      </c>
      <c r="M251" s="31">
        <v>0.18346000000000001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674.65</v>
      </c>
      <c r="D252" s="38">
        <v>673.30000000000007</v>
      </c>
      <c r="E252" s="38">
        <v>652.85000000000014</v>
      </c>
      <c r="F252" s="38">
        <v>631.05000000000007</v>
      </c>
      <c r="G252" s="38">
        <v>610.60000000000014</v>
      </c>
      <c r="H252" s="38">
        <v>695.10000000000014</v>
      </c>
      <c r="I252" s="38">
        <v>715.55000000000018</v>
      </c>
      <c r="J252" s="38">
        <v>737.35000000000014</v>
      </c>
      <c r="K252" s="31">
        <v>693.75</v>
      </c>
      <c r="L252" s="31">
        <v>651.5</v>
      </c>
      <c r="M252" s="31">
        <v>68.015510000000006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2592.9</v>
      </c>
      <c r="D253" s="38">
        <v>2610.0333333333333</v>
      </c>
      <c r="E253" s="38">
        <v>2570.0666666666666</v>
      </c>
      <c r="F253" s="38">
        <v>2547.2333333333331</v>
      </c>
      <c r="G253" s="38">
        <v>2507.2666666666664</v>
      </c>
      <c r="H253" s="38">
        <v>2632.8666666666668</v>
      </c>
      <c r="I253" s="38">
        <v>2672.833333333333</v>
      </c>
      <c r="J253" s="38">
        <v>2695.666666666667</v>
      </c>
      <c r="K253" s="31">
        <v>2650</v>
      </c>
      <c r="L253" s="31">
        <v>2587.1999999999998</v>
      </c>
      <c r="M253" s="31">
        <v>5.6393000000000004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873.5</v>
      </c>
      <c r="D254" s="38">
        <v>874.7833333333333</v>
      </c>
      <c r="E254" s="38">
        <v>856.31666666666661</v>
      </c>
      <c r="F254" s="38">
        <v>839.13333333333333</v>
      </c>
      <c r="G254" s="38">
        <v>820.66666666666663</v>
      </c>
      <c r="H254" s="38">
        <v>891.96666666666658</v>
      </c>
      <c r="I254" s="38">
        <v>910.43333333333328</v>
      </c>
      <c r="J254" s="38">
        <v>927.61666666666656</v>
      </c>
      <c r="K254" s="31">
        <v>893.25</v>
      </c>
      <c r="L254" s="31">
        <v>857.6</v>
      </c>
      <c r="M254" s="31">
        <v>11.26798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26.45</v>
      </c>
      <c r="D255" s="38">
        <v>26.599999999999998</v>
      </c>
      <c r="E255" s="38">
        <v>26.249999999999996</v>
      </c>
      <c r="F255" s="38">
        <v>26.049999999999997</v>
      </c>
      <c r="G255" s="38">
        <v>25.699999999999996</v>
      </c>
      <c r="H255" s="38">
        <v>26.799999999999997</v>
      </c>
      <c r="I255" s="38">
        <v>27.15</v>
      </c>
      <c r="J255" s="38">
        <v>27.349999999999998</v>
      </c>
      <c r="K255" s="31">
        <v>26.95</v>
      </c>
      <c r="L255" s="31">
        <v>26.4</v>
      </c>
      <c r="M255" s="31">
        <v>216.52285000000001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465.7</v>
      </c>
      <c r="D256" s="38">
        <v>466.3</v>
      </c>
      <c r="E256" s="38">
        <v>462.90000000000003</v>
      </c>
      <c r="F256" s="38">
        <v>460.1</v>
      </c>
      <c r="G256" s="38">
        <v>456.70000000000005</v>
      </c>
      <c r="H256" s="38">
        <v>469.1</v>
      </c>
      <c r="I256" s="38">
        <v>472.5</v>
      </c>
      <c r="J256" s="38">
        <v>475.3</v>
      </c>
      <c r="K256" s="31">
        <v>469.7</v>
      </c>
      <c r="L256" s="31">
        <v>463.5</v>
      </c>
      <c r="M256" s="31">
        <v>81.947969999999998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112.5</v>
      </c>
      <c r="D257" s="38">
        <v>112.66666666666667</v>
      </c>
      <c r="E257" s="38">
        <v>111.83333333333334</v>
      </c>
      <c r="F257" s="38">
        <v>111.16666666666667</v>
      </c>
      <c r="G257" s="38">
        <v>110.33333333333334</v>
      </c>
      <c r="H257" s="38">
        <v>113.33333333333334</v>
      </c>
      <c r="I257" s="38">
        <v>114.16666666666669</v>
      </c>
      <c r="J257" s="38">
        <v>114.83333333333334</v>
      </c>
      <c r="K257" s="31">
        <v>113.5</v>
      </c>
      <c r="L257" s="31">
        <v>112</v>
      </c>
      <c r="M257" s="31">
        <v>3.5402399999999998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2501.1</v>
      </c>
      <c r="D258" s="38">
        <v>2470.6833333333334</v>
      </c>
      <c r="E258" s="38">
        <v>2424.3666666666668</v>
      </c>
      <c r="F258" s="38">
        <v>2347.6333333333332</v>
      </c>
      <c r="G258" s="38">
        <v>2301.3166666666666</v>
      </c>
      <c r="H258" s="38">
        <v>2547.416666666667</v>
      </c>
      <c r="I258" s="38">
        <v>2593.7333333333336</v>
      </c>
      <c r="J258" s="38">
        <v>2670.4666666666672</v>
      </c>
      <c r="K258" s="31">
        <v>2517</v>
      </c>
      <c r="L258" s="31">
        <v>2393.9499999999998</v>
      </c>
      <c r="M258" s="31">
        <v>0.57025000000000003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3274.65</v>
      </c>
      <c r="D259" s="38">
        <v>3275.7833333333333</v>
      </c>
      <c r="E259" s="38">
        <v>3253.9666666666667</v>
      </c>
      <c r="F259" s="38">
        <v>3233.2833333333333</v>
      </c>
      <c r="G259" s="38">
        <v>3211.4666666666667</v>
      </c>
      <c r="H259" s="38">
        <v>3296.4666666666667</v>
      </c>
      <c r="I259" s="38">
        <v>3318.2833333333333</v>
      </c>
      <c r="J259" s="38">
        <v>3338.9666666666667</v>
      </c>
      <c r="K259" s="31">
        <v>3297.6</v>
      </c>
      <c r="L259" s="31">
        <v>3255.1</v>
      </c>
      <c r="M259" s="31">
        <v>0.99436999999999998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112.3</v>
      </c>
      <c r="D260" s="38">
        <v>111.2</v>
      </c>
      <c r="E260" s="38">
        <v>109.75</v>
      </c>
      <c r="F260" s="38">
        <v>107.2</v>
      </c>
      <c r="G260" s="38">
        <v>105.75</v>
      </c>
      <c r="H260" s="38">
        <v>113.75</v>
      </c>
      <c r="I260" s="38">
        <v>115.20000000000002</v>
      </c>
      <c r="J260" s="38">
        <v>117.75</v>
      </c>
      <c r="K260" s="31">
        <v>112.65</v>
      </c>
      <c r="L260" s="31">
        <v>108.65</v>
      </c>
      <c r="M260" s="31">
        <v>33.801749999999998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1401.65</v>
      </c>
      <c r="D261" s="38">
        <v>1407.5666666666666</v>
      </c>
      <c r="E261" s="38">
        <v>1365.1333333333332</v>
      </c>
      <c r="F261" s="38">
        <v>1328.6166666666666</v>
      </c>
      <c r="G261" s="38">
        <v>1286.1833333333332</v>
      </c>
      <c r="H261" s="38">
        <v>1444.0833333333333</v>
      </c>
      <c r="I261" s="38">
        <v>1486.5166666666667</v>
      </c>
      <c r="J261" s="38">
        <v>1523.0333333333333</v>
      </c>
      <c r="K261" s="31">
        <v>1450</v>
      </c>
      <c r="L261" s="31">
        <v>1371.05</v>
      </c>
      <c r="M261" s="31">
        <v>3.0014799999999999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400.95</v>
      </c>
      <c r="D262" s="38">
        <v>399.01666666666665</v>
      </c>
      <c r="E262" s="38">
        <v>395.93333333333328</v>
      </c>
      <c r="F262" s="38">
        <v>390.91666666666663</v>
      </c>
      <c r="G262" s="38">
        <v>387.83333333333326</v>
      </c>
      <c r="H262" s="38">
        <v>404.0333333333333</v>
      </c>
      <c r="I262" s="38">
        <v>407.11666666666667</v>
      </c>
      <c r="J262" s="38">
        <v>412.13333333333333</v>
      </c>
      <c r="K262" s="31">
        <v>402.1</v>
      </c>
      <c r="L262" s="31">
        <v>394</v>
      </c>
      <c r="M262" s="31">
        <v>6.8536999999999999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668.75</v>
      </c>
      <c r="D263" s="38">
        <v>668.48333333333335</v>
      </c>
      <c r="E263" s="38">
        <v>662.76666666666665</v>
      </c>
      <c r="F263" s="38">
        <v>656.7833333333333</v>
      </c>
      <c r="G263" s="38">
        <v>651.06666666666661</v>
      </c>
      <c r="H263" s="38">
        <v>674.4666666666667</v>
      </c>
      <c r="I263" s="38">
        <v>680.18333333333339</v>
      </c>
      <c r="J263" s="38">
        <v>686.16666666666674</v>
      </c>
      <c r="K263" s="31">
        <v>674.2</v>
      </c>
      <c r="L263" s="31">
        <v>662.5</v>
      </c>
      <c r="M263" s="31">
        <v>35.766399999999997</v>
      </c>
      <c r="N263" s="1"/>
      <c r="O263" s="1"/>
    </row>
    <row r="264" spans="1:15" ht="12.75" customHeight="1">
      <c r="A264" s="33">
        <v>254</v>
      </c>
      <c r="B264" s="58" t="s">
        <v>882</v>
      </c>
      <c r="C264" s="31">
        <v>309.55</v>
      </c>
      <c r="D264" s="38">
        <v>309.91666666666669</v>
      </c>
      <c r="E264" s="38">
        <v>306.18333333333339</v>
      </c>
      <c r="F264" s="38">
        <v>302.81666666666672</v>
      </c>
      <c r="G264" s="38">
        <v>299.08333333333343</v>
      </c>
      <c r="H264" s="38">
        <v>313.28333333333336</v>
      </c>
      <c r="I264" s="38">
        <v>317.01666666666659</v>
      </c>
      <c r="J264" s="38">
        <v>320.38333333333333</v>
      </c>
      <c r="K264" s="31">
        <v>313.64999999999998</v>
      </c>
      <c r="L264" s="31">
        <v>306.55</v>
      </c>
      <c r="M264" s="31">
        <v>0.32774999999999999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609.4</v>
      </c>
      <c r="D265" s="38">
        <v>616.13333333333333</v>
      </c>
      <c r="E265" s="38">
        <v>600.4666666666667</v>
      </c>
      <c r="F265" s="38">
        <v>591.53333333333342</v>
      </c>
      <c r="G265" s="38">
        <v>575.86666666666679</v>
      </c>
      <c r="H265" s="38">
        <v>625.06666666666661</v>
      </c>
      <c r="I265" s="38">
        <v>640.73333333333335</v>
      </c>
      <c r="J265" s="38">
        <v>649.66666666666652</v>
      </c>
      <c r="K265" s="31">
        <v>631.79999999999995</v>
      </c>
      <c r="L265" s="31">
        <v>607.20000000000005</v>
      </c>
      <c r="M265" s="31">
        <v>8.5331399999999995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330.35</v>
      </c>
      <c r="D266" s="38">
        <v>328.56666666666666</v>
      </c>
      <c r="E266" s="38">
        <v>325.88333333333333</v>
      </c>
      <c r="F266" s="38">
        <v>321.41666666666669</v>
      </c>
      <c r="G266" s="38">
        <v>318.73333333333335</v>
      </c>
      <c r="H266" s="38">
        <v>333.0333333333333</v>
      </c>
      <c r="I266" s="38">
        <v>335.71666666666658</v>
      </c>
      <c r="J266" s="38">
        <v>340.18333333333328</v>
      </c>
      <c r="K266" s="31">
        <v>331.25</v>
      </c>
      <c r="L266" s="31">
        <v>324.10000000000002</v>
      </c>
      <c r="M266" s="31">
        <v>6.1544800000000004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77.849999999999994</v>
      </c>
      <c r="D267" s="38">
        <v>77.400000000000006</v>
      </c>
      <c r="E267" s="38">
        <v>76.100000000000009</v>
      </c>
      <c r="F267" s="38">
        <v>74.350000000000009</v>
      </c>
      <c r="G267" s="38">
        <v>73.050000000000011</v>
      </c>
      <c r="H267" s="38">
        <v>79.150000000000006</v>
      </c>
      <c r="I267" s="38">
        <v>80.450000000000017</v>
      </c>
      <c r="J267" s="38">
        <v>82.2</v>
      </c>
      <c r="K267" s="31">
        <v>78.7</v>
      </c>
      <c r="L267" s="31">
        <v>75.650000000000006</v>
      </c>
      <c r="M267" s="31">
        <v>41.326880000000003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288.7</v>
      </c>
      <c r="D268" s="38">
        <v>289.91666666666669</v>
      </c>
      <c r="E268" s="38">
        <v>286.23333333333335</v>
      </c>
      <c r="F268" s="38">
        <v>283.76666666666665</v>
      </c>
      <c r="G268" s="38">
        <v>280.08333333333331</v>
      </c>
      <c r="H268" s="38">
        <v>292.38333333333338</v>
      </c>
      <c r="I268" s="38">
        <v>296.06666666666666</v>
      </c>
      <c r="J268" s="38">
        <v>298.53333333333342</v>
      </c>
      <c r="K268" s="31">
        <v>293.60000000000002</v>
      </c>
      <c r="L268" s="31">
        <v>287.45</v>
      </c>
      <c r="M268" s="31">
        <v>11.356199999999999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816.75</v>
      </c>
      <c r="D269" s="38">
        <v>814.7166666666667</v>
      </c>
      <c r="E269" s="38">
        <v>808.23333333333335</v>
      </c>
      <c r="F269" s="38">
        <v>799.7166666666667</v>
      </c>
      <c r="G269" s="38">
        <v>793.23333333333335</v>
      </c>
      <c r="H269" s="38">
        <v>823.23333333333335</v>
      </c>
      <c r="I269" s="38">
        <v>829.7166666666667</v>
      </c>
      <c r="J269" s="38">
        <v>838.23333333333335</v>
      </c>
      <c r="K269" s="31">
        <v>821.2</v>
      </c>
      <c r="L269" s="31">
        <v>806.2</v>
      </c>
      <c r="M269" s="31">
        <v>42.2607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478.5</v>
      </c>
      <c r="D270" s="38">
        <v>479.93333333333339</v>
      </c>
      <c r="E270" s="38">
        <v>475.6666666666668</v>
      </c>
      <c r="F270" s="38">
        <v>472.83333333333343</v>
      </c>
      <c r="G270" s="38">
        <v>468.56666666666683</v>
      </c>
      <c r="H270" s="38">
        <v>482.76666666666677</v>
      </c>
      <c r="I270" s="38">
        <v>487.03333333333342</v>
      </c>
      <c r="J270" s="38">
        <v>489.86666666666673</v>
      </c>
      <c r="K270" s="31">
        <v>484.2</v>
      </c>
      <c r="L270" s="31">
        <v>477.1</v>
      </c>
      <c r="M270" s="31">
        <v>15.15667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414.75</v>
      </c>
      <c r="D271" s="38">
        <v>418.86666666666662</v>
      </c>
      <c r="E271" s="38">
        <v>408.93333333333322</v>
      </c>
      <c r="F271" s="38">
        <v>403.11666666666662</v>
      </c>
      <c r="G271" s="38">
        <v>393.18333333333322</v>
      </c>
      <c r="H271" s="38">
        <v>424.68333333333322</v>
      </c>
      <c r="I271" s="38">
        <v>434.61666666666662</v>
      </c>
      <c r="J271" s="38">
        <v>440.43333333333322</v>
      </c>
      <c r="K271" s="31">
        <v>428.8</v>
      </c>
      <c r="L271" s="31">
        <v>413.05</v>
      </c>
      <c r="M271" s="31">
        <v>4.2525199999999996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377.35</v>
      </c>
      <c r="D272" s="38">
        <v>378.0333333333333</v>
      </c>
      <c r="E272" s="38">
        <v>372.96666666666658</v>
      </c>
      <c r="F272" s="38">
        <v>368.58333333333326</v>
      </c>
      <c r="G272" s="38">
        <v>363.51666666666654</v>
      </c>
      <c r="H272" s="38">
        <v>382.41666666666663</v>
      </c>
      <c r="I272" s="38">
        <v>387.48333333333335</v>
      </c>
      <c r="J272" s="38">
        <v>391.86666666666667</v>
      </c>
      <c r="K272" s="31">
        <v>383.1</v>
      </c>
      <c r="L272" s="31">
        <v>373.65</v>
      </c>
      <c r="M272" s="31">
        <v>1.17388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771.15</v>
      </c>
      <c r="D273" s="38">
        <v>774.26666666666677</v>
      </c>
      <c r="E273" s="38">
        <v>765.88333333333355</v>
      </c>
      <c r="F273" s="38">
        <v>760.61666666666679</v>
      </c>
      <c r="G273" s="38">
        <v>752.23333333333358</v>
      </c>
      <c r="H273" s="38">
        <v>779.53333333333353</v>
      </c>
      <c r="I273" s="38">
        <v>787.91666666666674</v>
      </c>
      <c r="J273" s="38">
        <v>793.18333333333351</v>
      </c>
      <c r="K273" s="31">
        <v>782.65</v>
      </c>
      <c r="L273" s="31">
        <v>769</v>
      </c>
      <c r="M273" s="31">
        <v>1.1991400000000001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311.8</v>
      </c>
      <c r="D274" s="38">
        <v>309.65000000000003</v>
      </c>
      <c r="E274" s="38">
        <v>304.60000000000008</v>
      </c>
      <c r="F274" s="38">
        <v>297.40000000000003</v>
      </c>
      <c r="G274" s="38">
        <v>292.35000000000008</v>
      </c>
      <c r="H274" s="38">
        <v>316.85000000000008</v>
      </c>
      <c r="I274" s="38">
        <v>321.90000000000003</v>
      </c>
      <c r="J274" s="38">
        <v>329.10000000000008</v>
      </c>
      <c r="K274" s="31">
        <v>314.7</v>
      </c>
      <c r="L274" s="31">
        <v>302.45</v>
      </c>
      <c r="M274" s="31">
        <v>15.10196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640.15</v>
      </c>
      <c r="D275" s="38">
        <v>637.5333333333333</v>
      </c>
      <c r="E275" s="38">
        <v>626.26666666666665</v>
      </c>
      <c r="F275" s="38">
        <v>612.38333333333333</v>
      </c>
      <c r="G275" s="38">
        <v>601.11666666666667</v>
      </c>
      <c r="H275" s="38">
        <v>651.41666666666663</v>
      </c>
      <c r="I275" s="38">
        <v>662.68333333333328</v>
      </c>
      <c r="J275" s="38">
        <v>676.56666666666661</v>
      </c>
      <c r="K275" s="31">
        <v>648.79999999999995</v>
      </c>
      <c r="L275" s="31">
        <v>623.65</v>
      </c>
      <c r="M275" s="31">
        <v>3.34443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1437.6</v>
      </c>
      <c r="D276" s="38">
        <v>1426.8666666666668</v>
      </c>
      <c r="E276" s="38">
        <v>1413.7333333333336</v>
      </c>
      <c r="F276" s="38">
        <v>1389.8666666666668</v>
      </c>
      <c r="G276" s="38">
        <v>1376.7333333333336</v>
      </c>
      <c r="H276" s="38">
        <v>1450.7333333333336</v>
      </c>
      <c r="I276" s="38">
        <v>1463.8666666666668</v>
      </c>
      <c r="J276" s="38">
        <v>1487.7333333333336</v>
      </c>
      <c r="K276" s="31">
        <v>1440</v>
      </c>
      <c r="L276" s="31">
        <v>1403</v>
      </c>
      <c r="M276" s="31">
        <v>1.8459399999999999</v>
      </c>
      <c r="N276" s="1"/>
      <c r="O276" s="1"/>
    </row>
    <row r="277" spans="1:15" ht="12.75" customHeight="1">
      <c r="A277" s="33">
        <v>267</v>
      </c>
      <c r="B277" s="58" t="s">
        <v>869</v>
      </c>
      <c r="C277" s="31">
        <v>634.1</v>
      </c>
      <c r="D277" s="38">
        <v>632.53333333333342</v>
      </c>
      <c r="E277" s="38">
        <v>627.11666666666679</v>
      </c>
      <c r="F277" s="38">
        <v>620.13333333333333</v>
      </c>
      <c r="G277" s="38">
        <v>614.7166666666667</v>
      </c>
      <c r="H277" s="38">
        <v>639.51666666666688</v>
      </c>
      <c r="I277" s="38">
        <v>644.93333333333362</v>
      </c>
      <c r="J277" s="38">
        <v>651.91666666666697</v>
      </c>
      <c r="K277" s="31">
        <v>637.95000000000005</v>
      </c>
      <c r="L277" s="31">
        <v>625.54999999999995</v>
      </c>
      <c r="M277" s="31">
        <v>2.14039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174.7</v>
      </c>
      <c r="D278" s="38">
        <v>175.20000000000002</v>
      </c>
      <c r="E278" s="38">
        <v>173.50000000000003</v>
      </c>
      <c r="F278" s="38">
        <v>172.3</v>
      </c>
      <c r="G278" s="38">
        <v>170.60000000000002</v>
      </c>
      <c r="H278" s="38">
        <v>176.40000000000003</v>
      </c>
      <c r="I278" s="38">
        <v>178.10000000000002</v>
      </c>
      <c r="J278" s="38">
        <v>179.30000000000004</v>
      </c>
      <c r="K278" s="31">
        <v>176.9</v>
      </c>
      <c r="L278" s="31">
        <v>174</v>
      </c>
      <c r="M278" s="31">
        <v>9.8424800000000001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335.4</v>
      </c>
      <c r="D279" s="38">
        <v>333.71666666666664</v>
      </c>
      <c r="E279" s="38">
        <v>330.2833333333333</v>
      </c>
      <c r="F279" s="38">
        <v>325.16666666666669</v>
      </c>
      <c r="G279" s="38">
        <v>321.73333333333335</v>
      </c>
      <c r="H279" s="38">
        <v>338.83333333333326</v>
      </c>
      <c r="I279" s="38">
        <v>342.26666666666654</v>
      </c>
      <c r="J279" s="38">
        <v>347.38333333333321</v>
      </c>
      <c r="K279" s="31">
        <v>337.15</v>
      </c>
      <c r="L279" s="31">
        <v>328.6</v>
      </c>
      <c r="M279" s="31">
        <v>8.1169600000000006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123.95</v>
      </c>
      <c r="D280" s="38">
        <v>124.8</v>
      </c>
      <c r="E280" s="38">
        <v>122.14999999999999</v>
      </c>
      <c r="F280" s="38">
        <v>120.35</v>
      </c>
      <c r="G280" s="38">
        <v>117.69999999999999</v>
      </c>
      <c r="H280" s="38">
        <v>126.6</v>
      </c>
      <c r="I280" s="38">
        <v>129.25</v>
      </c>
      <c r="J280" s="38">
        <v>131.05000000000001</v>
      </c>
      <c r="K280" s="31">
        <v>127.45</v>
      </c>
      <c r="L280" s="31">
        <v>123</v>
      </c>
      <c r="M280" s="31">
        <v>25.91863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633.85</v>
      </c>
      <c r="D281" s="38">
        <v>633.66666666666663</v>
      </c>
      <c r="E281" s="38">
        <v>630.43333333333328</v>
      </c>
      <c r="F281" s="38">
        <v>627.01666666666665</v>
      </c>
      <c r="G281" s="38">
        <v>623.7833333333333</v>
      </c>
      <c r="H281" s="38">
        <v>637.08333333333326</v>
      </c>
      <c r="I281" s="38">
        <v>640.31666666666661</v>
      </c>
      <c r="J281" s="38">
        <v>643.73333333333323</v>
      </c>
      <c r="K281" s="31">
        <v>636.9</v>
      </c>
      <c r="L281" s="31">
        <v>630.25</v>
      </c>
      <c r="M281" s="31">
        <v>2.0068600000000001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2429.5500000000002</v>
      </c>
      <c r="D282" s="38">
        <v>2440.9833333333336</v>
      </c>
      <c r="E282" s="38">
        <v>2394.0666666666671</v>
      </c>
      <c r="F282" s="38">
        <v>2358.5833333333335</v>
      </c>
      <c r="G282" s="38">
        <v>2311.666666666667</v>
      </c>
      <c r="H282" s="38">
        <v>2476.4666666666672</v>
      </c>
      <c r="I282" s="38">
        <v>2523.3833333333332</v>
      </c>
      <c r="J282" s="38">
        <v>2558.8666666666672</v>
      </c>
      <c r="K282" s="31">
        <v>2487.9</v>
      </c>
      <c r="L282" s="31">
        <v>2405.5</v>
      </c>
      <c r="M282" s="31">
        <v>2.7989999999999999</v>
      </c>
      <c r="N282" s="1"/>
      <c r="O282" s="1"/>
    </row>
    <row r="283" spans="1:15" ht="12.75" customHeight="1">
      <c r="A283" s="33">
        <v>273</v>
      </c>
      <c r="B283" s="58" t="s">
        <v>883</v>
      </c>
      <c r="C283" s="31">
        <v>2793.8</v>
      </c>
      <c r="D283" s="38">
        <v>2789.8333333333335</v>
      </c>
      <c r="E283" s="38">
        <v>2749.666666666667</v>
      </c>
      <c r="F283" s="38">
        <v>2705.5333333333333</v>
      </c>
      <c r="G283" s="38">
        <v>2665.3666666666668</v>
      </c>
      <c r="H283" s="38">
        <v>2833.9666666666672</v>
      </c>
      <c r="I283" s="38">
        <v>2874.1333333333341</v>
      </c>
      <c r="J283" s="38">
        <v>2918.2666666666673</v>
      </c>
      <c r="K283" s="31">
        <v>2830</v>
      </c>
      <c r="L283" s="31">
        <v>2745.7</v>
      </c>
      <c r="M283" s="31">
        <v>0.20593</v>
      </c>
      <c r="N283" s="1"/>
      <c r="O283" s="1"/>
    </row>
    <row r="284" spans="1:15" ht="12.75" customHeight="1">
      <c r="A284" s="33">
        <v>274</v>
      </c>
      <c r="B284" s="58" t="s">
        <v>889</v>
      </c>
      <c r="C284" s="31">
        <v>575.95000000000005</v>
      </c>
      <c r="D284" s="38">
        <v>579</v>
      </c>
      <c r="E284" s="38">
        <v>563</v>
      </c>
      <c r="F284" s="38">
        <v>550.04999999999995</v>
      </c>
      <c r="G284" s="38">
        <v>534.04999999999995</v>
      </c>
      <c r="H284" s="38">
        <v>591.95000000000005</v>
      </c>
      <c r="I284" s="38">
        <v>607.95000000000005</v>
      </c>
      <c r="J284" s="38">
        <v>620.90000000000009</v>
      </c>
      <c r="K284" s="31">
        <v>595</v>
      </c>
      <c r="L284" s="31">
        <v>566.04999999999995</v>
      </c>
      <c r="M284" s="31">
        <v>0.27109</v>
      </c>
      <c r="N284" s="1"/>
      <c r="O284" s="1"/>
    </row>
    <row r="285" spans="1:15" ht="12.75" customHeight="1">
      <c r="A285" s="33">
        <v>275</v>
      </c>
      <c r="B285" s="58" t="s">
        <v>884</v>
      </c>
      <c r="C285" s="31">
        <v>385.8</v>
      </c>
      <c r="D285" s="38">
        <v>383.41666666666669</v>
      </c>
      <c r="E285" s="38">
        <v>375.03333333333336</v>
      </c>
      <c r="F285" s="38">
        <v>364.26666666666665</v>
      </c>
      <c r="G285" s="38">
        <v>355.88333333333333</v>
      </c>
      <c r="H285" s="38">
        <v>394.18333333333339</v>
      </c>
      <c r="I285" s="38">
        <v>402.56666666666672</v>
      </c>
      <c r="J285" s="38">
        <v>413.33333333333343</v>
      </c>
      <c r="K285" s="31">
        <v>391.8</v>
      </c>
      <c r="L285" s="31">
        <v>372.65</v>
      </c>
      <c r="M285" s="31">
        <v>4.0419499999999999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247.35</v>
      </c>
      <c r="D286" s="38">
        <v>246.7166666666667</v>
      </c>
      <c r="E286" s="38">
        <v>245.43333333333339</v>
      </c>
      <c r="F286" s="38">
        <v>243.51666666666671</v>
      </c>
      <c r="G286" s="38">
        <v>242.23333333333341</v>
      </c>
      <c r="H286" s="38">
        <v>248.63333333333338</v>
      </c>
      <c r="I286" s="38">
        <v>249.91666666666669</v>
      </c>
      <c r="J286" s="38">
        <v>251.83333333333337</v>
      </c>
      <c r="K286" s="31">
        <v>248</v>
      </c>
      <c r="L286" s="31">
        <v>244.8</v>
      </c>
      <c r="M286" s="31">
        <v>3.08623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1856.55</v>
      </c>
      <c r="D287" s="38">
        <v>1860.2333333333336</v>
      </c>
      <c r="E287" s="38">
        <v>1845.4666666666672</v>
      </c>
      <c r="F287" s="38">
        <v>1834.3833333333337</v>
      </c>
      <c r="G287" s="38">
        <v>1819.6166666666672</v>
      </c>
      <c r="H287" s="38">
        <v>1871.3166666666671</v>
      </c>
      <c r="I287" s="38">
        <v>1886.0833333333335</v>
      </c>
      <c r="J287" s="38">
        <v>1897.166666666667</v>
      </c>
      <c r="K287" s="31">
        <v>1875</v>
      </c>
      <c r="L287" s="31">
        <v>1849.15</v>
      </c>
      <c r="M287" s="31">
        <v>40.252070000000003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1082.75</v>
      </c>
      <c r="D288" s="38">
        <v>1079.3</v>
      </c>
      <c r="E288" s="38">
        <v>1068.9499999999998</v>
      </c>
      <c r="F288" s="38">
        <v>1055.1499999999999</v>
      </c>
      <c r="G288" s="38">
        <v>1044.7999999999997</v>
      </c>
      <c r="H288" s="38">
        <v>1093.0999999999999</v>
      </c>
      <c r="I288" s="38">
        <v>1103.4499999999998</v>
      </c>
      <c r="J288" s="38">
        <v>1117.25</v>
      </c>
      <c r="K288" s="31">
        <v>1089.6500000000001</v>
      </c>
      <c r="L288" s="31">
        <v>1065.5</v>
      </c>
      <c r="M288" s="31">
        <v>5.8769299999999998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389.2</v>
      </c>
      <c r="D289" s="38">
        <v>384.90000000000003</v>
      </c>
      <c r="E289" s="38">
        <v>379.30000000000007</v>
      </c>
      <c r="F289" s="38">
        <v>369.40000000000003</v>
      </c>
      <c r="G289" s="38">
        <v>363.80000000000007</v>
      </c>
      <c r="H289" s="38">
        <v>394.80000000000007</v>
      </c>
      <c r="I289" s="38">
        <v>400.40000000000009</v>
      </c>
      <c r="J289" s="38">
        <v>410.30000000000007</v>
      </c>
      <c r="K289" s="31">
        <v>390.5</v>
      </c>
      <c r="L289" s="31">
        <v>375</v>
      </c>
      <c r="M289" s="31">
        <v>10.57329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1913.8</v>
      </c>
      <c r="D290" s="38">
        <v>1919.6166666666668</v>
      </c>
      <c r="E290" s="38">
        <v>1894.2333333333336</v>
      </c>
      <c r="F290" s="38">
        <v>1874.6666666666667</v>
      </c>
      <c r="G290" s="38">
        <v>1849.2833333333335</v>
      </c>
      <c r="H290" s="38">
        <v>1939.1833333333336</v>
      </c>
      <c r="I290" s="38">
        <v>1964.5666666666668</v>
      </c>
      <c r="J290" s="38">
        <v>1984.1333333333337</v>
      </c>
      <c r="K290" s="31">
        <v>1945</v>
      </c>
      <c r="L290" s="31">
        <v>1900.05</v>
      </c>
      <c r="M290" s="31">
        <v>0.48616999999999999</v>
      </c>
      <c r="N290" s="1"/>
      <c r="O290" s="1"/>
    </row>
    <row r="291" spans="1:15" ht="12.75" customHeight="1">
      <c r="A291" s="33">
        <v>281</v>
      </c>
      <c r="B291" s="58" t="s">
        <v>885</v>
      </c>
      <c r="C291" s="31">
        <v>2271.4</v>
      </c>
      <c r="D291" s="38">
        <v>2258.8166666666666</v>
      </c>
      <c r="E291" s="38">
        <v>2230.6333333333332</v>
      </c>
      <c r="F291" s="38">
        <v>2189.8666666666668</v>
      </c>
      <c r="G291" s="38">
        <v>2161.6833333333334</v>
      </c>
      <c r="H291" s="38">
        <v>2299.583333333333</v>
      </c>
      <c r="I291" s="38">
        <v>2327.7666666666664</v>
      </c>
      <c r="J291" s="38">
        <v>2368.5333333333328</v>
      </c>
      <c r="K291" s="31">
        <v>2287</v>
      </c>
      <c r="L291" s="31">
        <v>2218.0500000000002</v>
      </c>
      <c r="M291" s="31">
        <v>0.39099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131.9</v>
      </c>
      <c r="D292" s="38">
        <v>132.13333333333333</v>
      </c>
      <c r="E292" s="38">
        <v>131.11666666666665</v>
      </c>
      <c r="F292" s="38">
        <v>130.33333333333331</v>
      </c>
      <c r="G292" s="38">
        <v>129.31666666666663</v>
      </c>
      <c r="H292" s="38">
        <v>132.91666666666666</v>
      </c>
      <c r="I292" s="38">
        <v>133.93333333333331</v>
      </c>
      <c r="J292" s="38">
        <v>134.71666666666667</v>
      </c>
      <c r="K292" s="31">
        <v>133.15</v>
      </c>
      <c r="L292" s="31">
        <v>131.35</v>
      </c>
      <c r="M292" s="31">
        <v>40.765189999999997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4036.25</v>
      </c>
      <c r="D293" s="38">
        <v>4046.4833333333336</v>
      </c>
      <c r="E293" s="38">
        <v>4012.9666666666672</v>
      </c>
      <c r="F293" s="38">
        <v>3989.6833333333334</v>
      </c>
      <c r="G293" s="38">
        <v>3956.166666666667</v>
      </c>
      <c r="H293" s="38">
        <v>4069.7666666666673</v>
      </c>
      <c r="I293" s="38">
        <v>4103.2833333333338</v>
      </c>
      <c r="J293" s="38">
        <v>4126.5666666666675</v>
      </c>
      <c r="K293" s="31">
        <v>4080</v>
      </c>
      <c r="L293" s="31">
        <v>4023.2</v>
      </c>
      <c r="M293" s="31">
        <v>1.46377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14110.4</v>
      </c>
      <c r="D294" s="38">
        <v>14053.133333333333</v>
      </c>
      <c r="E294" s="38">
        <v>13757.266666666666</v>
      </c>
      <c r="F294" s="38">
        <v>13404.133333333333</v>
      </c>
      <c r="G294" s="38">
        <v>13108.266666666666</v>
      </c>
      <c r="H294" s="38">
        <v>14406.266666666666</v>
      </c>
      <c r="I294" s="38">
        <v>14702.133333333331</v>
      </c>
      <c r="J294" s="38">
        <v>15055.266666666666</v>
      </c>
      <c r="K294" s="31">
        <v>14349</v>
      </c>
      <c r="L294" s="31">
        <v>13700</v>
      </c>
      <c r="M294" s="31">
        <v>0.13152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2681.35</v>
      </c>
      <c r="D295" s="38">
        <v>2667.4833333333336</v>
      </c>
      <c r="E295" s="38">
        <v>2644.9666666666672</v>
      </c>
      <c r="F295" s="38">
        <v>2608.5833333333335</v>
      </c>
      <c r="G295" s="38">
        <v>2586.0666666666671</v>
      </c>
      <c r="H295" s="38">
        <v>2703.8666666666672</v>
      </c>
      <c r="I295" s="38">
        <v>2726.3833333333337</v>
      </c>
      <c r="J295" s="38">
        <v>2762.7666666666673</v>
      </c>
      <c r="K295" s="31">
        <v>2690</v>
      </c>
      <c r="L295" s="31">
        <v>2631.1</v>
      </c>
      <c r="M295" s="31">
        <v>12.84981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379.55</v>
      </c>
      <c r="D296" s="38">
        <v>380.48333333333335</v>
      </c>
      <c r="E296" s="38">
        <v>375.06666666666672</v>
      </c>
      <c r="F296" s="38">
        <v>370.58333333333337</v>
      </c>
      <c r="G296" s="38">
        <v>365.16666666666674</v>
      </c>
      <c r="H296" s="38">
        <v>384.9666666666667</v>
      </c>
      <c r="I296" s="38">
        <v>390.38333333333333</v>
      </c>
      <c r="J296" s="38">
        <v>394.86666666666667</v>
      </c>
      <c r="K296" s="31">
        <v>385.9</v>
      </c>
      <c r="L296" s="31">
        <v>376</v>
      </c>
      <c r="M296" s="31">
        <v>5.3867900000000004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352</v>
      </c>
      <c r="D297" s="38">
        <v>348.55</v>
      </c>
      <c r="E297" s="38">
        <v>337.6</v>
      </c>
      <c r="F297" s="38">
        <v>323.2</v>
      </c>
      <c r="G297" s="38">
        <v>312.25</v>
      </c>
      <c r="H297" s="38">
        <v>362.95000000000005</v>
      </c>
      <c r="I297" s="38">
        <v>373.9</v>
      </c>
      <c r="J297" s="38">
        <v>388.30000000000007</v>
      </c>
      <c r="K297" s="31">
        <v>359.5</v>
      </c>
      <c r="L297" s="31">
        <v>334.15</v>
      </c>
      <c r="M297" s="31">
        <v>81.39255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269.55</v>
      </c>
      <c r="D298" s="38">
        <v>266.91666666666669</v>
      </c>
      <c r="E298" s="38">
        <v>259.63333333333338</v>
      </c>
      <c r="F298" s="38">
        <v>249.7166666666667</v>
      </c>
      <c r="G298" s="38">
        <v>242.43333333333339</v>
      </c>
      <c r="H298" s="38">
        <v>276.83333333333337</v>
      </c>
      <c r="I298" s="38">
        <v>284.11666666666667</v>
      </c>
      <c r="J298" s="38">
        <v>294.03333333333336</v>
      </c>
      <c r="K298" s="31">
        <v>274.2</v>
      </c>
      <c r="L298" s="31">
        <v>257</v>
      </c>
      <c r="M298" s="31">
        <v>38.889800000000001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92.4</v>
      </c>
      <c r="D299" s="38">
        <v>92.233333333333334</v>
      </c>
      <c r="E299" s="38">
        <v>91.166666666666671</v>
      </c>
      <c r="F299" s="38">
        <v>89.933333333333337</v>
      </c>
      <c r="G299" s="38">
        <v>88.866666666666674</v>
      </c>
      <c r="H299" s="38">
        <v>93.466666666666669</v>
      </c>
      <c r="I299" s="38">
        <v>94.533333333333331</v>
      </c>
      <c r="J299" s="38">
        <v>95.766666666666666</v>
      </c>
      <c r="K299" s="31">
        <v>93.3</v>
      </c>
      <c r="L299" s="31">
        <v>91</v>
      </c>
      <c r="M299" s="31">
        <v>24.660810000000001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417.4</v>
      </c>
      <c r="D300" s="38">
        <v>416.10000000000008</v>
      </c>
      <c r="E300" s="38">
        <v>412.90000000000015</v>
      </c>
      <c r="F300" s="38">
        <v>408.40000000000009</v>
      </c>
      <c r="G300" s="38">
        <v>405.20000000000016</v>
      </c>
      <c r="H300" s="38">
        <v>420.60000000000014</v>
      </c>
      <c r="I300" s="38">
        <v>423.80000000000007</v>
      </c>
      <c r="J300" s="38">
        <v>428.30000000000013</v>
      </c>
      <c r="K300" s="31">
        <v>419.3</v>
      </c>
      <c r="L300" s="31">
        <v>411.6</v>
      </c>
      <c r="M300" s="31">
        <v>22.918050000000001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639.95000000000005</v>
      </c>
      <c r="D301" s="38">
        <v>636.11666666666667</v>
      </c>
      <c r="E301" s="38">
        <v>630.83333333333337</v>
      </c>
      <c r="F301" s="38">
        <v>621.7166666666667</v>
      </c>
      <c r="G301" s="38">
        <v>616.43333333333339</v>
      </c>
      <c r="H301" s="38">
        <v>645.23333333333335</v>
      </c>
      <c r="I301" s="38">
        <v>650.51666666666665</v>
      </c>
      <c r="J301" s="38">
        <v>659.63333333333333</v>
      </c>
      <c r="K301" s="31">
        <v>641.4</v>
      </c>
      <c r="L301" s="31">
        <v>627</v>
      </c>
      <c r="M301" s="31">
        <v>14.69797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4987.3</v>
      </c>
      <c r="D302" s="38">
        <v>4906.5666666666666</v>
      </c>
      <c r="E302" s="38">
        <v>4813.1333333333332</v>
      </c>
      <c r="F302" s="38">
        <v>4638.9666666666662</v>
      </c>
      <c r="G302" s="38">
        <v>4545.5333333333328</v>
      </c>
      <c r="H302" s="38">
        <v>5080.7333333333336</v>
      </c>
      <c r="I302" s="38">
        <v>5174.1666666666661</v>
      </c>
      <c r="J302" s="38">
        <v>5348.3333333333339</v>
      </c>
      <c r="K302" s="31">
        <v>5000</v>
      </c>
      <c r="L302" s="31">
        <v>4732.3999999999996</v>
      </c>
      <c r="M302" s="31">
        <v>1.0529500000000001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4891.6499999999996</v>
      </c>
      <c r="D303" s="38">
        <v>4865.55</v>
      </c>
      <c r="E303" s="38">
        <v>4827.1000000000004</v>
      </c>
      <c r="F303" s="38">
        <v>4762.55</v>
      </c>
      <c r="G303" s="38">
        <v>4724.1000000000004</v>
      </c>
      <c r="H303" s="38">
        <v>4930.1000000000004</v>
      </c>
      <c r="I303" s="38">
        <v>4968.5499999999993</v>
      </c>
      <c r="J303" s="38">
        <v>5033.1000000000004</v>
      </c>
      <c r="K303" s="31">
        <v>4904</v>
      </c>
      <c r="L303" s="31">
        <v>4801</v>
      </c>
      <c r="M303" s="31">
        <v>3.43283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985.45</v>
      </c>
      <c r="D304" s="38">
        <v>983.16666666666663</v>
      </c>
      <c r="E304" s="38">
        <v>974.33333333333326</v>
      </c>
      <c r="F304" s="38">
        <v>963.21666666666658</v>
      </c>
      <c r="G304" s="38">
        <v>954.38333333333321</v>
      </c>
      <c r="H304" s="38">
        <v>994.2833333333333</v>
      </c>
      <c r="I304" s="38">
        <v>1003.1166666666666</v>
      </c>
      <c r="J304" s="38">
        <v>1014.2333333333333</v>
      </c>
      <c r="K304" s="31">
        <v>992</v>
      </c>
      <c r="L304" s="31">
        <v>972.05</v>
      </c>
      <c r="M304" s="31">
        <v>9.1228300000000004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1596.5</v>
      </c>
      <c r="D305" s="38">
        <v>1591.5166666666667</v>
      </c>
      <c r="E305" s="38">
        <v>1563.0333333333333</v>
      </c>
      <c r="F305" s="38">
        <v>1529.5666666666666</v>
      </c>
      <c r="G305" s="38">
        <v>1501.0833333333333</v>
      </c>
      <c r="H305" s="38">
        <v>1624.9833333333333</v>
      </c>
      <c r="I305" s="38">
        <v>1653.4666666666665</v>
      </c>
      <c r="J305" s="38">
        <v>1686.9333333333334</v>
      </c>
      <c r="K305" s="31">
        <v>1620</v>
      </c>
      <c r="L305" s="31">
        <v>1558.05</v>
      </c>
      <c r="M305" s="31">
        <v>1.8268800000000001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759.35</v>
      </c>
      <c r="D306" s="38">
        <v>754.33333333333337</v>
      </c>
      <c r="E306" s="38">
        <v>743.01666666666677</v>
      </c>
      <c r="F306" s="38">
        <v>726.68333333333339</v>
      </c>
      <c r="G306" s="38">
        <v>715.36666666666679</v>
      </c>
      <c r="H306" s="38">
        <v>770.66666666666674</v>
      </c>
      <c r="I306" s="38">
        <v>781.98333333333335</v>
      </c>
      <c r="J306" s="38">
        <v>798.31666666666672</v>
      </c>
      <c r="K306" s="31">
        <v>765.65</v>
      </c>
      <c r="L306" s="31">
        <v>738</v>
      </c>
      <c r="M306" s="31">
        <v>10.279299999999999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1118.3</v>
      </c>
      <c r="D307" s="38">
        <v>1120.9333333333334</v>
      </c>
      <c r="E307" s="38">
        <v>1104.8666666666668</v>
      </c>
      <c r="F307" s="38">
        <v>1091.4333333333334</v>
      </c>
      <c r="G307" s="38">
        <v>1075.3666666666668</v>
      </c>
      <c r="H307" s="38">
        <v>1134.3666666666668</v>
      </c>
      <c r="I307" s="38">
        <v>1150.4333333333334</v>
      </c>
      <c r="J307" s="38">
        <v>1163.8666666666668</v>
      </c>
      <c r="K307" s="31">
        <v>1137</v>
      </c>
      <c r="L307" s="31">
        <v>1107.5</v>
      </c>
      <c r="M307" s="31">
        <v>4.5350400000000004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297.45</v>
      </c>
      <c r="D308" s="38">
        <v>295.91666666666669</v>
      </c>
      <c r="E308" s="38">
        <v>291.13333333333338</v>
      </c>
      <c r="F308" s="38">
        <v>284.81666666666672</v>
      </c>
      <c r="G308" s="38">
        <v>280.03333333333342</v>
      </c>
      <c r="H308" s="38">
        <v>302.23333333333335</v>
      </c>
      <c r="I308" s="38">
        <v>307.01666666666665</v>
      </c>
      <c r="J308" s="38">
        <v>313.33333333333331</v>
      </c>
      <c r="K308" s="31">
        <v>300.7</v>
      </c>
      <c r="L308" s="31">
        <v>289.60000000000002</v>
      </c>
      <c r="M308" s="31">
        <v>119.13383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1475.2</v>
      </c>
      <c r="D309" s="38">
        <v>1470.5999999999997</v>
      </c>
      <c r="E309" s="38">
        <v>1462.1999999999994</v>
      </c>
      <c r="F309" s="38">
        <v>1449.1999999999996</v>
      </c>
      <c r="G309" s="38">
        <v>1440.7999999999993</v>
      </c>
      <c r="H309" s="38">
        <v>1483.5999999999995</v>
      </c>
      <c r="I309" s="38">
        <v>1491.9999999999995</v>
      </c>
      <c r="J309" s="38">
        <v>1504.9999999999995</v>
      </c>
      <c r="K309" s="31">
        <v>1479</v>
      </c>
      <c r="L309" s="31">
        <v>1457.6</v>
      </c>
      <c r="M309" s="31">
        <v>24.607890000000001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338.5</v>
      </c>
      <c r="D310" s="38">
        <v>337</v>
      </c>
      <c r="E310" s="38">
        <v>334</v>
      </c>
      <c r="F310" s="38">
        <v>329.5</v>
      </c>
      <c r="G310" s="38">
        <v>326.5</v>
      </c>
      <c r="H310" s="38">
        <v>341.5</v>
      </c>
      <c r="I310" s="38">
        <v>344.5</v>
      </c>
      <c r="J310" s="38">
        <v>349</v>
      </c>
      <c r="K310" s="31">
        <v>340</v>
      </c>
      <c r="L310" s="31">
        <v>332.5</v>
      </c>
      <c r="M310" s="31">
        <v>2.0733199999999998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517.20000000000005</v>
      </c>
      <c r="D311" s="38">
        <v>518.43333333333339</v>
      </c>
      <c r="E311" s="38">
        <v>511.86666666666679</v>
      </c>
      <c r="F311" s="38">
        <v>506.53333333333342</v>
      </c>
      <c r="G311" s="38">
        <v>499.96666666666681</v>
      </c>
      <c r="H311" s="38">
        <v>523.76666666666677</v>
      </c>
      <c r="I311" s="38">
        <v>530.33333333333337</v>
      </c>
      <c r="J311" s="38">
        <v>535.66666666666674</v>
      </c>
      <c r="K311" s="31">
        <v>525</v>
      </c>
      <c r="L311" s="31">
        <v>513.1</v>
      </c>
      <c r="M311" s="31">
        <v>2.7530700000000001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358.3</v>
      </c>
      <c r="D312" s="38">
        <v>359.55</v>
      </c>
      <c r="E312" s="38">
        <v>354.65000000000003</v>
      </c>
      <c r="F312" s="38">
        <v>351</v>
      </c>
      <c r="G312" s="38">
        <v>346.1</v>
      </c>
      <c r="H312" s="38">
        <v>363.20000000000005</v>
      </c>
      <c r="I312" s="38">
        <v>368.1</v>
      </c>
      <c r="J312" s="38">
        <v>371.75000000000006</v>
      </c>
      <c r="K312" s="31">
        <v>364.45</v>
      </c>
      <c r="L312" s="31">
        <v>355.9</v>
      </c>
      <c r="M312" s="31">
        <v>2.7363300000000002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139.1</v>
      </c>
      <c r="D313" s="38">
        <v>139.38333333333333</v>
      </c>
      <c r="E313" s="38">
        <v>137.56666666666666</v>
      </c>
      <c r="F313" s="38">
        <v>136.03333333333333</v>
      </c>
      <c r="G313" s="38">
        <v>134.21666666666667</v>
      </c>
      <c r="H313" s="38">
        <v>140.91666666666666</v>
      </c>
      <c r="I313" s="38">
        <v>142.73333333333332</v>
      </c>
      <c r="J313" s="38">
        <v>144.26666666666665</v>
      </c>
      <c r="K313" s="31">
        <v>141.19999999999999</v>
      </c>
      <c r="L313" s="31">
        <v>137.85</v>
      </c>
      <c r="M313" s="31">
        <v>47.196069999999999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83.05</v>
      </c>
      <c r="D314" s="38">
        <v>82.266666666666666</v>
      </c>
      <c r="E314" s="38">
        <v>81.033333333333331</v>
      </c>
      <c r="F314" s="38">
        <v>79.016666666666666</v>
      </c>
      <c r="G314" s="38">
        <v>77.783333333333331</v>
      </c>
      <c r="H314" s="38">
        <v>84.283333333333331</v>
      </c>
      <c r="I314" s="38">
        <v>85.516666666666652</v>
      </c>
      <c r="J314" s="38">
        <v>87.533333333333331</v>
      </c>
      <c r="K314" s="31">
        <v>83.5</v>
      </c>
      <c r="L314" s="31">
        <v>80.25</v>
      </c>
      <c r="M314" s="31">
        <v>59.288159999999998</v>
      </c>
      <c r="N314" s="1"/>
      <c r="O314" s="1"/>
    </row>
    <row r="315" spans="1:15" ht="12.75" customHeight="1">
      <c r="A315" s="33">
        <v>305</v>
      </c>
      <c r="B315" s="58" t="s">
        <v>1077</v>
      </c>
      <c r="C315" s="31">
        <v>1742.75</v>
      </c>
      <c r="D315" s="38">
        <v>1764.1333333333332</v>
      </c>
      <c r="E315" s="38">
        <v>1703.6166666666663</v>
      </c>
      <c r="F315" s="38">
        <v>1664.4833333333331</v>
      </c>
      <c r="G315" s="38">
        <v>1603.9666666666662</v>
      </c>
      <c r="H315" s="38">
        <v>1803.2666666666664</v>
      </c>
      <c r="I315" s="38">
        <v>1863.7833333333333</v>
      </c>
      <c r="J315" s="38">
        <v>1902.9166666666665</v>
      </c>
      <c r="K315" s="31">
        <v>1824.65</v>
      </c>
      <c r="L315" s="31">
        <v>1725</v>
      </c>
      <c r="M315" s="31">
        <v>4.9573999999999998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560.54999999999995</v>
      </c>
      <c r="D316" s="38">
        <v>564.91666666666663</v>
      </c>
      <c r="E316" s="38">
        <v>552.83333333333326</v>
      </c>
      <c r="F316" s="38">
        <v>545.11666666666667</v>
      </c>
      <c r="G316" s="38">
        <v>533.0333333333333</v>
      </c>
      <c r="H316" s="38">
        <v>572.63333333333321</v>
      </c>
      <c r="I316" s="38">
        <v>584.71666666666647</v>
      </c>
      <c r="J316" s="38">
        <v>592.43333333333317</v>
      </c>
      <c r="K316" s="31">
        <v>577</v>
      </c>
      <c r="L316" s="31">
        <v>557.20000000000005</v>
      </c>
      <c r="M316" s="31">
        <v>31.361080000000001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9820.75</v>
      </c>
      <c r="D317" s="38">
        <v>9754.8166666666675</v>
      </c>
      <c r="E317" s="38">
        <v>9671.9333333333343</v>
      </c>
      <c r="F317" s="38">
        <v>9523.1166666666668</v>
      </c>
      <c r="G317" s="38">
        <v>9440.2333333333336</v>
      </c>
      <c r="H317" s="38">
        <v>9903.633333333335</v>
      </c>
      <c r="I317" s="38">
        <v>9986.5166666666701</v>
      </c>
      <c r="J317" s="38">
        <v>10135.333333333336</v>
      </c>
      <c r="K317" s="31">
        <v>9837.7000000000007</v>
      </c>
      <c r="L317" s="31">
        <v>9606</v>
      </c>
      <c r="M317" s="31">
        <v>6.0006000000000004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2025.6</v>
      </c>
      <c r="D318" s="38">
        <v>2032.8333333333333</v>
      </c>
      <c r="E318" s="38">
        <v>1987.7666666666664</v>
      </c>
      <c r="F318" s="38">
        <v>1949.9333333333332</v>
      </c>
      <c r="G318" s="38">
        <v>1904.8666666666663</v>
      </c>
      <c r="H318" s="38">
        <v>2070.6666666666665</v>
      </c>
      <c r="I318" s="38">
        <v>2115.7333333333336</v>
      </c>
      <c r="J318" s="38">
        <v>2153.5666666666666</v>
      </c>
      <c r="K318" s="31">
        <v>2077.9</v>
      </c>
      <c r="L318" s="31">
        <v>1995</v>
      </c>
      <c r="M318" s="31">
        <v>1.50376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814.75</v>
      </c>
      <c r="D319" s="38">
        <v>815.36666666666667</v>
      </c>
      <c r="E319" s="38">
        <v>805.2833333333333</v>
      </c>
      <c r="F319" s="38">
        <v>795.81666666666661</v>
      </c>
      <c r="G319" s="38">
        <v>785.73333333333323</v>
      </c>
      <c r="H319" s="38">
        <v>824.83333333333337</v>
      </c>
      <c r="I319" s="38">
        <v>834.91666666666663</v>
      </c>
      <c r="J319" s="38">
        <v>844.38333333333344</v>
      </c>
      <c r="K319" s="31">
        <v>825.45</v>
      </c>
      <c r="L319" s="31">
        <v>805.9</v>
      </c>
      <c r="M319" s="31">
        <v>3.4174000000000002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594.9</v>
      </c>
      <c r="D320" s="38">
        <v>596.83333333333326</v>
      </c>
      <c r="E320" s="38">
        <v>587.86666666666656</v>
      </c>
      <c r="F320" s="38">
        <v>580.83333333333326</v>
      </c>
      <c r="G320" s="38">
        <v>571.86666666666656</v>
      </c>
      <c r="H320" s="38">
        <v>603.86666666666656</v>
      </c>
      <c r="I320" s="38">
        <v>612.83333333333326</v>
      </c>
      <c r="J320" s="38">
        <v>619.86666666666656</v>
      </c>
      <c r="K320" s="31">
        <v>605.79999999999995</v>
      </c>
      <c r="L320" s="31">
        <v>589.79999999999995</v>
      </c>
      <c r="M320" s="31">
        <v>17.349250000000001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1897</v>
      </c>
      <c r="D321" s="38">
        <v>1916.75</v>
      </c>
      <c r="E321" s="38">
        <v>1865.5</v>
      </c>
      <c r="F321" s="38">
        <v>1834</v>
      </c>
      <c r="G321" s="38">
        <v>1782.75</v>
      </c>
      <c r="H321" s="38">
        <v>1948.25</v>
      </c>
      <c r="I321" s="38">
        <v>1999.5</v>
      </c>
      <c r="J321" s="38">
        <v>2031</v>
      </c>
      <c r="K321" s="31">
        <v>1968</v>
      </c>
      <c r="L321" s="31">
        <v>1885.25</v>
      </c>
      <c r="M321" s="31">
        <v>13.13073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959.05</v>
      </c>
      <c r="D322" s="38">
        <v>960.68333333333339</v>
      </c>
      <c r="E322" s="38">
        <v>943.36666666666679</v>
      </c>
      <c r="F322" s="38">
        <v>927.68333333333339</v>
      </c>
      <c r="G322" s="38">
        <v>910.36666666666679</v>
      </c>
      <c r="H322" s="38">
        <v>976.36666666666679</v>
      </c>
      <c r="I322" s="38">
        <v>993.68333333333339</v>
      </c>
      <c r="J322" s="38">
        <v>1009.3666666666668</v>
      </c>
      <c r="K322" s="31">
        <v>978</v>
      </c>
      <c r="L322" s="31">
        <v>945</v>
      </c>
      <c r="M322" s="31">
        <v>1.60476</v>
      </c>
      <c r="N322" s="1"/>
      <c r="O322" s="1"/>
    </row>
    <row r="323" spans="1:15" ht="12.75" customHeight="1">
      <c r="A323" s="33">
        <v>313</v>
      </c>
      <c r="B323" s="58" t="s">
        <v>887</v>
      </c>
      <c r="C323" s="31">
        <v>945.6</v>
      </c>
      <c r="D323" s="38">
        <v>937.85</v>
      </c>
      <c r="E323" s="38">
        <v>925.75</v>
      </c>
      <c r="F323" s="38">
        <v>905.9</v>
      </c>
      <c r="G323" s="38">
        <v>893.8</v>
      </c>
      <c r="H323" s="38">
        <v>957.7</v>
      </c>
      <c r="I323" s="38">
        <v>969.80000000000018</v>
      </c>
      <c r="J323" s="38">
        <v>989.65000000000009</v>
      </c>
      <c r="K323" s="31">
        <v>949.95</v>
      </c>
      <c r="L323" s="31">
        <v>918</v>
      </c>
      <c r="M323" s="31">
        <v>1.1595200000000001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1034</v>
      </c>
      <c r="D324" s="38">
        <v>1039.0833333333333</v>
      </c>
      <c r="E324" s="38">
        <v>1019.9166666666665</v>
      </c>
      <c r="F324" s="38">
        <v>1005.8333333333333</v>
      </c>
      <c r="G324" s="38">
        <v>986.66666666666652</v>
      </c>
      <c r="H324" s="38">
        <v>1053.1666666666665</v>
      </c>
      <c r="I324" s="38">
        <v>1072.333333333333</v>
      </c>
      <c r="J324" s="38">
        <v>1086.4166666666665</v>
      </c>
      <c r="K324" s="31">
        <v>1058.25</v>
      </c>
      <c r="L324" s="31">
        <v>1025</v>
      </c>
      <c r="M324" s="31">
        <v>0.95857000000000003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1371.5</v>
      </c>
      <c r="D325" s="38">
        <v>1383.9333333333332</v>
      </c>
      <c r="E325" s="38">
        <v>1349.9166666666663</v>
      </c>
      <c r="F325" s="38">
        <v>1328.333333333333</v>
      </c>
      <c r="G325" s="38">
        <v>1294.3166666666662</v>
      </c>
      <c r="H325" s="38">
        <v>1405.5166666666664</v>
      </c>
      <c r="I325" s="38">
        <v>1439.5333333333333</v>
      </c>
      <c r="J325" s="38">
        <v>1461.1166666666666</v>
      </c>
      <c r="K325" s="31">
        <v>1417.95</v>
      </c>
      <c r="L325" s="31">
        <v>1362.35</v>
      </c>
      <c r="M325" s="31">
        <v>3.6874600000000002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38.049999999999997</v>
      </c>
      <c r="D326" s="38">
        <v>36.75</v>
      </c>
      <c r="E326" s="38">
        <v>35.200000000000003</v>
      </c>
      <c r="F326" s="38">
        <v>32.35</v>
      </c>
      <c r="G326" s="38">
        <v>30.800000000000004</v>
      </c>
      <c r="H326" s="38">
        <v>39.6</v>
      </c>
      <c r="I326" s="38">
        <v>41.15</v>
      </c>
      <c r="J326" s="38">
        <v>44</v>
      </c>
      <c r="K326" s="31">
        <v>38.299999999999997</v>
      </c>
      <c r="L326" s="31">
        <v>33.9</v>
      </c>
      <c r="M326" s="31">
        <v>255.24116000000001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58.55</v>
      </c>
      <c r="D327" s="38">
        <v>58.65</v>
      </c>
      <c r="E327" s="38">
        <v>57.5</v>
      </c>
      <c r="F327" s="38">
        <v>56.45</v>
      </c>
      <c r="G327" s="38">
        <v>55.300000000000004</v>
      </c>
      <c r="H327" s="38">
        <v>59.699999999999996</v>
      </c>
      <c r="I327" s="38">
        <v>60.849999999999987</v>
      </c>
      <c r="J327" s="38">
        <v>61.899999999999991</v>
      </c>
      <c r="K327" s="31">
        <v>59.8</v>
      </c>
      <c r="L327" s="31">
        <v>57.6</v>
      </c>
      <c r="M327" s="31">
        <v>163.86779000000001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838.45</v>
      </c>
      <c r="D328" s="38">
        <v>837.16666666666663</v>
      </c>
      <c r="E328" s="38">
        <v>828.38333333333321</v>
      </c>
      <c r="F328" s="38">
        <v>818.31666666666661</v>
      </c>
      <c r="G328" s="38">
        <v>809.53333333333319</v>
      </c>
      <c r="H328" s="38">
        <v>847.23333333333323</v>
      </c>
      <c r="I328" s="38">
        <v>856.01666666666677</v>
      </c>
      <c r="J328" s="38">
        <v>866.08333333333326</v>
      </c>
      <c r="K328" s="31">
        <v>845.95</v>
      </c>
      <c r="L328" s="31">
        <v>827.1</v>
      </c>
      <c r="M328" s="31">
        <v>2.1281500000000002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2294.9499999999998</v>
      </c>
      <c r="D329" s="38">
        <v>2281.5</v>
      </c>
      <c r="E329" s="38">
        <v>2263</v>
      </c>
      <c r="F329" s="38">
        <v>2231.0500000000002</v>
      </c>
      <c r="G329" s="38">
        <v>2212.5500000000002</v>
      </c>
      <c r="H329" s="38">
        <v>2313.4499999999998</v>
      </c>
      <c r="I329" s="38">
        <v>2331.9499999999998</v>
      </c>
      <c r="J329" s="38">
        <v>2363.8999999999996</v>
      </c>
      <c r="K329" s="31">
        <v>2300</v>
      </c>
      <c r="L329" s="31">
        <v>2249.5500000000002</v>
      </c>
      <c r="M329" s="31">
        <v>2.6478100000000002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102956.25</v>
      </c>
      <c r="D330" s="38">
        <v>102785.03333333333</v>
      </c>
      <c r="E330" s="38">
        <v>102271.21666666665</v>
      </c>
      <c r="F330" s="38">
        <v>101586.18333333332</v>
      </c>
      <c r="G330" s="38">
        <v>101072.36666666664</v>
      </c>
      <c r="H330" s="38">
        <v>103470.06666666665</v>
      </c>
      <c r="I330" s="38">
        <v>103983.88333333333</v>
      </c>
      <c r="J330" s="38">
        <v>104668.91666666666</v>
      </c>
      <c r="K330" s="31">
        <v>103298.85</v>
      </c>
      <c r="L330" s="31">
        <v>102100</v>
      </c>
      <c r="M330" s="31">
        <v>3.1980000000000001E-2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2133</v>
      </c>
      <c r="D331" s="38">
        <v>2133.6833333333329</v>
      </c>
      <c r="E331" s="38">
        <v>2118.4666666666658</v>
      </c>
      <c r="F331" s="38">
        <v>2103.9333333333329</v>
      </c>
      <c r="G331" s="38">
        <v>2088.7166666666658</v>
      </c>
      <c r="H331" s="38">
        <v>2148.2166666666658</v>
      </c>
      <c r="I331" s="38">
        <v>2163.4333333333329</v>
      </c>
      <c r="J331" s="38">
        <v>2177.9666666666658</v>
      </c>
      <c r="K331" s="31">
        <v>2148.9</v>
      </c>
      <c r="L331" s="31">
        <v>2119.15</v>
      </c>
      <c r="M331" s="31">
        <v>2.0019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1661.2</v>
      </c>
      <c r="D332" s="38">
        <v>1658.6666666666667</v>
      </c>
      <c r="E332" s="38">
        <v>1637.5333333333335</v>
      </c>
      <c r="F332" s="38">
        <v>1613.8666666666668</v>
      </c>
      <c r="G332" s="38">
        <v>1592.7333333333336</v>
      </c>
      <c r="H332" s="38">
        <v>1682.3333333333335</v>
      </c>
      <c r="I332" s="38">
        <v>1703.4666666666667</v>
      </c>
      <c r="J332" s="38">
        <v>1727.1333333333334</v>
      </c>
      <c r="K332" s="31">
        <v>1679.8</v>
      </c>
      <c r="L332" s="31">
        <v>1635</v>
      </c>
      <c r="M332" s="31">
        <v>5.7599200000000002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1350.4</v>
      </c>
      <c r="D333" s="38">
        <v>1343.4333333333334</v>
      </c>
      <c r="E333" s="38">
        <v>1328.8666666666668</v>
      </c>
      <c r="F333" s="38">
        <v>1307.3333333333335</v>
      </c>
      <c r="G333" s="38">
        <v>1292.7666666666669</v>
      </c>
      <c r="H333" s="38">
        <v>1364.9666666666667</v>
      </c>
      <c r="I333" s="38">
        <v>1379.5333333333333</v>
      </c>
      <c r="J333" s="38">
        <v>1401.0666666666666</v>
      </c>
      <c r="K333" s="31">
        <v>1358</v>
      </c>
      <c r="L333" s="31">
        <v>1321.9</v>
      </c>
      <c r="M333" s="31">
        <v>4.4448100000000004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1010.5</v>
      </c>
      <c r="D334" s="38">
        <v>1025.8333333333333</v>
      </c>
      <c r="E334" s="38">
        <v>991.66666666666652</v>
      </c>
      <c r="F334" s="38">
        <v>972.83333333333326</v>
      </c>
      <c r="G334" s="38">
        <v>938.66666666666652</v>
      </c>
      <c r="H334" s="38">
        <v>1044.6666666666665</v>
      </c>
      <c r="I334" s="38">
        <v>1078.833333333333</v>
      </c>
      <c r="J334" s="38">
        <v>1097.6666666666665</v>
      </c>
      <c r="K334" s="31">
        <v>1060</v>
      </c>
      <c r="L334" s="31">
        <v>1007</v>
      </c>
      <c r="M334" s="31">
        <v>5.1656599999999999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833.95</v>
      </c>
      <c r="D335" s="38">
        <v>839.63333333333333</v>
      </c>
      <c r="E335" s="38">
        <v>819.56666666666661</v>
      </c>
      <c r="F335" s="38">
        <v>805.18333333333328</v>
      </c>
      <c r="G335" s="38">
        <v>785.11666666666656</v>
      </c>
      <c r="H335" s="38">
        <v>854.01666666666665</v>
      </c>
      <c r="I335" s="38">
        <v>874.08333333333348</v>
      </c>
      <c r="J335" s="38">
        <v>888.4666666666667</v>
      </c>
      <c r="K335" s="31">
        <v>859.7</v>
      </c>
      <c r="L335" s="31">
        <v>825.25</v>
      </c>
      <c r="M335" s="31">
        <v>10.108230000000001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95.25</v>
      </c>
      <c r="D336" s="38">
        <v>95.683333333333337</v>
      </c>
      <c r="E336" s="38">
        <v>94.366666666666674</v>
      </c>
      <c r="F336" s="38">
        <v>93.483333333333334</v>
      </c>
      <c r="G336" s="38">
        <v>92.166666666666671</v>
      </c>
      <c r="H336" s="38">
        <v>96.566666666666677</v>
      </c>
      <c r="I336" s="38">
        <v>97.88333333333334</v>
      </c>
      <c r="J336" s="38">
        <v>98.76666666666668</v>
      </c>
      <c r="K336" s="31">
        <v>97</v>
      </c>
      <c r="L336" s="31">
        <v>94.8</v>
      </c>
      <c r="M336" s="31">
        <v>125.65555000000001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4264.75</v>
      </c>
      <c r="D337" s="38">
        <v>4273.8</v>
      </c>
      <c r="E337" s="38">
        <v>4197.6000000000004</v>
      </c>
      <c r="F337" s="38">
        <v>4130.45</v>
      </c>
      <c r="G337" s="38">
        <v>4054.25</v>
      </c>
      <c r="H337" s="38">
        <v>4340.9500000000007</v>
      </c>
      <c r="I337" s="38">
        <v>4417.1499999999996</v>
      </c>
      <c r="J337" s="38">
        <v>4484.3000000000011</v>
      </c>
      <c r="K337" s="31">
        <v>4350</v>
      </c>
      <c r="L337" s="31">
        <v>4206.6499999999996</v>
      </c>
      <c r="M337" s="31">
        <v>6.1325399999999997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694.2</v>
      </c>
      <c r="D338" s="38">
        <v>693.61666666666667</v>
      </c>
      <c r="E338" s="38">
        <v>679.23333333333335</v>
      </c>
      <c r="F338" s="38">
        <v>664.26666666666665</v>
      </c>
      <c r="G338" s="38">
        <v>649.88333333333333</v>
      </c>
      <c r="H338" s="38">
        <v>708.58333333333337</v>
      </c>
      <c r="I338" s="38">
        <v>722.96666666666681</v>
      </c>
      <c r="J338" s="38">
        <v>737.93333333333339</v>
      </c>
      <c r="K338" s="31">
        <v>708</v>
      </c>
      <c r="L338" s="31">
        <v>678.65</v>
      </c>
      <c r="M338" s="31">
        <v>14.331429999999999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46.15</v>
      </c>
      <c r="D339" s="38">
        <v>45.300000000000004</v>
      </c>
      <c r="E339" s="38">
        <v>44.100000000000009</v>
      </c>
      <c r="F339" s="38">
        <v>42.050000000000004</v>
      </c>
      <c r="G339" s="38">
        <v>40.850000000000009</v>
      </c>
      <c r="H339" s="38">
        <v>47.350000000000009</v>
      </c>
      <c r="I339" s="38">
        <v>48.550000000000011</v>
      </c>
      <c r="J339" s="38">
        <v>50.600000000000009</v>
      </c>
      <c r="K339" s="31">
        <v>46.5</v>
      </c>
      <c r="L339" s="31">
        <v>43.25</v>
      </c>
      <c r="M339" s="31">
        <v>450.79315000000003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158.69999999999999</v>
      </c>
      <c r="D340" s="38">
        <v>156.70000000000002</v>
      </c>
      <c r="E340" s="38">
        <v>152.50000000000003</v>
      </c>
      <c r="F340" s="38">
        <v>146.30000000000001</v>
      </c>
      <c r="G340" s="38">
        <v>142.10000000000002</v>
      </c>
      <c r="H340" s="38">
        <v>162.90000000000003</v>
      </c>
      <c r="I340" s="38">
        <v>167.10000000000002</v>
      </c>
      <c r="J340" s="38">
        <v>173.30000000000004</v>
      </c>
      <c r="K340" s="31">
        <v>160.9</v>
      </c>
      <c r="L340" s="31">
        <v>150.5</v>
      </c>
      <c r="M340" s="31">
        <v>120.59833999999999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22553.3</v>
      </c>
      <c r="D341" s="38">
        <v>22545.666666666668</v>
      </c>
      <c r="E341" s="38">
        <v>22437.333333333336</v>
      </c>
      <c r="F341" s="38">
        <v>22321.366666666669</v>
      </c>
      <c r="G341" s="38">
        <v>22213.033333333336</v>
      </c>
      <c r="H341" s="38">
        <v>22661.633333333335</v>
      </c>
      <c r="I341" s="38">
        <v>22769.966666666671</v>
      </c>
      <c r="J341" s="38">
        <v>22885.933333333334</v>
      </c>
      <c r="K341" s="31">
        <v>22654</v>
      </c>
      <c r="L341" s="31">
        <v>22429.7</v>
      </c>
      <c r="M341" s="31">
        <v>0.48609000000000002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58.25</v>
      </c>
      <c r="D342" s="38">
        <v>58.483333333333327</v>
      </c>
      <c r="E342" s="38">
        <v>57.766666666666652</v>
      </c>
      <c r="F342" s="38">
        <v>57.283333333333324</v>
      </c>
      <c r="G342" s="38">
        <v>56.566666666666649</v>
      </c>
      <c r="H342" s="38">
        <v>58.966666666666654</v>
      </c>
      <c r="I342" s="38">
        <v>59.683333333333337</v>
      </c>
      <c r="J342" s="38">
        <v>60.166666666666657</v>
      </c>
      <c r="K342" s="31">
        <v>59.2</v>
      </c>
      <c r="L342" s="31">
        <v>58</v>
      </c>
      <c r="M342" s="31">
        <v>9.9001599999999996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51.5</v>
      </c>
      <c r="D343" s="38">
        <v>51.166666666666664</v>
      </c>
      <c r="E343" s="38">
        <v>50.333333333333329</v>
      </c>
      <c r="F343" s="38">
        <v>49.166666666666664</v>
      </c>
      <c r="G343" s="38">
        <v>48.333333333333329</v>
      </c>
      <c r="H343" s="38">
        <v>52.333333333333329</v>
      </c>
      <c r="I343" s="38">
        <v>53.166666666666657</v>
      </c>
      <c r="J343" s="38">
        <v>54.333333333333329</v>
      </c>
      <c r="K343" s="31">
        <v>52</v>
      </c>
      <c r="L343" s="31">
        <v>50</v>
      </c>
      <c r="M343" s="31">
        <v>518.07942000000003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316.3</v>
      </c>
      <c r="D344" s="38">
        <v>316.4666666666667</v>
      </c>
      <c r="E344" s="38">
        <v>312.33333333333337</v>
      </c>
      <c r="F344" s="38">
        <v>308.36666666666667</v>
      </c>
      <c r="G344" s="38">
        <v>304.23333333333335</v>
      </c>
      <c r="H344" s="38">
        <v>320.43333333333339</v>
      </c>
      <c r="I344" s="38">
        <v>324.56666666666672</v>
      </c>
      <c r="J344" s="38">
        <v>328.53333333333342</v>
      </c>
      <c r="K344" s="31">
        <v>320.60000000000002</v>
      </c>
      <c r="L344" s="31">
        <v>312.5</v>
      </c>
      <c r="M344" s="31">
        <v>4.4763099999999998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116.9</v>
      </c>
      <c r="D345" s="38">
        <v>113.5</v>
      </c>
      <c r="E345" s="38">
        <v>109.4</v>
      </c>
      <c r="F345" s="38">
        <v>101.9</v>
      </c>
      <c r="G345" s="38">
        <v>97.800000000000011</v>
      </c>
      <c r="H345" s="38">
        <v>121</v>
      </c>
      <c r="I345" s="38">
        <v>125.1</v>
      </c>
      <c r="J345" s="38">
        <v>132.6</v>
      </c>
      <c r="K345" s="31">
        <v>117.6</v>
      </c>
      <c r="L345" s="31">
        <v>106</v>
      </c>
      <c r="M345" s="31">
        <v>78.582769999999996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117.25</v>
      </c>
      <c r="D346" s="38">
        <v>115.86666666666667</v>
      </c>
      <c r="E346" s="38">
        <v>114.18333333333335</v>
      </c>
      <c r="F346" s="38">
        <v>111.11666666666667</v>
      </c>
      <c r="G346" s="38">
        <v>109.43333333333335</v>
      </c>
      <c r="H346" s="38">
        <v>118.93333333333335</v>
      </c>
      <c r="I346" s="38">
        <v>120.61666666666669</v>
      </c>
      <c r="J346" s="38">
        <v>123.68333333333335</v>
      </c>
      <c r="K346" s="31">
        <v>117.55</v>
      </c>
      <c r="L346" s="31">
        <v>112.8</v>
      </c>
      <c r="M346" s="31">
        <v>242.24643</v>
      </c>
      <c r="N346" s="1"/>
      <c r="O346" s="1"/>
    </row>
    <row r="347" spans="1:15" ht="12.75" customHeight="1">
      <c r="A347" s="33">
        <v>337</v>
      </c>
      <c r="B347" s="58" t="s">
        <v>888</v>
      </c>
      <c r="C347" s="31">
        <v>47.9</v>
      </c>
      <c r="D347" s="38">
        <v>48.25</v>
      </c>
      <c r="E347" s="38">
        <v>47.3</v>
      </c>
      <c r="F347" s="38">
        <v>46.699999999999996</v>
      </c>
      <c r="G347" s="38">
        <v>45.749999999999993</v>
      </c>
      <c r="H347" s="38">
        <v>48.85</v>
      </c>
      <c r="I347" s="38">
        <v>49.800000000000004</v>
      </c>
      <c r="J347" s="38">
        <v>50.400000000000006</v>
      </c>
      <c r="K347" s="31">
        <v>49.2</v>
      </c>
      <c r="L347" s="31">
        <v>47.65</v>
      </c>
      <c r="M347" s="31">
        <v>82.868830000000003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220.8</v>
      </c>
      <c r="D348" s="38">
        <v>220.85</v>
      </c>
      <c r="E348" s="38">
        <v>216</v>
      </c>
      <c r="F348" s="38">
        <v>211.20000000000002</v>
      </c>
      <c r="G348" s="38">
        <v>206.35000000000002</v>
      </c>
      <c r="H348" s="38">
        <v>225.64999999999998</v>
      </c>
      <c r="I348" s="38">
        <v>230.49999999999994</v>
      </c>
      <c r="J348" s="38">
        <v>235.29999999999995</v>
      </c>
      <c r="K348" s="31">
        <v>225.7</v>
      </c>
      <c r="L348" s="31">
        <v>216.05</v>
      </c>
      <c r="M348" s="31">
        <v>37.519089999999998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218.35</v>
      </c>
      <c r="D349" s="38">
        <v>215.64999999999998</v>
      </c>
      <c r="E349" s="38">
        <v>212.34999999999997</v>
      </c>
      <c r="F349" s="38">
        <v>206.35</v>
      </c>
      <c r="G349" s="38">
        <v>203.04999999999998</v>
      </c>
      <c r="H349" s="38">
        <v>221.64999999999995</v>
      </c>
      <c r="I349" s="38">
        <v>224.94999999999996</v>
      </c>
      <c r="J349" s="38">
        <v>230.94999999999993</v>
      </c>
      <c r="K349" s="31">
        <v>218.95</v>
      </c>
      <c r="L349" s="31">
        <v>209.65</v>
      </c>
      <c r="M349" s="31">
        <v>434.94779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372.2</v>
      </c>
      <c r="D350" s="38">
        <v>371.36666666666662</v>
      </c>
      <c r="E350" s="38">
        <v>366.78333333333325</v>
      </c>
      <c r="F350" s="38">
        <v>361.36666666666662</v>
      </c>
      <c r="G350" s="38">
        <v>356.78333333333325</v>
      </c>
      <c r="H350" s="38">
        <v>376.78333333333325</v>
      </c>
      <c r="I350" s="38">
        <v>381.36666666666662</v>
      </c>
      <c r="J350" s="38">
        <v>386.78333333333325</v>
      </c>
      <c r="K350" s="31">
        <v>375.95</v>
      </c>
      <c r="L350" s="31">
        <v>365.95</v>
      </c>
      <c r="M350" s="31">
        <v>6.81813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1119.55</v>
      </c>
      <c r="D351" s="38">
        <v>1116.7666666666667</v>
      </c>
      <c r="E351" s="38">
        <v>1109.0333333333333</v>
      </c>
      <c r="F351" s="38">
        <v>1098.5166666666667</v>
      </c>
      <c r="G351" s="38">
        <v>1090.7833333333333</v>
      </c>
      <c r="H351" s="38">
        <v>1127.2833333333333</v>
      </c>
      <c r="I351" s="38">
        <v>1135.0166666666664</v>
      </c>
      <c r="J351" s="38">
        <v>1145.5333333333333</v>
      </c>
      <c r="K351" s="31">
        <v>1124.5</v>
      </c>
      <c r="L351" s="31">
        <v>1106.25</v>
      </c>
      <c r="M351" s="31">
        <v>4.09293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177.05</v>
      </c>
      <c r="D352" s="38">
        <v>175.31666666666669</v>
      </c>
      <c r="E352" s="38">
        <v>173.13333333333338</v>
      </c>
      <c r="F352" s="38">
        <v>169.2166666666667</v>
      </c>
      <c r="G352" s="38">
        <v>167.03333333333339</v>
      </c>
      <c r="H352" s="38">
        <v>179.23333333333338</v>
      </c>
      <c r="I352" s="38">
        <v>181.41666666666671</v>
      </c>
      <c r="J352" s="38">
        <v>185.33333333333337</v>
      </c>
      <c r="K352" s="31">
        <v>177.5</v>
      </c>
      <c r="L352" s="31">
        <v>171.4</v>
      </c>
      <c r="M352" s="31">
        <v>92.77749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275.7</v>
      </c>
      <c r="D353" s="38">
        <v>274.76666666666671</v>
      </c>
      <c r="E353" s="38">
        <v>273.03333333333342</v>
      </c>
      <c r="F353" s="38">
        <v>270.36666666666673</v>
      </c>
      <c r="G353" s="38">
        <v>268.63333333333344</v>
      </c>
      <c r="H353" s="38">
        <v>277.43333333333339</v>
      </c>
      <c r="I353" s="38">
        <v>279.16666666666663</v>
      </c>
      <c r="J353" s="38">
        <v>281.83333333333337</v>
      </c>
      <c r="K353" s="31">
        <v>276.5</v>
      </c>
      <c r="L353" s="31">
        <v>272.10000000000002</v>
      </c>
      <c r="M353" s="31">
        <v>12.0678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1150.1500000000001</v>
      </c>
      <c r="D354" s="38">
        <v>1159.7166666666667</v>
      </c>
      <c r="E354" s="38">
        <v>1131.4333333333334</v>
      </c>
      <c r="F354" s="38">
        <v>1112.7166666666667</v>
      </c>
      <c r="G354" s="38">
        <v>1084.4333333333334</v>
      </c>
      <c r="H354" s="38">
        <v>1178.4333333333334</v>
      </c>
      <c r="I354" s="38">
        <v>1206.7166666666667</v>
      </c>
      <c r="J354" s="38">
        <v>1225.4333333333334</v>
      </c>
      <c r="K354" s="31">
        <v>1188</v>
      </c>
      <c r="L354" s="31">
        <v>1141</v>
      </c>
      <c r="M354" s="31">
        <v>6.2048500000000004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800.4</v>
      </c>
      <c r="D355" s="38">
        <v>788.44999999999993</v>
      </c>
      <c r="E355" s="38">
        <v>771.94999999999982</v>
      </c>
      <c r="F355" s="38">
        <v>743.49999999999989</v>
      </c>
      <c r="G355" s="38">
        <v>726.99999999999977</v>
      </c>
      <c r="H355" s="38">
        <v>816.89999999999986</v>
      </c>
      <c r="I355" s="38">
        <v>833.40000000000009</v>
      </c>
      <c r="J355" s="38">
        <v>861.84999999999991</v>
      </c>
      <c r="K355" s="31">
        <v>804.95</v>
      </c>
      <c r="L355" s="31">
        <v>760</v>
      </c>
      <c r="M355" s="31">
        <v>45.169620000000002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3886</v>
      </c>
      <c r="D356" s="38">
        <v>3869.9666666666667</v>
      </c>
      <c r="E356" s="38">
        <v>3841.0333333333333</v>
      </c>
      <c r="F356" s="38">
        <v>3796.0666666666666</v>
      </c>
      <c r="G356" s="38">
        <v>3767.1333333333332</v>
      </c>
      <c r="H356" s="38">
        <v>3914.9333333333334</v>
      </c>
      <c r="I356" s="38">
        <v>3943.8666666666668</v>
      </c>
      <c r="J356" s="38">
        <v>3988.8333333333335</v>
      </c>
      <c r="K356" s="31">
        <v>3898.9</v>
      </c>
      <c r="L356" s="31">
        <v>3825</v>
      </c>
      <c r="M356" s="31">
        <v>0.76102000000000003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230.85</v>
      </c>
      <c r="D357" s="38">
        <v>231.44999999999996</v>
      </c>
      <c r="E357" s="38">
        <v>228.59999999999991</v>
      </c>
      <c r="F357" s="38">
        <v>226.34999999999994</v>
      </c>
      <c r="G357" s="38">
        <v>223.49999999999989</v>
      </c>
      <c r="H357" s="38">
        <v>233.69999999999993</v>
      </c>
      <c r="I357" s="38">
        <v>236.55</v>
      </c>
      <c r="J357" s="38">
        <v>238.79999999999995</v>
      </c>
      <c r="K357" s="31">
        <v>234.3</v>
      </c>
      <c r="L357" s="31">
        <v>229.2</v>
      </c>
      <c r="M357" s="31">
        <v>7.8011299999999997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37805.050000000003</v>
      </c>
      <c r="D358" s="38">
        <v>37579.033333333333</v>
      </c>
      <c r="E358" s="38">
        <v>36726.066666666666</v>
      </c>
      <c r="F358" s="38">
        <v>35647.083333333336</v>
      </c>
      <c r="G358" s="38">
        <v>34794.116666666669</v>
      </c>
      <c r="H358" s="38">
        <v>38658.016666666663</v>
      </c>
      <c r="I358" s="38">
        <v>39510.983333333323</v>
      </c>
      <c r="J358" s="38">
        <v>40589.96666666666</v>
      </c>
      <c r="K358" s="31">
        <v>38432</v>
      </c>
      <c r="L358" s="31">
        <v>36500.050000000003</v>
      </c>
      <c r="M358" s="31">
        <v>0.79017999999999999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1331</v>
      </c>
      <c r="D359" s="38">
        <v>1327.3333333333333</v>
      </c>
      <c r="E359" s="38">
        <v>1313.6666666666665</v>
      </c>
      <c r="F359" s="38">
        <v>1296.3333333333333</v>
      </c>
      <c r="G359" s="38">
        <v>1282.6666666666665</v>
      </c>
      <c r="H359" s="38">
        <v>1344.6666666666665</v>
      </c>
      <c r="I359" s="38">
        <v>1358.333333333333</v>
      </c>
      <c r="J359" s="38">
        <v>1375.6666666666665</v>
      </c>
      <c r="K359" s="31">
        <v>1341</v>
      </c>
      <c r="L359" s="31">
        <v>1310</v>
      </c>
      <c r="M359" s="31">
        <v>3.7632699999999999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731.55</v>
      </c>
      <c r="D360" s="38">
        <v>723.4</v>
      </c>
      <c r="E360" s="38">
        <v>707.9</v>
      </c>
      <c r="F360" s="38">
        <v>684.25</v>
      </c>
      <c r="G360" s="38">
        <v>668.75</v>
      </c>
      <c r="H360" s="38">
        <v>747.05</v>
      </c>
      <c r="I360" s="38">
        <v>762.55</v>
      </c>
      <c r="J360" s="38">
        <v>786.19999999999993</v>
      </c>
      <c r="K360" s="31">
        <v>738.9</v>
      </c>
      <c r="L360" s="31">
        <v>699.75</v>
      </c>
      <c r="M360" s="31">
        <v>19.89226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157.85</v>
      </c>
      <c r="D361" s="38">
        <v>157.25</v>
      </c>
      <c r="E361" s="38">
        <v>155.9</v>
      </c>
      <c r="F361" s="38">
        <v>153.95000000000002</v>
      </c>
      <c r="G361" s="38">
        <v>152.60000000000002</v>
      </c>
      <c r="H361" s="38">
        <v>159.19999999999999</v>
      </c>
      <c r="I361" s="38">
        <v>160.55000000000001</v>
      </c>
      <c r="J361" s="38">
        <v>162.49999999999997</v>
      </c>
      <c r="K361" s="31">
        <v>158.6</v>
      </c>
      <c r="L361" s="31">
        <v>155.30000000000001</v>
      </c>
      <c r="M361" s="31">
        <v>17.337900000000001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4744.05</v>
      </c>
      <c r="D362" s="38">
        <v>4731.05</v>
      </c>
      <c r="E362" s="38">
        <v>4704.1000000000004</v>
      </c>
      <c r="F362" s="38">
        <v>4664.1500000000005</v>
      </c>
      <c r="G362" s="38">
        <v>4637.2000000000007</v>
      </c>
      <c r="H362" s="38">
        <v>4771</v>
      </c>
      <c r="I362" s="38">
        <v>4797.9499999999989</v>
      </c>
      <c r="J362" s="38">
        <v>4837.8999999999996</v>
      </c>
      <c r="K362" s="31">
        <v>4758</v>
      </c>
      <c r="L362" s="31">
        <v>4691.1000000000004</v>
      </c>
      <c r="M362" s="31">
        <v>2.5631699999999999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233.55</v>
      </c>
      <c r="D363" s="38">
        <v>232.26666666666665</v>
      </c>
      <c r="E363" s="38">
        <v>229.7833333333333</v>
      </c>
      <c r="F363" s="38">
        <v>226.01666666666665</v>
      </c>
      <c r="G363" s="38">
        <v>223.5333333333333</v>
      </c>
      <c r="H363" s="38">
        <v>236.0333333333333</v>
      </c>
      <c r="I363" s="38">
        <v>238.51666666666665</v>
      </c>
      <c r="J363" s="38">
        <v>242.2833333333333</v>
      </c>
      <c r="K363" s="31">
        <v>234.75</v>
      </c>
      <c r="L363" s="31">
        <v>228.5</v>
      </c>
      <c r="M363" s="31">
        <v>35.58719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3993.75</v>
      </c>
      <c r="D364" s="38">
        <v>4014.25</v>
      </c>
      <c r="E364" s="38">
        <v>3958.55</v>
      </c>
      <c r="F364" s="38">
        <v>3923.3500000000004</v>
      </c>
      <c r="G364" s="38">
        <v>3867.6500000000005</v>
      </c>
      <c r="H364" s="38">
        <v>4049.45</v>
      </c>
      <c r="I364" s="38">
        <v>4105.1499999999996</v>
      </c>
      <c r="J364" s="38">
        <v>4140.3499999999995</v>
      </c>
      <c r="K364" s="31">
        <v>4069.95</v>
      </c>
      <c r="L364" s="31">
        <v>3979.05</v>
      </c>
      <c r="M364" s="31">
        <v>0.35861999999999999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1730.75</v>
      </c>
      <c r="D365" s="38">
        <v>1724.05</v>
      </c>
      <c r="E365" s="38">
        <v>1693.85</v>
      </c>
      <c r="F365" s="38">
        <v>1656.95</v>
      </c>
      <c r="G365" s="38">
        <v>1626.75</v>
      </c>
      <c r="H365" s="38">
        <v>1760.9499999999998</v>
      </c>
      <c r="I365" s="38">
        <v>1791.15</v>
      </c>
      <c r="J365" s="38">
        <v>1828.0499999999997</v>
      </c>
      <c r="K365" s="31">
        <v>1754.25</v>
      </c>
      <c r="L365" s="31">
        <v>1687.15</v>
      </c>
      <c r="M365" s="31">
        <v>1.29501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3615.7</v>
      </c>
      <c r="D366" s="38">
        <v>3568.5666666666671</v>
      </c>
      <c r="E366" s="38">
        <v>3502.1333333333341</v>
      </c>
      <c r="F366" s="38">
        <v>3388.5666666666671</v>
      </c>
      <c r="G366" s="38">
        <v>3322.1333333333341</v>
      </c>
      <c r="H366" s="38">
        <v>3682.1333333333341</v>
      </c>
      <c r="I366" s="38">
        <v>3748.5666666666675</v>
      </c>
      <c r="J366" s="38">
        <v>3862.1333333333341</v>
      </c>
      <c r="K366" s="31">
        <v>3635</v>
      </c>
      <c r="L366" s="31">
        <v>3455</v>
      </c>
      <c r="M366" s="31">
        <v>2.3390300000000002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2614.9499999999998</v>
      </c>
      <c r="D367" s="38">
        <v>2610.6666666666665</v>
      </c>
      <c r="E367" s="38">
        <v>2594.4833333333331</v>
      </c>
      <c r="F367" s="38">
        <v>2574.0166666666664</v>
      </c>
      <c r="G367" s="38">
        <v>2557.833333333333</v>
      </c>
      <c r="H367" s="38">
        <v>2631.1333333333332</v>
      </c>
      <c r="I367" s="38">
        <v>2647.3166666666666</v>
      </c>
      <c r="J367" s="38">
        <v>2667.7833333333333</v>
      </c>
      <c r="K367" s="31">
        <v>2626.85</v>
      </c>
      <c r="L367" s="31">
        <v>2590.1999999999998</v>
      </c>
      <c r="M367" s="31">
        <v>2.21454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1011.75</v>
      </c>
      <c r="D368" s="38">
        <v>1025.0666666666666</v>
      </c>
      <c r="E368" s="38">
        <v>972.13333333333321</v>
      </c>
      <c r="F368" s="38">
        <v>932.51666666666665</v>
      </c>
      <c r="G368" s="38">
        <v>879.58333333333326</v>
      </c>
      <c r="H368" s="38">
        <v>1064.6833333333332</v>
      </c>
      <c r="I368" s="38">
        <v>1117.6166666666666</v>
      </c>
      <c r="J368" s="38">
        <v>1157.2333333333331</v>
      </c>
      <c r="K368" s="31">
        <v>1078</v>
      </c>
      <c r="L368" s="31">
        <v>985.45</v>
      </c>
      <c r="M368" s="31">
        <v>109.13760000000001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104.4</v>
      </c>
      <c r="D369" s="38">
        <v>104.58333333333333</v>
      </c>
      <c r="E369" s="38">
        <v>102.86666666666666</v>
      </c>
      <c r="F369" s="38">
        <v>101.33333333333333</v>
      </c>
      <c r="G369" s="38">
        <v>99.61666666666666</v>
      </c>
      <c r="H369" s="38">
        <v>106.11666666666666</v>
      </c>
      <c r="I369" s="38">
        <v>107.83333333333333</v>
      </c>
      <c r="J369" s="38">
        <v>109.36666666666666</v>
      </c>
      <c r="K369" s="31">
        <v>106.3</v>
      </c>
      <c r="L369" s="31">
        <v>103.05</v>
      </c>
      <c r="M369" s="31">
        <v>62.608040000000003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634.79999999999995</v>
      </c>
      <c r="D370" s="38">
        <v>630.66666666666663</v>
      </c>
      <c r="E370" s="38">
        <v>622.33333333333326</v>
      </c>
      <c r="F370" s="38">
        <v>609.86666666666667</v>
      </c>
      <c r="G370" s="38">
        <v>601.5333333333333</v>
      </c>
      <c r="H370" s="38">
        <v>643.13333333333321</v>
      </c>
      <c r="I370" s="38">
        <v>651.46666666666647</v>
      </c>
      <c r="J370" s="38">
        <v>663.93333333333317</v>
      </c>
      <c r="K370" s="31">
        <v>639</v>
      </c>
      <c r="L370" s="31">
        <v>618.20000000000005</v>
      </c>
      <c r="M370" s="31">
        <v>5.0479799999999999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346.15</v>
      </c>
      <c r="D371" s="38">
        <v>346.63333333333338</v>
      </c>
      <c r="E371" s="38">
        <v>343.41666666666674</v>
      </c>
      <c r="F371" s="38">
        <v>340.68333333333334</v>
      </c>
      <c r="G371" s="38">
        <v>337.4666666666667</v>
      </c>
      <c r="H371" s="38">
        <v>349.36666666666679</v>
      </c>
      <c r="I371" s="38">
        <v>352.58333333333337</v>
      </c>
      <c r="J371" s="38">
        <v>355.31666666666683</v>
      </c>
      <c r="K371" s="31">
        <v>349.85</v>
      </c>
      <c r="L371" s="31">
        <v>343.9</v>
      </c>
      <c r="M371" s="31">
        <v>2.2861899999999999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1236.1500000000001</v>
      </c>
      <c r="D372" s="38">
        <v>1233.1499999999999</v>
      </c>
      <c r="E372" s="38">
        <v>1224.1999999999998</v>
      </c>
      <c r="F372" s="38">
        <v>1212.25</v>
      </c>
      <c r="G372" s="38">
        <v>1203.3</v>
      </c>
      <c r="H372" s="38">
        <v>1245.0999999999997</v>
      </c>
      <c r="I372" s="38">
        <v>1254.05</v>
      </c>
      <c r="J372" s="38">
        <v>1265.9999999999995</v>
      </c>
      <c r="K372" s="31">
        <v>1242.0999999999999</v>
      </c>
      <c r="L372" s="31">
        <v>1221.2</v>
      </c>
      <c r="M372" s="31">
        <v>0.66154000000000002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4816.8</v>
      </c>
      <c r="D373" s="38">
        <v>4809.5999999999995</v>
      </c>
      <c r="E373" s="38">
        <v>4742.2499999999991</v>
      </c>
      <c r="F373" s="38">
        <v>4667.7</v>
      </c>
      <c r="G373" s="38">
        <v>4600.3499999999995</v>
      </c>
      <c r="H373" s="38">
        <v>4884.1499999999987</v>
      </c>
      <c r="I373" s="38">
        <v>4951.4999999999991</v>
      </c>
      <c r="J373" s="38">
        <v>5026.0499999999984</v>
      </c>
      <c r="K373" s="31">
        <v>4876.95</v>
      </c>
      <c r="L373" s="31">
        <v>4735.05</v>
      </c>
      <c r="M373" s="31">
        <v>7.0238300000000002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1224.0999999999999</v>
      </c>
      <c r="D374" s="38">
        <v>1227.3666666666666</v>
      </c>
      <c r="E374" s="38">
        <v>1218.7333333333331</v>
      </c>
      <c r="F374" s="38">
        <v>1213.3666666666666</v>
      </c>
      <c r="G374" s="38">
        <v>1204.7333333333331</v>
      </c>
      <c r="H374" s="38">
        <v>1232.7333333333331</v>
      </c>
      <c r="I374" s="38">
        <v>1241.3666666666668</v>
      </c>
      <c r="J374" s="38">
        <v>1246.7333333333331</v>
      </c>
      <c r="K374" s="31">
        <v>1236</v>
      </c>
      <c r="L374" s="31">
        <v>1222</v>
      </c>
      <c r="M374" s="31">
        <v>0.96499999999999997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391.8</v>
      </c>
      <c r="D375" s="38">
        <v>389.40000000000003</v>
      </c>
      <c r="E375" s="38">
        <v>385.20000000000005</v>
      </c>
      <c r="F375" s="38">
        <v>378.6</v>
      </c>
      <c r="G375" s="38">
        <v>374.40000000000003</v>
      </c>
      <c r="H375" s="38">
        <v>396.00000000000006</v>
      </c>
      <c r="I375" s="38">
        <v>400.2</v>
      </c>
      <c r="J375" s="38">
        <v>406.80000000000007</v>
      </c>
      <c r="K375" s="31">
        <v>393.6</v>
      </c>
      <c r="L375" s="31">
        <v>382.8</v>
      </c>
      <c r="M375" s="31">
        <v>32.114519999999999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261.39999999999998</v>
      </c>
      <c r="D376" s="38">
        <v>259.13333333333333</v>
      </c>
      <c r="E376" s="38">
        <v>256.26666666666665</v>
      </c>
      <c r="F376" s="38">
        <v>251.13333333333333</v>
      </c>
      <c r="G376" s="38">
        <v>248.26666666666665</v>
      </c>
      <c r="H376" s="38">
        <v>264.26666666666665</v>
      </c>
      <c r="I376" s="38">
        <v>267.13333333333333</v>
      </c>
      <c r="J376" s="38">
        <v>272.26666666666665</v>
      </c>
      <c r="K376" s="31">
        <v>262</v>
      </c>
      <c r="L376" s="31">
        <v>254</v>
      </c>
      <c r="M376" s="31">
        <v>113.89062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266.05</v>
      </c>
      <c r="D377" s="38">
        <v>264.06666666666666</v>
      </c>
      <c r="E377" s="38">
        <v>261.13333333333333</v>
      </c>
      <c r="F377" s="38">
        <v>256.21666666666664</v>
      </c>
      <c r="G377" s="38">
        <v>253.2833333333333</v>
      </c>
      <c r="H377" s="38">
        <v>268.98333333333335</v>
      </c>
      <c r="I377" s="38">
        <v>271.91666666666663</v>
      </c>
      <c r="J377" s="38">
        <v>276.83333333333337</v>
      </c>
      <c r="K377" s="31">
        <v>267</v>
      </c>
      <c r="L377" s="31">
        <v>259.14999999999998</v>
      </c>
      <c r="M377" s="31">
        <v>182.02301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427.8</v>
      </c>
      <c r="D378" s="38">
        <v>427.63333333333338</v>
      </c>
      <c r="E378" s="38">
        <v>419.81666666666678</v>
      </c>
      <c r="F378" s="38">
        <v>411.83333333333337</v>
      </c>
      <c r="G378" s="38">
        <v>404.01666666666677</v>
      </c>
      <c r="H378" s="38">
        <v>435.61666666666679</v>
      </c>
      <c r="I378" s="38">
        <v>443.43333333333339</v>
      </c>
      <c r="J378" s="38">
        <v>451.4166666666668</v>
      </c>
      <c r="K378" s="31">
        <v>435.45</v>
      </c>
      <c r="L378" s="31">
        <v>419.65</v>
      </c>
      <c r="M378" s="31">
        <v>24.146180000000001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588.6</v>
      </c>
      <c r="D379" s="38">
        <v>590.23333333333335</v>
      </c>
      <c r="E379" s="38">
        <v>581.36666666666667</v>
      </c>
      <c r="F379" s="38">
        <v>574.13333333333333</v>
      </c>
      <c r="G379" s="38">
        <v>565.26666666666665</v>
      </c>
      <c r="H379" s="38">
        <v>597.4666666666667</v>
      </c>
      <c r="I379" s="38">
        <v>606.33333333333348</v>
      </c>
      <c r="J379" s="38">
        <v>613.56666666666672</v>
      </c>
      <c r="K379" s="31">
        <v>599.1</v>
      </c>
      <c r="L379" s="31">
        <v>583</v>
      </c>
      <c r="M379" s="31">
        <v>10.35005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655.20000000000005</v>
      </c>
      <c r="D380" s="38">
        <v>658.7166666666667</v>
      </c>
      <c r="E380" s="38">
        <v>647.68333333333339</v>
      </c>
      <c r="F380" s="38">
        <v>640.16666666666674</v>
      </c>
      <c r="G380" s="38">
        <v>629.13333333333344</v>
      </c>
      <c r="H380" s="38">
        <v>666.23333333333335</v>
      </c>
      <c r="I380" s="38">
        <v>677.26666666666665</v>
      </c>
      <c r="J380" s="38">
        <v>684.7833333333333</v>
      </c>
      <c r="K380" s="31">
        <v>669.75</v>
      </c>
      <c r="L380" s="31">
        <v>651.20000000000005</v>
      </c>
      <c r="M380" s="31">
        <v>1.70939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124.85</v>
      </c>
      <c r="D381" s="38">
        <v>125.01666666666667</v>
      </c>
      <c r="E381" s="38">
        <v>124.13333333333333</v>
      </c>
      <c r="F381" s="38">
        <v>123.41666666666666</v>
      </c>
      <c r="G381" s="38">
        <v>122.53333333333332</v>
      </c>
      <c r="H381" s="38">
        <v>125.73333333333333</v>
      </c>
      <c r="I381" s="38">
        <v>126.61666666666669</v>
      </c>
      <c r="J381" s="38">
        <v>127.33333333333334</v>
      </c>
      <c r="K381" s="31">
        <v>125.9</v>
      </c>
      <c r="L381" s="31">
        <v>124.3</v>
      </c>
      <c r="M381" s="31">
        <v>1.61961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15763.65</v>
      </c>
      <c r="D382" s="38">
        <v>15809.550000000001</v>
      </c>
      <c r="E382" s="38">
        <v>15519.100000000002</v>
      </c>
      <c r="F382" s="38">
        <v>15274.550000000001</v>
      </c>
      <c r="G382" s="38">
        <v>14984.100000000002</v>
      </c>
      <c r="H382" s="38">
        <v>16054.100000000002</v>
      </c>
      <c r="I382" s="38">
        <v>16344.550000000003</v>
      </c>
      <c r="J382" s="38">
        <v>16589.100000000002</v>
      </c>
      <c r="K382" s="31">
        <v>16100</v>
      </c>
      <c r="L382" s="31">
        <v>15565</v>
      </c>
      <c r="M382" s="31">
        <v>7.918E-2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61.85</v>
      </c>
      <c r="D383" s="38">
        <v>62.016666666666673</v>
      </c>
      <c r="E383" s="38">
        <v>61.533333333333346</v>
      </c>
      <c r="F383" s="38">
        <v>61.216666666666676</v>
      </c>
      <c r="G383" s="38">
        <v>60.733333333333348</v>
      </c>
      <c r="H383" s="38">
        <v>62.333333333333343</v>
      </c>
      <c r="I383" s="38">
        <v>62.816666666666677</v>
      </c>
      <c r="J383" s="38">
        <v>63.13333333333334</v>
      </c>
      <c r="K383" s="31">
        <v>62.5</v>
      </c>
      <c r="L383" s="31">
        <v>61.7</v>
      </c>
      <c r="M383" s="31">
        <v>371.85529000000002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1557.1</v>
      </c>
      <c r="D384" s="38">
        <v>1553.3833333333332</v>
      </c>
      <c r="E384" s="38">
        <v>1529.2666666666664</v>
      </c>
      <c r="F384" s="38">
        <v>1501.4333333333332</v>
      </c>
      <c r="G384" s="38">
        <v>1477.3166666666664</v>
      </c>
      <c r="H384" s="38">
        <v>1581.2166666666665</v>
      </c>
      <c r="I384" s="38">
        <v>1605.3333333333333</v>
      </c>
      <c r="J384" s="38">
        <v>1633.1666666666665</v>
      </c>
      <c r="K384" s="31">
        <v>1577.5</v>
      </c>
      <c r="L384" s="31">
        <v>1525.55</v>
      </c>
      <c r="M384" s="31">
        <v>12.45485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428.8</v>
      </c>
      <c r="D385" s="38">
        <v>431.26666666666665</v>
      </c>
      <c r="E385" s="38">
        <v>424.5333333333333</v>
      </c>
      <c r="F385" s="38">
        <v>420.26666666666665</v>
      </c>
      <c r="G385" s="38">
        <v>413.5333333333333</v>
      </c>
      <c r="H385" s="38">
        <v>435.5333333333333</v>
      </c>
      <c r="I385" s="38">
        <v>442.26666666666665</v>
      </c>
      <c r="J385" s="38">
        <v>446.5333333333333</v>
      </c>
      <c r="K385" s="31">
        <v>438</v>
      </c>
      <c r="L385" s="31">
        <v>427</v>
      </c>
      <c r="M385" s="31">
        <v>1.06786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1450.8</v>
      </c>
      <c r="D386" s="38">
        <v>1436.7666666666667</v>
      </c>
      <c r="E386" s="38">
        <v>1403.5333333333333</v>
      </c>
      <c r="F386" s="38">
        <v>1356.2666666666667</v>
      </c>
      <c r="G386" s="38">
        <v>1323.0333333333333</v>
      </c>
      <c r="H386" s="38">
        <v>1484.0333333333333</v>
      </c>
      <c r="I386" s="38">
        <v>1517.2666666666664</v>
      </c>
      <c r="J386" s="38">
        <v>1564.5333333333333</v>
      </c>
      <c r="K386" s="31">
        <v>1470</v>
      </c>
      <c r="L386" s="31">
        <v>1389.5</v>
      </c>
      <c r="M386" s="31">
        <v>4.8876999999999997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124.1</v>
      </c>
      <c r="D387" s="38">
        <v>124.01666666666667</v>
      </c>
      <c r="E387" s="38">
        <v>122.33333333333333</v>
      </c>
      <c r="F387" s="38">
        <v>120.56666666666666</v>
      </c>
      <c r="G387" s="38">
        <v>118.88333333333333</v>
      </c>
      <c r="H387" s="38">
        <v>125.78333333333333</v>
      </c>
      <c r="I387" s="38">
        <v>127.46666666666667</v>
      </c>
      <c r="J387" s="38">
        <v>129.23333333333335</v>
      </c>
      <c r="K387" s="31">
        <v>125.7</v>
      </c>
      <c r="L387" s="31">
        <v>122.25</v>
      </c>
      <c r="M387" s="31">
        <v>545.33231000000001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170.4</v>
      </c>
      <c r="D388" s="38">
        <v>170.01666666666668</v>
      </c>
      <c r="E388" s="38">
        <v>168.48333333333335</v>
      </c>
      <c r="F388" s="38">
        <v>166.56666666666666</v>
      </c>
      <c r="G388" s="38">
        <v>165.03333333333333</v>
      </c>
      <c r="H388" s="38">
        <v>171.93333333333337</v>
      </c>
      <c r="I388" s="38">
        <v>173.46666666666673</v>
      </c>
      <c r="J388" s="38">
        <v>175.38333333333338</v>
      </c>
      <c r="K388" s="31">
        <v>171.55</v>
      </c>
      <c r="L388" s="31">
        <v>168.1</v>
      </c>
      <c r="M388" s="31">
        <v>27.858319999999999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1104</v>
      </c>
      <c r="D389" s="38">
        <v>1099.7833333333333</v>
      </c>
      <c r="E389" s="38">
        <v>1084.6166666666666</v>
      </c>
      <c r="F389" s="38">
        <v>1065.2333333333333</v>
      </c>
      <c r="G389" s="38">
        <v>1050.0666666666666</v>
      </c>
      <c r="H389" s="38">
        <v>1119.1666666666665</v>
      </c>
      <c r="I389" s="38">
        <v>1134.3333333333335</v>
      </c>
      <c r="J389" s="38">
        <v>1153.7166666666665</v>
      </c>
      <c r="K389" s="31">
        <v>1114.95</v>
      </c>
      <c r="L389" s="31">
        <v>1080.4000000000001</v>
      </c>
      <c r="M389" s="31">
        <v>1.16584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519.1</v>
      </c>
      <c r="D390" s="38">
        <v>519.71666666666658</v>
      </c>
      <c r="E390" s="38">
        <v>511.43333333333317</v>
      </c>
      <c r="F390" s="38">
        <v>503.76666666666654</v>
      </c>
      <c r="G390" s="38">
        <v>495.48333333333312</v>
      </c>
      <c r="H390" s="38">
        <v>527.38333333333321</v>
      </c>
      <c r="I390" s="38">
        <v>535.66666666666674</v>
      </c>
      <c r="J390" s="38">
        <v>543.33333333333326</v>
      </c>
      <c r="K390" s="31">
        <v>528</v>
      </c>
      <c r="L390" s="31">
        <v>512.04999999999995</v>
      </c>
      <c r="M390" s="31">
        <v>19.493819999999999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218.75</v>
      </c>
      <c r="D391" s="38">
        <v>219.45000000000002</v>
      </c>
      <c r="E391" s="38">
        <v>216.30000000000004</v>
      </c>
      <c r="F391" s="38">
        <v>213.85000000000002</v>
      </c>
      <c r="G391" s="38">
        <v>210.70000000000005</v>
      </c>
      <c r="H391" s="38">
        <v>221.90000000000003</v>
      </c>
      <c r="I391" s="38">
        <v>225.05</v>
      </c>
      <c r="J391" s="38">
        <v>227.50000000000003</v>
      </c>
      <c r="K391" s="31">
        <v>222.6</v>
      </c>
      <c r="L391" s="31">
        <v>217</v>
      </c>
      <c r="M391" s="31">
        <v>9.7498199999999997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114.95</v>
      </c>
      <c r="D392" s="38">
        <v>115.03333333333335</v>
      </c>
      <c r="E392" s="38">
        <v>114.31666666666669</v>
      </c>
      <c r="F392" s="38">
        <v>113.68333333333335</v>
      </c>
      <c r="G392" s="38">
        <v>112.9666666666667</v>
      </c>
      <c r="H392" s="38">
        <v>115.66666666666669</v>
      </c>
      <c r="I392" s="38">
        <v>116.38333333333335</v>
      </c>
      <c r="J392" s="38">
        <v>117.01666666666668</v>
      </c>
      <c r="K392" s="31">
        <v>115.75</v>
      </c>
      <c r="L392" s="31">
        <v>114.4</v>
      </c>
      <c r="M392" s="31">
        <v>15.18281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2673.7</v>
      </c>
      <c r="D393" s="38">
        <v>2651.2333333333331</v>
      </c>
      <c r="E393" s="38">
        <v>2612.4666666666662</v>
      </c>
      <c r="F393" s="38">
        <v>2551.2333333333331</v>
      </c>
      <c r="G393" s="38">
        <v>2512.4666666666662</v>
      </c>
      <c r="H393" s="38">
        <v>2712.4666666666662</v>
      </c>
      <c r="I393" s="38">
        <v>2751.2333333333336</v>
      </c>
      <c r="J393" s="38">
        <v>2812.4666666666662</v>
      </c>
      <c r="K393" s="31">
        <v>2690</v>
      </c>
      <c r="L393" s="31">
        <v>2590</v>
      </c>
      <c r="M393" s="31">
        <v>0.80989999999999995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40.549999999999997</v>
      </c>
      <c r="D394" s="38">
        <v>40.816666666666663</v>
      </c>
      <c r="E394" s="38">
        <v>40.133333333333326</v>
      </c>
      <c r="F394" s="38">
        <v>39.716666666666661</v>
      </c>
      <c r="G394" s="38">
        <v>39.033333333333324</v>
      </c>
      <c r="H394" s="38">
        <v>41.233333333333327</v>
      </c>
      <c r="I394" s="38">
        <v>41.916666666666664</v>
      </c>
      <c r="J394" s="38">
        <v>42.333333333333329</v>
      </c>
      <c r="K394" s="31">
        <v>41.5</v>
      </c>
      <c r="L394" s="31">
        <v>40.4</v>
      </c>
      <c r="M394" s="31">
        <v>12.30292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1894.25</v>
      </c>
      <c r="D395" s="38">
        <v>1906.1000000000001</v>
      </c>
      <c r="E395" s="38">
        <v>1868.2000000000003</v>
      </c>
      <c r="F395" s="38">
        <v>1842.15</v>
      </c>
      <c r="G395" s="38">
        <v>1804.2500000000002</v>
      </c>
      <c r="H395" s="38">
        <v>1932.1500000000003</v>
      </c>
      <c r="I395" s="38">
        <v>1970.0500000000004</v>
      </c>
      <c r="J395" s="38">
        <v>1996.1000000000004</v>
      </c>
      <c r="K395" s="31">
        <v>1944</v>
      </c>
      <c r="L395" s="31">
        <v>1880.05</v>
      </c>
      <c r="M395" s="31">
        <v>1.98594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227.85</v>
      </c>
      <c r="D396" s="38">
        <v>231.21666666666667</v>
      </c>
      <c r="E396" s="38">
        <v>223.63333333333333</v>
      </c>
      <c r="F396" s="38">
        <v>219.41666666666666</v>
      </c>
      <c r="G396" s="38">
        <v>211.83333333333331</v>
      </c>
      <c r="H396" s="38">
        <v>235.43333333333334</v>
      </c>
      <c r="I396" s="38">
        <v>243.01666666666665</v>
      </c>
      <c r="J396" s="38">
        <v>247.23333333333335</v>
      </c>
      <c r="K396" s="31">
        <v>238.8</v>
      </c>
      <c r="L396" s="31">
        <v>227</v>
      </c>
      <c r="M396" s="31">
        <v>186.88346999999999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202.95</v>
      </c>
      <c r="D397" s="38">
        <v>199.94999999999996</v>
      </c>
      <c r="E397" s="38">
        <v>196.04999999999993</v>
      </c>
      <c r="F397" s="38">
        <v>189.14999999999998</v>
      </c>
      <c r="G397" s="38">
        <v>185.24999999999994</v>
      </c>
      <c r="H397" s="38">
        <v>206.84999999999991</v>
      </c>
      <c r="I397" s="38">
        <v>210.74999999999994</v>
      </c>
      <c r="J397" s="38">
        <v>217.64999999999989</v>
      </c>
      <c r="K397" s="31">
        <v>203.85</v>
      </c>
      <c r="L397" s="31">
        <v>193.05</v>
      </c>
      <c r="M397" s="31">
        <v>287.33969000000002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180.3</v>
      </c>
      <c r="D398" s="38">
        <v>181.11666666666667</v>
      </c>
      <c r="E398" s="38">
        <v>178.73333333333335</v>
      </c>
      <c r="F398" s="38">
        <v>177.16666666666669</v>
      </c>
      <c r="G398" s="38">
        <v>174.78333333333336</v>
      </c>
      <c r="H398" s="38">
        <v>182.68333333333334</v>
      </c>
      <c r="I398" s="38">
        <v>185.06666666666666</v>
      </c>
      <c r="J398" s="38">
        <v>186.63333333333333</v>
      </c>
      <c r="K398" s="31">
        <v>183.5</v>
      </c>
      <c r="L398" s="31">
        <v>179.55</v>
      </c>
      <c r="M398" s="31">
        <v>18.93131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946.1</v>
      </c>
      <c r="D399" s="38">
        <v>946.36666666666667</v>
      </c>
      <c r="E399" s="38">
        <v>935.88333333333333</v>
      </c>
      <c r="F399" s="38">
        <v>925.66666666666663</v>
      </c>
      <c r="G399" s="38">
        <v>915.18333333333328</v>
      </c>
      <c r="H399" s="38">
        <v>956.58333333333337</v>
      </c>
      <c r="I399" s="38">
        <v>967.06666666666672</v>
      </c>
      <c r="J399" s="38">
        <v>977.28333333333342</v>
      </c>
      <c r="K399" s="31">
        <v>956.85</v>
      </c>
      <c r="L399" s="31">
        <v>936.15</v>
      </c>
      <c r="M399" s="31">
        <v>1.24132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2549.25</v>
      </c>
      <c r="D400" s="38">
        <v>2540.3666666666663</v>
      </c>
      <c r="E400" s="38">
        <v>2526.8333333333326</v>
      </c>
      <c r="F400" s="38">
        <v>2504.4166666666661</v>
      </c>
      <c r="G400" s="38">
        <v>2490.8833333333323</v>
      </c>
      <c r="H400" s="38">
        <v>2562.7833333333328</v>
      </c>
      <c r="I400" s="38">
        <v>2576.3166666666666</v>
      </c>
      <c r="J400" s="38">
        <v>2598.7333333333331</v>
      </c>
      <c r="K400" s="31">
        <v>2553.9</v>
      </c>
      <c r="L400" s="31">
        <v>2517.9499999999998</v>
      </c>
      <c r="M400" s="31">
        <v>42.755870000000002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118.15</v>
      </c>
      <c r="D401" s="38">
        <v>117.21666666666668</v>
      </c>
      <c r="E401" s="38">
        <v>114.98333333333336</v>
      </c>
      <c r="F401" s="38">
        <v>111.81666666666668</v>
      </c>
      <c r="G401" s="38">
        <v>109.58333333333336</v>
      </c>
      <c r="H401" s="38">
        <v>120.38333333333337</v>
      </c>
      <c r="I401" s="38">
        <v>122.61666666666669</v>
      </c>
      <c r="J401" s="38">
        <v>125.78333333333337</v>
      </c>
      <c r="K401" s="31">
        <v>119.45</v>
      </c>
      <c r="L401" s="31">
        <v>114.05</v>
      </c>
      <c r="M401" s="31">
        <v>18.610029999999998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644.79999999999995</v>
      </c>
      <c r="D402" s="38">
        <v>644.13333333333333</v>
      </c>
      <c r="E402" s="38">
        <v>631.61666666666667</v>
      </c>
      <c r="F402" s="38">
        <v>618.43333333333339</v>
      </c>
      <c r="G402" s="38">
        <v>605.91666666666674</v>
      </c>
      <c r="H402" s="38">
        <v>657.31666666666661</v>
      </c>
      <c r="I402" s="38">
        <v>669.83333333333326</v>
      </c>
      <c r="J402" s="38">
        <v>683.01666666666654</v>
      </c>
      <c r="K402" s="31">
        <v>656.65</v>
      </c>
      <c r="L402" s="31">
        <v>630.95000000000005</v>
      </c>
      <c r="M402" s="31">
        <v>3.5376400000000001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464.5</v>
      </c>
      <c r="D403" s="38">
        <v>461.5</v>
      </c>
      <c r="E403" s="38">
        <v>449.1</v>
      </c>
      <c r="F403" s="38">
        <v>433.70000000000005</v>
      </c>
      <c r="G403" s="38">
        <v>421.30000000000007</v>
      </c>
      <c r="H403" s="38">
        <v>476.9</v>
      </c>
      <c r="I403" s="38">
        <v>489.29999999999995</v>
      </c>
      <c r="J403" s="38">
        <v>504.69999999999993</v>
      </c>
      <c r="K403" s="31">
        <v>473.9</v>
      </c>
      <c r="L403" s="31">
        <v>446.1</v>
      </c>
      <c r="M403" s="31">
        <v>25.01859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841.3</v>
      </c>
      <c r="D404" s="38">
        <v>848.16666666666663</v>
      </c>
      <c r="E404" s="38">
        <v>824.38333333333321</v>
      </c>
      <c r="F404" s="38">
        <v>807.46666666666658</v>
      </c>
      <c r="G404" s="38">
        <v>783.68333333333317</v>
      </c>
      <c r="H404" s="38">
        <v>865.08333333333326</v>
      </c>
      <c r="I404" s="38">
        <v>888.86666666666679</v>
      </c>
      <c r="J404" s="38">
        <v>905.7833333333333</v>
      </c>
      <c r="K404" s="31">
        <v>871.95</v>
      </c>
      <c r="L404" s="31">
        <v>831.25</v>
      </c>
      <c r="M404" s="31">
        <v>2.90455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1500.1</v>
      </c>
      <c r="D405" s="38">
        <v>1502.2</v>
      </c>
      <c r="E405" s="38">
        <v>1487.9</v>
      </c>
      <c r="F405" s="38">
        <v>1475.7</v>
      </c>
      <c r="G405" s="38">
        <v>1461.4</v>
      </c>
      <c r="H405" s="38">
        <v>1514.4</v>
      </c>
      <c r="I405" s="38">
        <v>1528.6999999999998</v>
      </c>
      <c r="J405" s="38">
        <v>1540.9</v>
      </c>
      <c r="K405" s="31">
        <v>1516.5</v>
      </c>
      <c r="L405" s="31">
        <v>1490</v>
      </c>
      <c r="M405" s="31">
        <v>3.0202800000000001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98.3</v>
      </c>
      <c r="D406" s="38">
        <v>97.90000000000002</v>
      </c>
      <c r="E406" s="38">
        <v>97.05000000000004</v>
      </c>
      <c r="F406" s="38">
        <v>95.800000000000026</v>
      </c>
      <c r="G406" s="38">
        <v>94.950000000000045</v>
      </c>
      <c r="H406" s="38">
        <v>99.150000000000034</v>
      </c>
      <c r="I406" s="38">
        <v>100.00000000000003</v>
      </c>
      <c r="J406" s="38">
        <v>101.25000000000003</v>
      </c>
      <c r="K406" s="31">
        <v>98.75</v>
      </c>
      <c r="L406" s="31">
        <v>96.65</v>
      </c>
      <c r="M406" s="31">
        <v>90.31259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7016.8</v>
      </c>
      <c r="D407" s="38">
        <v>7018.8666666666659</v>
      </c>
      <c r="E407" s="38">
        <v>6927.9333333333316</v>
      </c>
      <c r="F407" s="38">
        <v>6839.0666666666657</v>
      </c>
      <c r="G407" s="38">
        <v>6748.1333333333314</v>
      </c>
      <c r="H407" s="38">
        <v>7107.7333333333318</v>
      </c>
      <c r="I407" s="38">
        <v>7198.6666666666661</v>
      </c>
      <c r="J407" s="38">
        <v>7287.5333333333319</v>
      </c>
      <c r="K407" s="31">
        <v>7109.8</v>
      </c>
      <c r="L407" s="31">
        <v>6930</v>
      </c>
      <c r="M407" s="31">
        <v>0.19411999999999999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1373.05</v>
      </c>
      <c r="D408" s="38">
        <v>1380.1499999999999</v>
      </c>
      <c r="E408" s="38">
        <v>1354.3999999999996</v>
      </c>
      <c r="F408" s="38">
        <v>1335.7499999999998</v>
      </c>
      <c r="G408" s="38">
        <v>1309.9999999999995</v>
      </c>
      <c r="H408" s="38">
        <v>1398.7999999999997</v>
      </c>
      <c r="I408" s="38">
        <v>1424.5500000000002</v>
      </c>
      <c r="J408" s="38">
        <v>1443.1999999999998</v>
      </c>
      <c r="K408" s="31">
        <v>1405.9</v>
      </c>
      <c r="L408" s="31">
        <v>1361.5</v>
      </c>
      <c r="M408" s="31">
        <v>0.56440999999999997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855.35</v>
      </c>
      <c r="D409" s="38">
        <v>845.85</v>
      </c>
      <c r="E409" s="38">
        <v>834.7</v>
      </c>
      <c r="F409" s="38">
        <v>814.05000000000007</v>
      </c>
      <c r="G409" s="38">
        <v>802.90000000000009</v>
      </c>
      <c r="H409" s="38">
        <v>866.5</v>
      </c>
      <c r="I409" s="38">
        <v>877.64999999999986</v>
      </c>
      <c r="J409" s="38">
        <v>898.3</v>
      </c>
      <c r="K409" s="31">
        <v>857</v>
      </c>
      <c r="L409" s="31">
        <v>825.2</v>
      </c>
      <c r="M409" s="31">
        <v>29.482620000000001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1282.1500000000001</v>
      </c>
      <c r="D410" s="38">
        <v>1283.0333333333335</v>
      </c>
      <c r="E410" s="38">
        <v>1269.116666666667</v>
      </c>
      <c r="F410" s="38">
        <v>1256.0833333333335</v>
      </c>
      <c r="G410" s="38">
        <v>1242.166666666667</v>
      </c>
      <c r="H410" s="38">
        <v>1296.0666666666671</v>
      </c>
      <c r="I410" s="38">
        <v>1309.9833333333336</v>
      </c>
      <c r="J410" s="38">
        <v>1323.0166666666671</v>
      </c>
      <c r="K410" s="31">
        <v>1296.95</v>
      </c>
      <c r="L410" s="31">
        <v>1270</v>
      </c>
      <c r="M410" s="31">
        <v>10.617010000000001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3120.8</v>
      </c>
      <c r="D411" s="38">
        <v>3111.0333333333333</v>
      </c>
      <c r="E411" s="38">
        <v>3077.0666666666666</v>
      </c>
      <c r="F411" s="38">
        <v>3033.3333333333335</v>
      </c>
      <c r="G411" s="38">
        <v>2999.3666666666668</v>
      </c>
      <c r="H411" s="38">
        <v>3154.7666666666664</v>
      </c>
      <c r="I411" s="38">
        <v>3188.7333333333327</v>
      </c>
      <c r="J411" s="38">
        <v>3232.4666666666662</v>
      </c>
      <c r="K411" s="31">
        <v>3145</v>
      </c>
      <c r="L411" s="31">
        <v>3067.3</v>
      </c>
      <c r="M411" s="31">
        <v>0.51729999999999998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437.6</v>
      </c>
      <c r="D412" s="38">
        <v>442.83333333333331</v>
      </c>
      <c r="E412" s="38">
        <v>430.76666666666665</v>
      </c>
      <c r="F412" s="38">
        <v>423.93333333333334</v>
      </c>
      <c r="G412" s="38">
        <v>411.86666666666667</v>
      </c>
      <c r="H412" s="38">
        <v>449.66666666666663</v>
      </c>
      <c r="I412" s="38">
        <v>461.73333333333335</v>
      </c>
      <c r="J412" s="38">
        <v>468.56666666666661</v>
      </c>
      <c r="K412" s="31">
        <v>454.9</v>
      </c>
      <c r="L412" s="31">
        <v>436</v>
      </c>
      <c r="M412" s="31">
        <v>3.0653999999999999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797.4</v>
      </c>
      <c r="D413" s="38">
        <v>795.68333333333339</v>
      </c>
      <c r="E413" s="38">
        <v>782.76666666666677</v>
      </c>
      <c r="F413" s="38">
        <v>768.13333333333333</v>
      </c>
      <c r="G413" s="38">
        <v>755.2166666666667</v>
      </c>
      <c r="H413" s="38">
        <v>810.31666666666683</v>
      </c>
      <c r="I413" s="38">
        <v>823.23333333333335</v>
      </c>
      <c r="J413" s="38">
        <v>837.8666666666669</v>
      </c>
      <c r="K413" s="31">
        <v>808.6</v>
      </c>
      <c r="L413" s="31">
        <v>781.05</v>
      </c>
      <c r="M413" s="31">
        <v>2.3663099999999999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24108.400000000001</v>
      </c>
      <c r="D414" s="38">
        <v>24069.133333333331</v>
      </c>
      <c r="E414" s="38">
        <v>23839.266666666663</v>
      </c>
      <c r="F414" s="38">
        <v>23570.133333333331</v>
      </c>
      <c r="G414" s="38">
        <v>23340.266666666663</v>
      </c>
      <c r="H414" s="38">
        <v>24338.266666666663</v>
      </c>
      <c r="I414" s="38">
        <v>24568.133333333331</v>
      </c>
      <c r="J414" s="38">
        <v>24837.266666666663</v>
      </c>
      <c r="K414" s="31">
        <v>24299</v>
      </c>
      <c r="L414" s="31">
        <v>23800</v>
      </c>
      <c r="M414" s="31">
        <v>0.30797999999999998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45.9</v>
      </c>
      <c r="D415" s="38">
        <v>46.15</v>
      </c>
      <c r="E415" s="38">
        <v>45.3</v>
      </c>
      <c r="F415" s="38">
        <v>44.699999999999996</v>
      </c>
      <c r="G415" s="38">
        <v>43.849999999999994</v>
      </c>
      <c r="H415" s="38">
        <v>46.75</v>
      </c>
      <c r="I415" s="38">
        <v>47.600000000000009</v>
      </c>
      <c r="J415" s="38">
        <v>48.2</v>
      </c>
      <c r="K415" s="31">
        <v>47</v>
      </c>
      <c r="L415" s="31">
        <v>45.55</v>
      </c>
      <c r="M415" s="31">
        <v>72.090069999999997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1893.15</v>
      </c>
      <c r="D416" s="38">
        <v>1869.7333333333333</v>
      </c>
      <c r="E416" s="38">
        <v>1841.4666666666667</v>
      </c>
      <c r="F416" s="38">
        <v>1789.7833333333333</v>
      </c>
      <c r="G416" s="38">
        <v>1761.5166666666667</v>
      </c>
      <c r="H416" s="38">
        <v>1921.4166666666667</v>
      </c>
      <c r="I416" s="38">
        <v>1949.6833333333336</v>
      </c>
      <c r="J416" s="38">
        <v>2001.3666666666668</v>
      </c>
      <c r="K416" s="31">
        <v>1898</v>
      </c>
      <c r="L416" s="31">
        <v>1818.05</v>
      </c>
      <c r="M416" s="31">
        <v>15.55772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394.95</v>
      </c>
      <c r="D417" s="38">
        <v>394.31666666666666</v>
      </c>
      <c r="E417" s="38">
        <v>386.63333333333333</v>
      </c>
      <c r="F417" s="38">
        <v>378.31666666666666</v>
      </c>
      <c r="G417" s="38">
        <v>370.63333333333333</v>
      </c>
      <c r="H417" s="38">
        <v>402.63333333333333</v>
      </c>
      <c r="I417" s="38">
        <v>410.31666666666661</v>
      </c>
      <c r="J417" s="38">
        <v>418.63333333333333</v>
      </c>
      <c r="K417" s="31">
        <v>402</v>
      </c>
      <c r="L417" s="31">
        <v>386</v>
      </c>
      <c r="M417" s="31">
        <v>6.63422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3983</v>
      </c>
      <c r="D418" s="38">
        <v>3984.7833333333333</v>
      </c>
      <c r="E418" s="38">
        <v>3900.7166666666667</v>
      </c>
      <c r="F418" s="38">
        <v>3818.4333333333334</v>
      </c>
      <c r="G418" s="38">
        <v>3734.3666666666668</v>
      </c>
      <c r="H418" s="38">
        <v>4067.0666666666666</v>
      </c>
      <c r="I418" s="38">
        <v>4151.1333333333332</v>
      </c>
      <c r="J418" s="38">
        <v>4233.4166666666661</v>
      </c>
      <c r="K418" s="31">
        <v>4068.85</v>
      </c>
      <c r="L418" s="31">
        <v>3902.5</v>
      </c>
      <c r="M418" s="31">
        <v>16.07883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57.35</v>
      </c>
      <c r="D419" s="38">
        <v>57.29999999999999</v>
      </c>
      <c r="E419" s="38">
        <v>56.34999999999998</v>
      </c>
      <c r="F419" s="38">
        <v>55.349999999999987</v>
      </c>
      <c r="G419" s="38">
        <v>54.399999999999977</v>
      </c>
      <c r="H419" s="38">
        <v>58.299999999999983</v>
      </c>
      <c r="I419" s="38">
        <v>59.249999999999986</v>
      </c>
      <c r="J419" s="38">
        <v>60.249999999999986</v>
      </c>
      <c r="K419" s="31">
        <v>58.25</v>
      </c>
      <c r="L419" s="31">
        <v>56.3</v>
      </c>
      <c r="M419" s="31">
        <v>197.09287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5364.9</v>
      </c>
      <c r="D420" s="38">
        <v>5374.6166666666659</v>
      </c>
      <c r="E420" s="38">
        <v>5322.8333333333321</v>
      </c>
      <c r="F420" s="38">
        <v>5280.7666666666664</v>
      </c>
      <c r="G420" s="38">
        <v>5228.9833333333327</v>
      </c>
      <c r="H420" s="38">
        <v>5416.6833333333316</v>
      </c>
      <c r="I420" s="38">
        <v>5468.4666666666662</v>
      </c>
      <c r="J420" s="38">
        <v>5510.533333333331</v>
      </c>
      <c r="K420" s="31">
        <v>5426.4</v>
      </c>
      <c r="L420" s="31">
        <v>5332.55</v>
      </c>
      <c r="M420" s="31">
        <v>0.88932999999999995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619.79999999999995</v>
      </c>
      <c r="D421" s="38">
        <v>622.75</v>
      </c>
      <c r="E421" s="38">
        <v>615.54999999999995</v>
      </c>
      <c r="F421" s="38">
        <v>611.29999999999995</v>
      </c>
      <c r="G421" s="38">
        <v>604.09999999999991</v>
      </c>
      <c r="H421" s="38">
        <v>627</v>
      </c>
      <c r="I421" s="38">
        <v>634.20000000000005</v>
      </c>
      <c r="J421" s="38">
        <v>638.45000000000005</v>
      </c>
      <c r="K421" s="31">
        <v>629.95000000000005</v>
      </c>
      <c r="L421" s="31">
        <v>618.5</v>
      </c>
      <c r="M421" s="31">
        <v>3.22702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3800.55</v>
      </c>
      <c r="D422" s="38">
        <v>3805.85</v>
      </c>
      <c r="E422" s="38">
        <v>3756.7</v>
      </c>
      <c r="F422" s="38">
        <v>3712.85</v>
      </c>
      <c r="G422" s="38">
        <v>3663.7</v>
      </c>
      <c r="H422" s="38">
        <v>3849.7</v>
      </c>
      <c r="I422" s="38">
        <v>3898.8500000000004</v>
      </c>
      <c r="J422" s="38">
        <v>3942.7</v>
      </c>
      <c r="K422" s="31">
        <v>3855</v>
      </c>
      <c r="L422" s="31">
        <v>3762</v>
      </c>
      <c r="M422" s="31">
        <v>0.61470999999999998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570.1</v>
      </c>
      <c r="D423" s="38">
        <v>567.06666666666672</v>
      </c>
      <c r="E423" s="38">
        <v>558.83333333333348</v>
      </c>
      <c r="F423" s="38">
        <v>547.56666666666672</v>
      </c>
      <c r="G423" s="38">
        <v>539.33333333333348</v>
      </c>
      <c r="H423" s="38">
        <v>578.33333333333348</v>
      </c>
      <c r="I423" s="38">
        <v>586.56666666666683</v>
      </c>
      <c r="J423" s="38">
        <v>597.83333333333348</v>
      </c>
      <c r="K423" s="31">
        <v>575.29999999999995</v>
      </c>
      <c r="L423" s="31">
        <v>555.79999999999995</v>
      </c>
      <c r="M423" s="31">
        <v>16.517250000000001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1056.7</v>
      </c>
      <c r="D424" s="38">
        <v>1059.1000000000001</v>
      </c>
      <c r="E424" s="38">
        <v>1041.6000000000004</v>
      </c>
      <c r="F424" s="38">
        <v>1026.5000000000002</v>
      </c>
      <c r="G424" s="38">
        <v>1009.0000000000005</v>
      </c>
      <c r="H424" s="38">
        <v>1074.2000000000003</v>
      </c>
      <c r="I424" s="38">
        <v>1091.6999999999998</v>
      </c>
      <c r="J424" s="38">
        <v>1106.8000000000002</v>
      </c>
      <c r="K424" s="31">
        <v>1076.5999999999999</v>
      </c>
      <c r="L424" s="31">
        <v>1044</v>
      </c>
      <c r="M424" s="31">
        <v>3.42041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2170.5500000000002</v>
      </c>
      <c r="D425" s="38">
        <v>2173.1166666666668</v>
      </c>
      <c r="E425" s="38">
        <v>2158.3333333333335</v>
      </c>
      <c r="F425" s="38">
        <v>2146.1166666666668</v>
      </c>
      <c r="G425" s="38">
        <v>2131.3333333333335</v>
      </c>
      <c r="H425" s="38">
        <v>2185.3333333333335</v>
      </c>
      <c r="I425" s="38">
        <v>2200.1166666666663</v>
      </c>
      <c r="J425" s="38">
        <v>2212.3333333333335</v>
      </c>
      <c r="K425" s="31">
        <v>2187.9</v>
      </c>
      <c r="L425" s="31">
        <v>2160.9</v>
      </c>
      <c r="M425" s="31">
        <v>5.7760899999999999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636.4</v>
      </c>
      <c r="D426" s="38">
        <v>629.16666666666663</v>
      </c>
      <c r="E426" s="38">
        <v>618.33333333333326</v>
      </c>
      <c r="F426" s="38">
        <v>600.26666666666665</v>
      </c>
      <c r="G426" s="38">
        <v>589.43333333333328</v>
      </c>
      <c r="H426" s="38">
        <v>647.23333333333323</v>
      </c>
      <c r="I426" s="38">
        <v>658.06666666666649</v>
      </c>
      <c r="J426" s="38">
        <v>676.13333333333321</v>
      </c>
      <c r="K426" s="31">
        <v>640</v>
      </c>
      <c r="L426" s="31">
        <v>611.1</v>
      </c>
      <c r="M426" s="31">
        <v>6.8114800000000004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620.20000000000005</v>
      </c>
      <c r="D427" s="38">
        <v>618.56666666666672</v>
      </c>
      <c r="E427" s="38">
        <v>616.13333333333344</v>
      </c>
      <c r="F427" s="38">
        <v>612.06666666666672</v>
      </c>
      <c r="G427" s="38">
        <v>609.63333333333344</v>
      </c>
      <c r="H427" s="38">
        <v>622.63333333333344</v>
      </c>
      <c r="I427" s="38">
        <v>625.06666666666661</v>
      </c>
      <c r="J427" s="38">
        <v>629.13333333333344</v>
      </c>
      <c r="K427" s="31">
        <v>621</v>
      </c>
      <c r="L427" s="31">
        <v>614.5</v>
      </c>
      <c r="M427" s="31">
        <v>86.054829999999995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94.6</v>
      </c>
      <c r="D428" s="38">
        <v>94.25</v>
      </c>
      <c r="E428" s="38">
        <v>93.4</v>
      </c>
      <c r="F428" s="38">
        <v>92.2</v>
      </c>
      <c r="G428" s="38">
        <v>91.350000000000009</v>
      </c>
      <c r="H428" s="38">
        <v>95.45</v>
      </c>
      <c r="I428" s="38">
        <v>96.3</v>
      </c>
      <c r="J428" s="38">
        <v>97.5</v>
      </c>
      <c r="K428" s="31">
        <v>95.1</v>
      </c>
      <c r="L428" s="31">
        <v>93.05</v>
      </c>
      <c r="M428" s="31">
        <v>210.53644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401.05</v>
      </c>
      <c r="D429" s="38">
        <v>397.25</v>
      </c>
      <c r="E429" s="38">
        <v>390.6</v>
      </c>
      <c r="F429" s="38">
        <v>380.15000000000003</v>
      </c>
      <c r="G429" s="38">
        <v>373.50000000000006</v>
      </c>
      <c r="H429" s="38">
        <v>407.7</v>
      </c>
      <c r="I429" s="38">
        <v>414.34999999999997</v>
      </c>
      <c r="J429" s="38">
        <v>424.79999999999995</v>
      </c>
      <c r="K429" s="31">
        <v>403.9</v>
      </c>
      <c r="L429" s="31">
        <v>386.8</v>
      </c>
      <c r="M429" s="31">
        <v>14.31531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150.19999999999999</v>
      </c>
      <c r="D430" s="38">
        <v>150.61666666666665</v>
      </c>
      <c r="E430" s="38">
        <v>149.0333333333333</v>
      </c>
      <c r="F430" s="38">
        <v>147.86666666666665</v>
      </c>
      <c r="G430" s="38">
        <v>146.2833333333333</v>
      </c>
      <c r="H430" s="38">
        <v>151.7833333333333</v>
      </c>
      <c r="I430" s="38">
        <v>153.36666666666662</v>
      </c>
      <c r="J430" s="38">
        <v>154.5333333333333</v>
      </c>
      <c r="K430" s="31">
        <v>152.19999999999999</v>
      </c>
      <c r="L430" s="31">
        <v>149.44999999999999</v>
      </c>
      <c r="M430" s="31">
        <v>11.5139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412.8</v>
      </c>
      <c r="D431" s="38">
        <v>411.2833333333333</v>
      </c>
      <c r="E431" s="38">
        <v>407.61666666666662</v>
      </c>
      <c r="F431" s="38">
        <v>402.43333333333334</v>
      </c>
      <c r="G431" s="38">
        <v>398.76666666666665</v>
      </c>
      <c r="H431" s="38">
        <v>416.46666666666658</v>
      </c>
      <c r="I431" s="38">
        <v>420.13333333333333</v>
      </c>
      <c r="J431" s="38">
        <v>425.31666666666655</v>
      </c>
      <c r="K431" s="31">
        <v>414.95</v>
      </c>
      <c r="L431" s="31">
        <v>406.1</v>
      </c>
      <c r="M431" s="31">
        <v>1.9683999999999999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240.35</v>
      </c>
      <c r="D432" s="38">
        <v>241.38333333333335</v>
      </c>
      <c r="E432" s="38">
        <v>236.01666666666671</v>
      </c>
      <c r="F432" s="38">
        <v>231.68333333333337</v>
      </c>
      <c r="G432" s="38">
        <v>226.31666666666672</v>
      </c>
      <c r="H432" s="38">
        <v>245.7166666666667</v>
      </c>
      <c r="I432" s="38">
        <v>251.08333333333331</v>
      </c>
      <c r="J432" s="38">
        <v>255.41666666666669</v>
      </c>
      <c r="K432" s="31">
        <v>246.75</v>
      </c>
      <c r="L432" s="31">
        <v>237.05</v>
      </c>
      <c r="M432" s="31">
        <v>14.36581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1143.4000000000001</v>
      </c>
      <c r="D433" s="38">
        <v>1138.4666666666667</v>
      </c>
      <c r="E433" s="38">
        <v>1131.9333333333334</v>
      </c>
      <c r="F433" s="38">
        <v>1120.4666666666667</v>
      </c>
      <c r="G433" s="38">
        <v>1113.9333333333334</v>
      </c>
      <c r="H433" s="38">
        <v>1149.9333333333334</v>
      </c>
      <c r="I433" s="38">
        <v>1156.4666666666667</v>
      </c>
      <c r="J433" s="38">
        <v>1167.9333333333334</v>
      </c>
      <c r="K433" s="31">
        <v>1145</v>
      </c>
      <c r="L433" s="31">
        <v>1127</v>
      </c>
      <c r="M433" s="31">
        <v>17.18336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541.6</v>
      </c>
      <c r="D434" s="38">
        <v>543.58333333333337</v>
      </c>
      <c r="E434" s="38">
        <v>538.01666666666677</v>
      </c>
      <c r="F434" s="38">
        <v>534.43333333333339</v>
      </c>
      <c r="G434" s="38">
        <v>528.86666666666679</v>
      </c>
      <c r="H434" s="38">
        <v>547.16666666666674</v>
      </c>
      <c r="I434" s="38">
        <v>552.73333333333335</v>
      </c>
      <c r="J434" s="38">
        <v>556.31666666666672</v>
      </c>
      <c r="K434" s="31">
        <v>549.15</v>
      </c>
      <c r="L434" s="31">
        <v>540</v>
      </c>
      <c r="M434" s="31">
        <v>10.229710000000001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2647.7</v>
      </c>
      <c r="D435" s="38">
        <v>2645.7833333333333</v>
      </c>
      <c r="E435" s="38">
        <v>2607.4666666666667</v>
      </c>
      <c r="F435" s="38">
        <v>2567.2333333333336</v>
      </c>
      <c r="G435" s="38">
        <v>2528.916666666667</v>
      </c>
      <c r="H435" s="38">
        <v>2686.0166666666664</v>
      </c>
      <c r="I435" s="38">
        <v>2724.333333333333</v>
      </c>
      <c r="J435" s="38">
        <v>2764.5666666666662</v>
      </c>
      <c r="K435" s="31">
        <v>2684.1</v>
      </c>
      <c r="L435" s="31">
        <v>2605.5500000000002</v>
      </c>
      <c r="M435" s="31">
        <v>0.47266999999999998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1267</v>
      </c>
      <c r="D436" s="38">
        <v>1257.5333333333333</v>
      </c>
      <c r="E436" s="38">
        <v>1239.5666666666666</v>
      </c>
      <c r="F436" s="38">
        <v>1212.1333333333332</v>
      </c>
      <c r="G436" s="38">
        <v>1194.1666666666665</v>
      </c>
      <c r="H436" s="38">
        <v>1284.9666666666667</v>
      </c>
      <c r="I436" s="38">
        <v>1302.9333333333334</v>
      </c>
      <c r="J436" s="38">
        <v>1330.3666666666668</v>
      </c>
      <c r="K436" s="31">
        <v>1275.5</v>
      </c>
      <c r="L436" s="31">
        <v>1230.0999999999999</v>
      </c>
      <c r="M436" s="31">
        <v>2.6884700000000001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363.1</v>
      </c>
      <c r="D437" s="38">
        <v>365.31666666666666</v>
      </c>
      <c r="E437" s="38">
        <v>359.08333333333331</v>
      </c>
      <c r="F437" s="38">
        <v>355.06666666666666</v>
      </c>
      <c r="G437" s="38">
        <v>348.83333333333331</v>
      </c>
      <c r="H437" s="38">
        <v>369.33333333333331</v>
      </c>
      <c r="I437" s="38">
        <v>375.56666666666666</v>
      </c>
      <c r="J437" s="38">
        <v>379.58333333333331</v>
      </c>
      <c r="K437" s="31">
        <v>371.55</v>
      </c>
      <c r="L437" s="31">
        <v>361.3</v>
      </c>
      <c r="M437" s="31">
        <v>3.62934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419.35</v>
      </c>
      <c r="D438" s="38">
        <v>421.05</v>
      </c>
      <c r="E438" s="38">
        <v>413.1</v>
      </c>
      <c r="F438" s="38">
        <v>406.85</v>
      </c>
      <c r="G438" s="38">
        <v>398.90000000000003</v>
      </c>
      <c r="H438" s="38">
        <v>427.3</v>
      </c>
      <c r="I438" s="38">
        <v>435.24999999999994</v>
      </c>
      <c r="J438" s="38">
        <v>441.5</v>
      </c>
      <c r="K438" s="31">
        <v>429</v>
      </c>
      <c r="L438" s="31">
        <v>414.8</v>
      </c>
      <c r="M438" s="31">
        <v>1.1887099999999999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3550</v>
      </c>
      <c r="D439" s="38">
        <v>3510.2333333333336</v>
      </c>
      <c r="E439" s="38">
        <v>3421.8166666666671</v>
      </c>
      <c r="F439" s="38">
        <v>3293.6333333333337</v>
      </c>
      <c r="G439" s="38">
        <v>3205.2166666666672</v>
      </c>
      <c r="H439" s="38">
        <v>3638.416666666667</v>
      </c>
      <c r="I439" s="38">
        <v>3726.833333333333</v>
      </c>
      <c r="J439" s="38">
        <v>3855.0166666666669</v>
      </c>
      <c r="K439" s="31">
        <v>3598.65</v>
      </c>
      <c r="L439" s="31">
        <v>3382.05</v>
      </c>
      <c r="M439" s="31">
        <v>5.4720599999999999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494.8</v>
      </c>
      <c r="D440" s="38">
        <v>493.35000000000008</v>
      </c>
      <c r="E440" s="38">
        <v>490.10000000000014</v>
      </c>
      <c r="F440" s="38">
        <v>485.40000000000003</v>
      </c>
      <c r="G440" s="38">
        <v>482.15000000000009</v>
      </c>
      <c r="H440" s="38">
        <v>498.05000000000018</v>
      </c>
      <c r="I440" s="38">
        <v>501.30000000000007</v>
      </c>
      <c r="J440" s="38">
        <v>506.00000000000023</v>
      </c>
      <c r="K440" s="31">
        <v>496.6</v>
      </c>
      <c r="L440" s="31">
        <v>488.65</v>
      </c>
      <c r="M440" s="31">
        <v>2.19807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18.95</v>
      </c>
      <c r="D441" s="38">
        <v>18.650000000000002</v>
      </c>
      <c r="E441" s="38">
        <v>18.350000000000005</v>
      </c>
      <c r="F441" s="38">
        <v>17.750000000000004</v>
      </c>
      <c r="G441" s="38">
        <v>17.450000000000006</v>
      </c>
      <c r="H441" s="38">
        <v>19.250000000000004</v>
      </c>
      <c r="I441" s="38">
        <v>19.55</v>
      </c>
      <c r="J441" s="38">
        <v>20.150000000000002</v>
      </c>
      <c r="K441" s="31">
        <v>18.95</v>
      </c>
      <c r="L441" s="31">
        <v>18.05</v>
      </c>
      <c r="M441" s="31">
        <v>1233.5371600000001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219.4</v>
      </c>
      <c r="D442" s="38">
        <v>220.41666666666666</v>
      </c>
      <c r="E442" s="38">
        <v>217.58333333333331</v>
      </c>
      <c r="F442" s="38">
        <v>215.76666666666665</v>
      </c>
      <c r="G442" s="38">
        <v>212.93333333333331</v>
      </c>
      <c r="H442" s="38">
        <v>222.23333333333332</v>
      </c>
      <c r="I442" s="38">
        <v>225.06666666666663</v>
      </c>
      <c r="J442" s="38">
        <v>226.88333333333333</v>
      </c>
      <c r="K442" s="31">
        <v>223.25</v>
      </c>
      <c r="L442" s="31">
        <v>218.6</v>
      </c>
      <c r="M442" s="31">
        <v>4.8505099999999999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796.1</v>
      </c>
      <c r="D443" s="38">
        <v>804.66666666666663</v>
      </c>
      <c r="E443" s="38">
        <v>784.43333333333328</v>
      </c>
      <c r="F443" s="38">
        <v>772.76666666666665</v>
      </c>
      <c r="G443" s="38">
        <v>752.5333333333333</v>
      </c>
      <c r="H443" s="38">
        <v>816.33333333333326</v>
      </c>
      <c r="I443" s="38">
        <v>836.56666666666661</v>
      </c>
      <c r="J443" s="38">
        <v>848.23333333333323</v>
      </c>
      <c r="K443" s="31">
        <v>824.9</v>
      </c>
      <c r="L443" s="31">
        <v>793</v>
      </c>
      <c r="M443" s="31">
        <v>10.763809999999999</v>
      </c>
      <c r="N443" s="1"/>
      <c r="O443" s="1"/>
    </row>
    <row r="444" spans="1:15" ht="12.75" customHeight="1">
      <c r="A444" s="33">
        <v>434</v>
      </c>
      <c r="B444" s="58" t="s">
        <v>890</v>
      </c>
      <c r="C444" s="31">
        <v>445.3</v>
      </c>
      <c r="D444" s="38">
        <v>442.73333333333335</v>
      </c>
      <c r="E444" s="38">
        <v>439.36666666666667</v>
      </c>
      <c r="F444" s="38">
        <v>433.43333333333334</v>
      </c>
      <c r="G444" s="38">
        <v>430.06666666666666</v>
      </c>
      <c r="H444" s="38">
        <v>448.66666666666669</v>
      </c>
      <c r="I444" s="38">
        <v>452.03333333333336</v>
      </c>
      <c r="J444" s="38">
        <v>457.9666666666667</v>
      </c>
      <c r="K444" s="31">
        <v>446.1</v>
      </c>
      <c r="L444" s="31">
        <v>436.8</v>
      </c>
      <c r="M444" s="31">
        <v>1.6361600000000001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1197.6500000000001</v>
      </c>
      <c r="D445" s="38">
        <v>1208.2333333333333</v>
      </c>
      <c r="E445" s="38">
        <v>1179.5166666666667</v>
      </c>
      <c r="F445" s="38">
        <v>1161.3833333333332</v>
      </c>
      <c r="G445" s="38">
        <v>1132.6666666666665</v>
      </c>
      <c r="H445" s="38">
        <v>1226.3666666666668</v>
      </c>
      <c r="I445" s="38">
        <v>1255.0833333333335</v>
      </c>
      <c r="J445" s="38">
        <v>1273.2166666666669</v>
      </c>
      <c r="K445" s="31">
        <v>1236.95</v>
      </c>
      <c r="L445" s="31">
        <v>1190.0999999999999</v>
      </c>
      <c r="M445" s="31">
        <v>7.5837199999999996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1059.3499999999999</v>
      </c>
      <c r="D446" s="38">
        <v>1060.7333333333333</v>
      </c>
      <c r="E446" s="38">
        <v>1049.6666666666667</v>
      </c>
      <c r="F446" s="38">
        <v>1039.9833333333333</v>
      </c>
      <c r="G446" s="38">
        <v>1028.9166666666667</v>
      </c>
      <c r="H446" s="38">
        <v>1070.4166666666667</v>
      </c>
      <c r="I446" s="38">
        <v>1081.4833333333333</v>
      </c>
      <c r="J446" s="38">
        <v>1091.1666666666667</v>
      </c>
      <c r="K446" s="31">
        <v>1071.8</v>
      </c>
      <c r="L446" s="31">
        <v>1051.05</v>
      </c>
      <c r="M446" s="31">
        <v>17.32206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1796.15</v>
      </c>
      <c r="D447" s="38">
        <v>1784.8833333333332</v>
      </c>
      <c r="E447" s="38">
        <v>1766.2666666666664</v>
      </c>
      <c r="F447" s="38">
        <v>1736.3833333333332</v>
      </c>
      <c r="G447" s="38">
        <v>1717.7666666666664</v>
      </c>
      <c r="H447" s="38">
        <v>1814.7666666666664</v>
      </c>
      <c r="I447" s="38">
        <v>1833.3833333333332</v>
      </c>
      <c r="J447" s="38">
        <v>1863.2666666666664</v>
      </c>
      <c r="K447" s="31">
        <v>1803.5</v>
      </c>
      <c r="L447" s="31">
        <v>1755</v>
      </c>
      <c r="M447" s="31">
        <v>8.6193000000000008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3421.45</v>
      </c>
      <c r="D448" s="38">
        <v>3403</v>
      </c>
      <c r="E448" s="38">
        <v>3379.35</v>
      </c>
      <c r="F448" s="38">
        <v>3337.25</v>
      </c>
      <c r="G448" s="38">
        <v>3313.6</v>
      </c>
      <c r="H448" s="38">
        <v>3445.1</v>
      </c>
      <c r="I448" s="38">
        <v>3468.7499999999995</v>
      </c>
      <c r="J448" s="38">
        <v>3510.85</v>
      </c>
      <c r="K448" s="31">
        <v>3426.65</v>
      </c>
      <c r="L448" s="31">
        <v>3360.9</v>
      </c>
      <c r="M448" s="31">
        <v>27.436779999999999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859.3</v>
      </c>
      <c r="D449" s="38">
        <v>857.55000000000007</v>
      </c>
      <c r="E449" s="38">
        <v>854.25000000000011</v>
      </c>
      <c r="F449" s="38">
        <v>849.2</v>
      </c>
      <c r="G449" s="38">
        <v>845.90000000000009</v>
      </c>
      <c r="H449" s="38">
        <v>862.60000000000014</v>
      </c>
      <c r="I449" s="38">
        <v>865.90000000000009</v>
      </c>
      <c r="J449" s="38">
        <v>870.95000000000016</v>
      </c>
      <c r="K449" s="31">
        <v>860.85</v>
      </c>
      <c r="L449" s="31">
        <v>852.5</v>
      </c>
      <c r="M449" s="31">
        <v>14.547890000000001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7159.4</v>
      </c>
      <c r="D450" s="38">
        <v>7183.1333333333341</v>
      </c>
      <c r="E450" s="38">
        <v>7116.2666666666682</v>
      </c>
      <c r="F450" s="38">
        <v>7073.1333333333341</v>
      </c>
      <c r="G450" s="38">
        <v>7006.2666666666682</v>
      </c>
      <c r="H450" s="38">
        <v>7226.2666666666682</v>
      </c>
      <c r="I450" s="38">
        <v>7293.133333333335</v>
      </c>
      <c r="J450" s="38">
        <v>7336.2666666666682</v>
      </c>
      <c r="K450" s="31">
        <v>7250</v>
      </c>
      <c r="L450" s="31">
        <v>7140</v>
      </c>
      <c r="M450" s="31">
        <v>1.4157999999999999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2527.8000000000002</v>
      </c>
      <c r="D451" s="38">
        <v>2519.1833333333334</v>
      </c>
      <c r="E451" s="38">
        <v>2489.5666666666666</v>
      </c>
      <c r="F451" s="38">
        <v>2451.333333333333</v>
      </c>
      <c r="G451" s="38">
        <v>2421.7166666666662</v>
      </c>
      <c r="H451" s="38">
        <v>2557.416666666667</v>
      </c>
      <c r="I451" s="38">
        <v>2587.0333333333338</v>
      </c>
      <c r="J451" s="38">
        <v>2625.2666666666673</v>
      </c>
      <c r="K451" s="31">
        <v>2548.8000000000002</v>
      </c>
      <c r="L451" s="31">
        <v>2480.9499999999998</v>
      </c>
      <c r="M451" s="31">
        <v>1.24017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414.3</v>
      </c>
      <c r="D452" s="38">
        <v>415.33333333333331</v>
      </c>
      <c r="E452" s="38">
        <v>410.76666666666665</v>
      </c>
      <c r="F452" s="38">
        <v>407.23333333333335</v>
      </c>
      <c r="G452" s="38">
        <v>402.66666666666669</v>
      </c>
      <c r="H452" s="38">
        <v>418.86666666666662</v>
      </c>
      <c r="I452" s="38">
        <v>423.43333333333334</v>
      </c>
      <c r="J452" s="38">
        <v>426.96666666666658</v>
      </c>
      <c r="K452" s="31">
        <v>419.9</v>
      </c>
      <c r="L452" s="31">
        <v>411.8</v>
      </c>
      <c r="M452" s="31">
        <v>41.504519999999999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644.29999999999995</v>
      </c>
      <c r="D453" s="38">
        <v>641.91666666666663</v>
      </c>
      <c r="E453" s="38">
        <v>638.2833333333333</v>
      </c>
      <c r="F453" s="38">
        <v>632.26666666666665</v>
      </c>
      <c r="G453" s="38">
        <v>628.63333333333333</v>
      </c>
      <c r="H453" s="38">
        <v>647.93333333333328</v>
      </c>
      <c r="I453" s="38">
        <v>651.56666666666672</v>
      </c>
      <c r="J453" s="38">
        <v>657.58333333333326</v>
      </c>
      <c r="K453" s="31">
        <v>645.54999999999995</v>
      </c>
      <c r="L453" s="31">
        <v>635.9</v>
      </c>
      <c r="M453" s="31">
        <v>75.023610000000005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236.7</v>
      </c>
      <c r="D454" s="38">
        <v>236.93333333333331</v>
      </c>
      <c r="E454" s="38">
        <v>234.96666666666661</v>
      </c>
      <c r="F454" s="38">
        <v>233.23333333333329</v>
      </c>
      <c r="G454" s="38">
        <v>231.26666666666659</v>
      </c>
      <c r="H454" s="38">
        <v>238.66666666666663</v>
      </c>
      <c r="I454" s="38">
        <v>240.63333333333333</v>
      </c>
      <c r="J454" s="38">
        <v>242.36666666666665</v>
      </c>
      <c r="K454" s="31">
        <v>238.9</v>
      </c>
      <c r="L454" s="31">
        <v>235.2</v>
      </c>
      <c r="M454" s="31">
        <v>186.82254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123.15</v>
      </c>
      <c r="D455" s="38">
        <v>122.53333333333335</v>
      </c>
      <c r="E455" s="38">
        <v>121.2166666666667</v>
      </c>
      <c r="F455" s="38">
        <v>119.28333333333335</v>
      </c>
      <c r="G455" s="38">
        <v>117.9666666666667</v>
      </c>
      <c r="H455" s="38">
        <v>124.4666666666667</v>
      </c>
      <c r="I455" s="38">
        <v>125.78333333333333</v>
      </c>
      <c r="J455" s="38">
        <v>127.7166666666667</v>
      </c>
      <c r="K455" s="31">
        <v>123.85</v>
      </c>
      <c r="L455" s="31">
        <v>120.6</v>
      </c>
      <c r="M455" s="31">
        <v>523.30310999999995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79.099999999999994</v>
      </c>
      <c r="D456" s="38">
        <v>79.3</v>
      </c>
      <c r="E456" s="38">
        <v>78.199999999999989</v>
      </c>
      <c r="F456" s="38">
        <v>77.3</v>
      </c>
      <c r="G456" s="38">
        <v>76.199999999999989</v>
      </c>
      <c r="H456" s="38">
        <v>80.199999999999989</v>
      </c>
      <c r="I456" s="38">
        <v>81.299999999999983</v>
      </c>
      <c r="J456" s="38">
        <v>82.199999999999989</v>
      </c>
      <c r="K456" s="31">
        <v>80.400000000000006</v>
      </c>
      <c r="L456" s="31">
        <v>78.400000000000006</v>
      </c>
      <c r="M456" s="31">
        <v>41.023049999999998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1589.65</v>
      </c>
      <c r="D457" s="38">
        <v>1585.5833333333333</v>
      </c>
      <c r="E457" s="38">
        <v>1577.5666666666666</v>
      </c>
      <c r="F457" s="38">
        <v>1565.4833333333333</v>
      </c>
      <c r="G457" s="38">
        <v>1557.4666666666667</v>
      </c>
      <c r="H457" s="38">
        <v>1597.6666666666665</v>
      </c>
      <c r="I457" s="38">
        <v>1605.6833333333334</v>
      </c>
      <c r="J457" s="38">
        <v>1617.7666666666664</v>
      </c>
      <c r="K457" s="31">
        <v>1593.6</v>
      </c>
      <c r="L457" s="31">
        <v>1573.5</v>
      </c>
      <c r="M457" s="31">
        <v>0.57577999999999996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436.6</v>
      </c>
      <c r="D458" s="38">
        <v>437.16666666666669</v>
      </c>
      <c r="E458" s="38">
        <v>432.88333333333338</v>
      </c>
      <c r="F458" s="38">
        <v>429.16666666666669</v>
      </c>
      <c r="G458" s="38">
        <v>424.88333333333338</v>
      </c>
      <c r="H458" s="38">
        <v>440.88333333333338</v>
      </c>
      <c r="I458" s="38">
        <v>445.16666666666669</v>
      </c>
      <c r="J458" s="38">
        <v>448.88333333333338</v>
      </c>
      <c r="K458" s="31">
        <v>441.45</v>
      </c>
      <c r="L458" s="31">
        <v>433.45</v>
      </c>
      <c r="M458" s="31">
        <v>1.9510700000000001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2357.85</v>
      </c>
      <c r="D459" s="38">
        <v>2350.7666666666669</v>
      </c>
      <c r="E459" s="38">
        <v>2323.6333333333337</v>
      </c>
      <c r="F459" s="38">
        <v>2289.416666666667</v>
      </c>
      <c r="G459" s="38">
        <v>2262.2833333333338</v>
      </c>
      <c r="H459" s="38">
        <v>2384.9833333333336</v>
      </c>
      <c r="I459" s="38">
        <v>2412.1166666666668</v>
      </c>
      <c r="J459" s="38">
        <v>2446.3333333333335</v>
      </c>
      <c r="K459" s="31">
        <v>2377.9</v>
      </c>
      <c r="L459" s="31">
        <v>2316.5500000000002</v>
      </c>
      <c r="M459" s="31">
        <v>0.21934999999999999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1115.5</v>
      </c>
      <c r="D460" s="38">
        <v>1107.2166666666667</v>
      </c>
      <c r="E460" s="38">
        <v>1095.4333333333334</v>
      </c>
      <c r="F460" s="38">
        <v>1075.3666666666668</v>
      </c>
      <c r="G460" s="38">
        <v>1063.5833333333335</v>
      </c>
      <c r="H460" s="38">
        <v>1127.2833333333333</v>
      </c>
      <c r="I460" s="38">
        <v>1139.0666666666666</v>
      </c>
      <c r="J460" s="38">
        <v>1159.1333333333332</v>
      </c>
      <c r="K460" s="31">
        <v>1119</v>
      </c>
      <c r="L460" s="31">
        <v>1087.1500000000001</v>
      </c>
      <c r="M460" s="31">
        <v>47.663310000000003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819.2</v>
      </c>
      <c r="D461" s="38">
        <v>825.35</v>
      </c>
      <c r="E461" s="38">
        <v>808.2</v>
      </c>
      <c r="F461" s="38">
        <v>797.2</v>
      </c>
      <c r="G461" s="38">
        <v>780.05000000000007</v>
      </c>
      <c r="H461" s="38">
        <v>836.35</v>
      </c>
      <c r="I461" s="38">
        <v>853.49999999999989</v>
      </c>
      <c r="J461" s="38">
        <v>864.5</v>
      </c>
      <c r="K461" s="31">
        <v>842.5</v>
      </c>
      <c r="L461" s="31">
        <v>814.35</v>
      </c>
      <c r="M461" s="31">
        <v>5.7963300000000002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124.3</v>
      </c>
      <c r="D462" s="38">
        <v>123.53333333333332</v>
      </c>
      <c r="E462" s="38">
        <v>121.46666666666664</v>
      </c>
      <c r="F462" s="38">
        <v>118.63333333333333</v>
      </c>
      <c r="G462" s="38">
        <v>116.56666666666665</v>
      </c>
      <c r="H462" s="38">
        <v>126.36666666666663</v>
      </c>
      <c r="I462" s="38">
        <v>128.43333333333334</v>
      </c>
      <c r="J462" s="38">
        <v>131.26666666666662</v>
      </c>
      <c r="K462" s="31">
        <v>125.6</v>
      </c>
      <c r="L462" s="31">
        <v>120.7</v>
      </c>
      <c r="M462" s="31">
        <v>10.120290000000001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886.2</v>
      </c>
      <c r="D463" s="38">
        <v>893.5</v>
      </c>
      <c r="E463" s="38">
        <v>873.25</v>
      </c>
      <c r="F463" s="38">
        <v>860.3</v>
      </c>
      <c r="G463" s="38">
        <v>840.05</v>
      </c>
      <c r="H463" s="38">
        <v>906.45</v>
      </c>
      <c r="I463" s="38">
        <v>926.7</v>
      </c>
      <c r="J463" s="38">
        <v>939.65000000000009</v>
      </c>
      <c r="K463" s="31">
        <v>913.75</v>
      </c>
      <c r="L463" s="31">
        <v>880.55</v>
      </c>
      <c r="M463" s="31">
        <v>1.4528399999999999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2599.6999999999998</v>
      </c>
      <c r="D464" s="38">
        <v>2579.85</v>
      </c>
      <c r="E464" s="38">
        <v>2537.85</v>
      </c>
      <c r="F464" s="38">
        <v>2476</v>
      </c>
      <c r="G464" s="38">
        <v>2434</v>
      </c>
      <c r="H464" s="38">
        <v>2641.7</v>
      </c>
      <c r="I464" s="38">
        <v>2683.7</v>
      </c>
      <c r="J464" s="38">
        <v>2745.5499999999997</v>
      </c>
      <c r="K464" s="31">
        <v>2621.85</v>
      </c>
      <c r="L464" s="31">
        <v>2518</v>
      </c>
      <c r="M464" s="31">
        <v>0.82116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3517</v>
      </c>
      <c r="D465" s="38">
        <v>3464.9666666666672</v>
      </c>
      <c r="E465" s="38">
        <v>3402.3333333333344</v>
      </c>
      <c r="F465" s="38">
        <v>3287.6666666666674</v>
      </c>
      <c r="G465" s="38">
        <v>3225.0333333333347</v>
      </c>
      <c r="H465" s="38">
        <v>3579.6333333333341</v>
      </c>
      <c r="I465" s="38">
        <v>3642.2666666666673</v>
      </c>
      <c r="J465" s="38">
        <v>3756.9333333333338</v>
      </c>
      <c r="K465" s="31">
        <v>3527.6</v>
      </c>
      <c r="L465" s="31">
        <v>3350.3</v>
      </c>
      <c r="M465" s="31">
        <v>1.0907100000000001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3004.05</v>
      </c>
      <c r="D466" s="38">
        <v>2990.6666666666665</v>
      </c>
      <c r="E466" s="38">
        <v>2963.3833333333332</v>
      </c>
      <c r="F466" s="38">
        <v>2922.7166666666667</v>
      </c>
      <c r="G466" s="38">
        <v>2895.4333333333334</v>
      </c>
      <c r="H466" s="38">
        <v>3031.333333333333</v>
      </c>
      <c r="I466" s="38">
        <v>3058.6166666666668</v>
      </c>
      <c r="J466" s="38">
        <v>3099.2833333333328</v>
      </c>
      <c r="K466" s="31">
        <v>3017.95</v>
      </c>
      <c r="L466" s="31">
        <v>2950</v>
      </c>
      <c r="M466" s="31">
        <v>6.5604800000000001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2002.85</v>
      </c>
      <c r="D467" s="38">
        <v>1975.55</v>
      </c>
      <c r="E467" s="38">
        <v>1936.3</v>
      </c>
      <c r="F467" s="38">
        <v>1869.75</v>
      </c>
      <c r="G467" s="38">
        <v>1830.5</v>
      </c>
      <c r="H467" s="38">
        <v>2042.1</v>
      </c>
      <c r="I467" s="38">
        <v>2081.35</v>
      </c>
      <c r="J467" s="38">
        <v>2147.8999999999996</v>
      </c>
      <c r="K467" s="31">
        <v>2014.8</v>
      </c>
      <c r="L467" s="31">
        <v>1909</v>
      </c>
      <c r="M467" s="31">
        <v>3.2490899999999998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676.75</v>
      </c>
      <c r="D468" s="38">
        <v>674.65</v>
      </c>
      <c r="E468" s="38">
        <v>667.3</v>
      </c>
      <c r="F468" s="38">
        <v>657.85</v>
      </c>
      <c r="G468" s="38">
        <v>650.5</v>
      </c>
      <c r="H468" s="38">
        <v>684.09999999999991</v>
      </c>
      <c r="I468" s="38">
        <v>691.45</v>
      </c>
      <c r="J468" s="38">
        <v>700.89999999999986</v>
      </c>
      <c r="K468" s="31">
        <v>682</v>
      </c>
      <c r="L468" s="31">
        <v>665.2</v>
      </c>
      <c r="M468" s="31">
        <v>6.54223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754.75</v>
      </c>
      <c r="D469" s="38">
        <v>756.06666666666661</v>
      </c>
      <c r="E469" s="38">
        <v>744.13333333333321</v>
      </c>
      <c r="F469" s="38">
        <v>733.51666666666665</v>
      </c>
      <c r="G469" s="38">
        <v>721.58333333333326</v>
      </c>
      <c r="H469" s="38">
        <v>766.68333333333317</v>
      </c>
      <c r="I469" s="38">
        <v>778.61666666666656</v>
      </c>
      <c r="J469" s="38">
        <v>789.23333333333312</v>
      </c>
      <c r="K469" s="31">
        <v>768</v>
      </c>
      <c r="L469" s="31">
        <v>745.45</v>
      </c>
      <c r="M469" s="31">
        <v>0.84733999999999998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1757.1</v>
      </c>
      <c r="D470" s="38">
        <v>1750.7166666666665</v>
      </c>
      <c r="E470" s="38">
        <v>1737.4333333333329</v>
      </c>
      <c r="F470" s="38">
        <v>1717.7666666666664</v>
      </c>
      <c r="G470" s="38">
        <v>1704.4833333333329</v>
      </c>
      <c r="H470" s="38">
        <v>1770.383333333333</v>
      </c>
      <c r="I470" s="38">
        <v>1783.6666666666663</v>
      </c>
      <c r="J470" s="38">
        <v>1803.333333333333</v>
      </c>
      <c r="K470" s="31">
        <v>1764</v>
      </c>
      <c r="L470" s="31">
        <v>1731.05</v>
      </c>
      <c r="M470" s="31">
        <v>3.4606400000000002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32.200000000000003</v>
      </c>
      <c r="D471" s="38">
        <v>32.266666666666666</v>
      </c>
      <c r="E471" s="38">
        <v>31.983333333333334</v>
      </c>
      <c r="F471" s="38">
        <v>31.766666666666666</v>
      </c>
      <c r="G471" s="38">
        <v>31.483333333333334</v>
      </c>
      <c r="H471" s="38">
        <v>32.483333333333334</v>
      </c>
      <c r="I471" s="38">
        <v>32.766666666666666</v>
      </c>
      <c r="J471" s="38">
        <v>32.983333333333334</v>
      </c>
      <c r="K471" s="31">
        <v>32.549999999999997</v>
      </c>
      <c r="L471" s="31">
        <v>32.049999999999997</v>
      </c>
      <c r="M471" s="31">
        <v>59.886600000000001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299.64999999999998</v>
      </c>
      <c r="D472" s="38">
        <v>301.81666666666666</v>
      </c>
      <c r="E472" s="38">
        <v>296.08333333333331</v>
      </c>
      <c r="F472" s="38">
        <v>292.51666666666665</v>
      </c>
      <c r="G472" s="38">
        <v>286.7833333333333</v>
      </c>
      <c r="H472" s="38">
        <v>305.38333333333333</v>
      </c>
      <c r="I472" s="38">
        <v>311.11666666666667</v>
      </c>
      <c r="J472" s="38">
        <v>314.68333333333334</v>
      </c>
      <c r="K472" s="31">
        <v>307.55</v>
      </c>
      <c r="L472" s="31">
        <v>298.25</v>
      </c>
      <c r="M472" s="31">
        <v>8.4586400000000008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400</v>
      </c>
      <c r="D473" s="38">
        <v>400.31666666666666</v>
      </c>
      <c r="E473" s="38">
        <v>397.93333333333334</v>
      </c>
      <c r="F473" s="38">
        <v>395.86666666666667</v>
      </c>
      <c r="G473" s="38">
        <v>393.48333333333335</v>
      </c>
      <c r="H473" s="38">
        <v>402.38333333333333</v>
      </c>
      <c r="I473" s="38">
        <v>404.76666666666665</v>
      </c>
      <c r="J473" s="38">
        <v>406.83333333333331</v>
      </c>
      <c r="K473" s="31">
        <v>402.7</v>
      </c>
      <c r="L473" s="31">
        <v>398.25</v>
      </c>
      <c r="M473" s="31">
        <v>1.51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788.45</v>
      </c>
      <c r="D474" s="38">
        <v>788.4</v>
      </c>
      <c r="E474" s="38">
        <v>778.8</v>
      </c>
      <c r="F474" s="38">
        <v>769.15</v>
      </c>
      <c r="G474" s="38">
        <v>759.55</v>
      </c>
      <c r="H474" s="38">
        <v>798.05</v>
      </c>
      <c r="I474" s="38">
        <v>807.65000000000009</v>
      </c>
      <c r="J474" s="38">
        <v>817.3</v>
      </c>
      <c r="K474" s="31">
        <v>798</v>
      </c>
      <c r="L474" s="31">
        <v>778.75</v>
      </c>
      <c r="M474" s="31">
        <v>0.81788000000000005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3079.2</v>
      </c>
      <c r="D475" s="38">
        <v>3083.5166666666664</v>
      </c>
      <c r="E475" s="38">
        <v>3052.833333333333</v>
      </c>
      <c r="F475" s="38">
        <v>3026.4666666666667</v>
      </c>
      <c r="G475" s="38">
        <v>2995.7833333333333</v>
      </c>
      <c r="H475" s="38">
        <v>3109.8833333333328</v>
      </c>
      <c r="I475" s="38">
        <v>3140.5666666666662</v>
      </c>
      <c r="J475" s="38">
        <v>3166.9333333333325</v>
      </c>
      <c r="K475" s="31">
        <v>3114.2</v>
      </c>
      <c r="L475" s="31">
        <v>3057.15</v>
      </c>
      <c r="M475" s="31">
        <v>1.3568499999999999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40.5</v>
      </c>
      <c r="D476" s="38">
        <v>40.6</v>
      </c>
      <c r="E476" s="38">
        <v>40.1</v>
      </c>
      <c r="F476" s="38">
        <v>39.700000000000003</v>
      </c>
      <c r="G476" s="38">
        <v>39.200000000000003</v>
      </c>
      <c r="H476" s="38">
        <v>41</v>
      </c>
      <c r="I476" s="38">
        <v>41.5</v>
      </c>
      <c r="J476" s="38">
        <v>41.9</v>
      </c>
      <c r="K476" s="31">
        <v>41.1</v>
      </c>
      <c r="L476" s="31">
        <v>40.200000000000003</v>
      </c>
      <c r="M476" s="31">
        <v>61.908029999999997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1376.7</v>
      </c>
      <c r="D477" s="38">
        <v>1367.8166666666666</v>
      </c>
      <c r="E477" s="38">
        <v>1356.1833333333332</v>
      </c>
      <c r="F477" s="38">
        <v>1335.6666666666665</v>
      </c>
      <c r="G477" s="38">
        <v>1324.0333333333331</v>
      </c>
      <c r="H477" s="38">
        <v>1388.3333333333333</v>
      </c>
      <c r="I477" s="38">
        <v>1399.9666666666665</v>
      </c>
      <c r="J477" s="38">
        <v>1420.4833333333333</v>
      </c>
      <c r="K477" s="31">
        <v>1379.45</v>
      </c>
      <c r="L477" s="31">
        <v>1347.3</v>
      </c>
      <c r="M477" s="31">
        <v>7.7183799999999998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28.25</v>
      </c>
      <c r="D478" s="38">
        <v>28.3</v>
      </c>
      <c r="E478" s="38">
        <v>27.85</v>
      </c>
      <c r="F478" s="38">
        <v>27.45</v>
      </c>
      <c r="G478" s="38">
        <v>27</v>
      </c>
      <c r="H478" s="38">
        <v>28.700000000000003</v>
      </c>
      <c r="I478" s="38">
        <v>29.15</v>
      </c>
      <c r="J478" s="38">
        <v>29.550000000000004</v>
      </c>
      <c r="K478" s="31">
        <v>28.75</v>
      </c>
      <c r="L478" s="31">
        <v>27.9</v>
      </c>
      <c r="M478" s="31">
        <v>129.05959999999999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434.45</v>
      </c>
      <c r="D479" s="38">
        <v>432.15000000000003</v>
      </c>
      <c r="E479" s="38">
        <v>426.30000000000007</v>
      </c>
      <c r="F479" s="38">
        <v>418.15000000000003</v>
      </c>
      <c r="G479" s="38">
        <v>412.30000000000007</v>
      </c>
      <c r="H479" s="38">
        <v>440.30000000000007</v>
      </c>
      <c r="I479" s="38">
        <v>446.15000000000009</v>
      </c>
      <c r="J479" s="38">
        <v>454.30000000000007</v>
      </c>
      <c r="K479" s="31">
        <v>438</v>
      </c>
      <c r="L479" s="31">
        <v>424</v>
      </c>
      <c r="M479" s="31">
        <v>1.0027999999999999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8318.15</v>
      </c>
      <c r="D480" s="38">
        <v>8343.2333333333336</v>
      </c>
      <c r="E480" s="38">
        <v>8276.4666666666672</v>
      </c>
      <c r="F480" s="38">
        <v>8234.7833333333328</v>
      </c>
      <c r="G480" s="38">
        <v>8168.0166666666664</v>
      </c>
      <c r="H480" s="38">
        <v>8384.9166666666679</v>
      </c>
      <c r="I480" s="38">
        <v>8451.6833333333343</v>
      </c>
      <c r="J480" s="38">
        <v>8493.3666666666686</v>
      </c>
      <c r="K480" s="31">
        <v>8410</v>
      </c>
      <c r="L480" s="31">
        <v>8301.5499999999993</v>
      </c>
      <c r="M480" s="31">
        <v>2.4003800000000002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89</v>
      </c>
      <c r="D481" s="38">
        <v>89.283333333333346</v>
      </c>
      <c r="E481" s="38">
        <v>88.016666666666694</v>
      </c>
      <c r="F481" s="38">
        <v>87.033333333333346</v>
      </c>
      <c r="G481" s="38">
        <v>85.766666666666694</v>
      </c>
      <c r="H481" s="38">
        <v>90.266666666666694</v>
      </c>
      <c r="I481" s="38">
        <v>91.533333333333346</v>
      </c>
      <c r="J481" s="38">
        <v>92.516666666666694</v>
      </c>
      <c r="K481" s="31">
        <v>90.55</v>
      </c>
      <c r="L481" s="31">
        <v>88.3</v>
      </c>
      <c r="M481" s="31">
        <v>172.34811999999999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1540.25</v>
      </c>
      <c r="D482" s="38">
        <v>1542.6333333333332</v>
      </c>
      <c r="E482" s="38">
        <v>1521.6166666666663</v>
      </c>
      <c r="F482" s="38">
        <v>1502.9833333333331</v>
      </c>
      <c r="G482" s="38">
        <v>1481.9666666666662</v>
      </c>
      <c r="H482" s="38">
        <v>1561.2666666666664</v>
      </c>
      <c r="I482" s="38">
        <v>1582.2833333333333</v>
      </c>
      <c r="J482" s="38">
        <v>1600.9166666666665</v>
      </c>
      <c r="K482" s="31">
        <v>1563.65</v>
      </c>
      <c r="L482" s="31">
        <v>1524</v>
      </c>
      <c r="M482" s="31">
        <v>5.1188900000000004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1015.85</v>
      </c>
      <c r="D483" s="38">
        <v>1013.35</v>
      </c>
      <c r="E483" s="38">
        <v>1006.95</v>
      </c>
      <c r="F483" s="38">
        <v>998.05000000000007</v>
      </c>
      <c r="G483" s="38">
        <v>991.65000000000009</v>
      </c>
      <c r="H483" s="38">
        <v>1022.25</v>
      </c>
      <c r="I483" s="38">
        <v>1028.6499999999999</v>
      </c>
      <c r="J483" s="31">
        <v>1037.55</v>
      </c>
      <c r="K483" s="31">
        <v>1019.75</v>
      </c>
      <c r="L483" s="31">
        <v>1004.45</v>
      </c>
      <c r="M483" s="58">
        <v>7.8781699999999999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595.15</v>
      </c>
      <c r="D484" s="38">
        <v>597.80000000000007</v>
      </c>
      <c r="E484" s="38">
        <v>585.60000000000014</v>
      </c>
      <c r="F484" s="38">
        <v>576.05000000000007</v>
      </c>
      <c r="G484" s="38">
        <v>563.85000000000014</v>
      </c>
      <c r="H484" s="38">
        <v>607.35000000000014</v>
      </c>
      <c r="I484" s="38">
        <v>619.55000000000018</v>
      </c>
      <c r="J484" s="31">
        <v>629.10000000000014</v>
      </c>
      <c r="K484" s="31">
        <v>610</v>
      </c>
      <c r="L484" s="31">
        <v>588.25</v>
      </c>
      <c r="M484" s="58">
        <v>9.6847200000000004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624.70000000000005</v>
      </c>
      <c r="D485" s="38">
        <v>625.56666666666672</v>
      </c>
      <c r="E485" s="38">
        <v>620.13333333333344</v>
      </c>
      <c r="F485" s="38">
        <v>615.56666666666672</v>
      </c>
      <c r="G485" s="38">
        <v>610.13333333333344</v>
      </c>
      <c r="H485" s="38">
        <v>630.13333333333344</v>
      </c>
      <c r="I485" s="38">
        <v>635.56666666666661</v>
      </c>
      <c r="J485" s="38">
        <v>640.13333333333344</v>
      </c>
      <c r="K485" s="31">
        <v>631</v>
      </c>
      <c r="L485" s="31">
        <v>621</v>
      </c>
      <c r="M485" s="31">
        <v>52.572099999999999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802.1</v>
      </c>
      <c r="D486" s="38">
        <v>796.93333333333339</v>
      </c>
      <c r="E486" s="38">
        <v>785.66666666666674</v>
      </c>
      <c r="F486" s="38">
        <v>769.23333333333335</v>
      </c>
      <c r="G486" s="38">
        <v>757.9666666666667</v>
      </c>
      <c r="H486" s="38">
        <v>813.36666666666679</v>
      </c>
      <c r="I486" s="38">
        <v>824.63333333333344</v>
      </c>
      <c r="J486" s="31">
        <v>841.06666666666683</v>
      </c>
      <c r="K486" s="31">
        <v>808.2</v>
      </c>
      <c r="L486" s="31">
        <v>780.5</v>
      </c>
      <c r="M486" s="58">
        <v>1.9955099999999999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599.79999999999995</v>
      </c>
      <c r="D487" s="38">
        <v>601.1</v>
      </c>
      <c r="E487" s="38">
        <v>595.70000000000005</v>
      </c>
      <c r="F487" s="38">
        <v>591.6</v>
      </c>
      <c r="G487" s="38">
        <v>586.20000000000005</v>
      </c>
      <c r="H487" s="38">
        <v>605.20000000000005</v>
      </c>
      <c r="I487" s="38">
        <v>610.59999999999991</v>
      </c>
      <c r="J487" s="38">
        <v>614.70000000000005</v>
      </c>
      <c r="K487" s="31">
        <v>606.5</v>
      </c>
      <c r="L487" s="31">
        <v>597</v>
      </c>
      <c r="M487" s="31">
        <v>1.9081999999999999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345.25</v>
      </c>
      <c r="D488" s="38">
        <v>344.11666666666662</v>
      </c>
      <c r="E488" s="38">
        <v>340.63333333333321</v>
      </c>
      <c r="F488" s="38">
        <v>336.01666666666659</v>
      </c>
      <c r="G488" s="38">
        <v>332.53333333333319</v>
      </c>
      <c r="H488" s="38">
        <v>348.73333333333323</v>
      </c>
      <c r="I488" s="38">
        <v>352.2166666666667</v>
      </c>
      <c r="J488" s="38">
        <v>356.83333333333326</v>
      </c>
      <c r="K488" s="31">
        <v>347.6</v>
      </c>
      <c r="L488" s="31">
        <v>339.5</v>
      </c>
      <c r="M488" s="31">
        <v>2.4239999999999999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370.35</v>
      </c>
      <c r="D489" s="38">
        <v>368.8</v>
      </c>
      <c r="E489" s="38">
        <v>364.6</v>
      </c>
      <c r="F489" s="38">
        <v>358.85</v>
      </c>
      <c r="G489" s="38">
        <v>354.65000000000003</v>
      </c>
      <c r="H489" s="38">
        <v>374.55</v>
      </c>
      <c r="I489" s="38">
        <v>378.74999999999994</v>
      </c>
      <c r="J489" s="38">
        <v>384.5</v>
      </c>
      <c r="K489" s="31">
        <v>373</v>
      </c>
      <c r="L489" s="31">
        <v>363.05</v>
      </c>
      <c r="M489" s="31">
        <v>1.8668899999999999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349.95</v>
      </c>
      <c r="D490" s="38">
        <v>346.5</v>
      </c>
      <c r="E490" s="38">
        <v>340.6</v>
      </c>
      <c r="F490" s="38">
        <v>331.25</v>
      </c>
      <c r="G490" s="38">
        <v>325.35000000000002</v>
      </c>
      <c r="H490" s="38">
        <v>355.85</v>
      </c>
      <c r="I490" s="38">
        <v>361.75</v>
      </c>
      <c r="J490" s="38">
        <v>371.1</v>
      </c>
      <c r="K490" s="31">
        <v>352.4</v>
      </c>
      <c r="L490" s="31">
        <v>337.15</v>
      </c>
      <c r="M490" s="31">
        <v>2.0337499999999999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804.4</v>
      </c>
      <c r="D491" s="38">
        <v>802.48333333333323</v>
      </c>
      <c r="E491" s="38">
        <v>797.41666666666652</v>
      </c>
      <c r="F491" s="38">
        <v>790.43333333333328</v>
      </c>
      <c r="G491" s="38">
        <v>785.36666666666656</v>
      </c>
      <c r="H491" s="38">
        <v>809.46666666666647</v>
      </c>
      <c r="I491" s="38">
        <v>814.5333333333333</v>
      </c>
      <c r="J491" s="38">
        <v>821.51666666666642</v>
      </c>
      <c r="K491" s="31">
        <v>807.55</v>
      </c>
      <c r="L491" s="31">
        <v>795.5</v>
      </c>
      <c r="M491" s="31">
        <v>12.437419999999999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1265.75</v>
      </c>
      <c r="D492" s="38">
        <v>1255.5</v>
      </c>
      <c r="E492" s="38">
        <v>1242.25</v>
      </c>
      <c r="F492" s="38">
        <v>1218.75</v>
      </c>
      <c r="G492" s="38">
        <v>1205.5</v>
      </c>
      <c r="H492" s="38">
        <v>1279</v>
      </c>
      <c r="I492" s="38">
        <v>1292.25</v>
      </c>
      <c r="J492" s="38">
        <v>1315.75</v>
      </c>
      <c r="K492" s="31">
        <v>1268.75</v>
      </c>
      <c r="L492" s="31">
        <v>1232</v>
      </c>
      <c r="M492" s="31">
        <v>1.1518699999999999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276</v>
      </c>
      <c r="D493" s="38">
        <v>277.84999999999997</v>
      </c>
      <c r="E493" s="38">
        <v>273.84999999999991</v>
      </c>
      <c r="F493" s="38">
        <v>271.69999999999993</v>
      </c>
      <c r="G493" s="38">
        <v>267.69999999999987</v>
      </c>
      <c r="H493" s="38">
        <v>279.99999999999994</v>
      </c>
      <c r="I493" s="38">
        <v>284.00000000000006</v>
      </c>
      <c r="J493" s="38">
        <v>286.14999999999998</v>
      </c>
      <c r="K493" s="31">
        <v>281.85000000000002</v>
      </c>
      <c r="L493" s="31">
        <v>275.7</v>
      </c>
      <c r="M493" s="31">
        <v>95.903189999999995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283.64999999999998</v>
      </c>
      <c r="D494" s="38">
        <v>284.58333333333331</v>
      </c>
      <c r="E494" s="38">
        <v>281.66666666666663</v>
      </c>
      <c r="F494" s="38">
        <v>279.68333333333334</v>
      </c>
      <c r="G494" s="38">
        <v>276.76666666666665</v>
      </c>
      <c r="H494" s="38">
        <v>286.56666666666661</v>
      </c>
      <c r="I494" s="38">
        <v>289.48333333333323</v>
      </c>
      <c r="J494" s="38">
        <v>291.46666666666658</v>
      </c>
      <c r="K494" s="31">
        <v>287.5</v>
      </c>
      <c r="L494" s="31">
        <v>282.60000000000002</v>
      </c>
      <c r="M494" s="31">
        <v>2.0753400000000002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449.4</v>
      </c>
      <c r="D495" s="38">
        <v>450.61666666666662</v>
      </c>
      <c r="E495" s="38">
        <v>445.53333333333325</v>
      </c>
      <c r="F495" s="38">
        <v>441.66666666666663</v>
      </c>
      <c r="G495" s="38">
        <v>436.58333333333326</v>
      </c>
      <c r="H495" s="38">
        <v>454.48333333333323</v>
      </c>
      <c r="I495" s="38">
        <v>459.56666666666661</v>
      </c>
      <c r="J495" s="38">
        <v>463.43333333333322</v>
      </c>
      <c r="K495" s="31">
        <v>455.7</v>
      </c>
      <c r="L495" s="31">
        <v>446.75</v>
      </c>
      <c r="M495" s="31">
        <v>0.62726000000000004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1831</v>
      </c>
      <c r="D496" s="38">
        <v>1828.8</v>
      </c>
      <c r="E496" s="38">
        <v>1813.1999999999998</v>
      </c>
      <c r="F496" s="38">
        <v>1795.3999999999999</v>
      </c>
      <c r="G496" s="38">
        <v>1779.7999999999997</v>
      </c>
      <c r="H496" s="38">
        <v>1846.6</v>
      </c>
      <c r="I496" s="38">
        <v>1862.1999999999998</v>
      </c>
      <c r="J496" s="38">
        <v>1880</v>
      </c>
      <c r="K496" s="31">
        <v>1844.4</v>
      </c>
      <c r="L496" s="31">
        <v>1811</v>
      </c>
      <c r="M496" s="31">
        <v>0.62021999999999999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2279.65</v>
      </c>
      <c r="D497" s="38">
        <v>2274.75</v>
      </c>
      <c r="E497" s="38">
        <v>2255.9</v>
      </c>
      <c r="F497" s="38">
        <v>2232.15</v>
      </c>
      <c r="G497" s="38">
        <v>2213.3000000000002</v>
      </c>
      <c r="H497" s="38">
        <v>2298.5</v>
      </c>
      <c r="I497" s="38">
        <v>2317.3500000000004</v>
      </c>
      <c r="J497" s="38">
        <v>2341.1</v>
      </c>
      <c r="K497" s="31">
        <v>2293.6</v>
      </c>
      <c r="L497" s="31">
        <v>2251</v>
      </c>
      <c r="M497" s="31">
        <v>0.64871999999999996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8.3000000000000007</v>
      </c>
      <c r="D498" s="38">
        <v>8.3833333333333329</v>
      </c>
      <c r="E498" s="38">
        <v>8.1666666666666661</v>
      </c>
      <c r="F498" s="38">
        <v>8.0333333333333332</v>
      </c>
      <c r="G498" s="38">
        <v>7.8166666666666664</v>
      </c>
      <c r="H498" s="38">
        <v>8.5166666666666657</v>
      </c>
      <c r="I498" s="38">
        <v>8.7333333333333343</v>
      </c>
      <c r="J498" s="38">
        <v>8.8666666666666654</v>
      </c>
      <c r="K498" s="31">
        <v>8.6</v>
      </c>
      <c r="L498" s="31">
        <v>8.25</v>
      </c>
      <c r="M498" s="31">
        <v>1678.30357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780.1</v>
      </c>
      <c r="D499" s="38">
        <v>774.51666666666677</v>
      </c>
      <c r="E499" s="38">
        <v>767.08333333333348</v>
      </c>
      <c r="F499" s="38">
        <v>754.06666666666672</v>
      </c>
      <c r="G499" s="38">
        <v>746.63333333333344</v>
      </c>
      <c r="H499" s="38">
        <v>787.53333333333353</v>
      </c>
      <c r="I499" s="38">
        <v>794.9666666666667</v>
      </c>
      <c r="J499" s="38">
        <v>807.98333333333358</v>
      </c>
      <c r="K499" s="31">
        <v>781.95</v>
      </c>
      <c r="L499" s="31">
        <v>761.5</v>
      </c>
      <c r="M499" s="31">
        <v>12.81701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322.05</v>
      </c>
      <c r="D500" s="38">
        <v>320.15000000000003</v>
      </c>
      <c r="E500" s="38">
        <v>316.90000000000009</v>
      </c>
      <c r="F500" s="38">
        <v>311.75000000000006</v>
      </c>
      <c r="G500" s="38">
        <v>308.50000000000011</v>
      </c>
      <c r="H500" s="38">
        <v>325.30000000000007</v>
      </c>
      <c r="I500" s="38">
        <v>328.54999999999995</v>
      </c>
      <c r="J500" s="38">
        <v>333.70000000000005</v>
      </c>
      <c r="K500" s="31">
        <v>323.39999999999998</v>
      </c>
      <c r="L500" s="31">
        <v>315</v>
      </c>
      <c r="M500" s="31">
        <v>8.38809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109.65</v>
      </c>
      <c r="D501" s="38">
        <v>108.39999999999999</v>
      </c>
      <c r="E501" s="38">
        <v>101.79999999999998</v>
      </c>
      <c r="F501" s="38">
        <v>93.949999999999989</v>
      </c>
      <c r="G501" s="38">
        <v>87.34999999999998</v>
      </c>
      <c r="H501" s="38">
        <v>116.24999999999999</v>
      </c>
      <c r="I501" s="38">
        <v>122.84999999999998</v>
      </c>
      <c r="J501" s="38">
        <v>130.69999999999999</v>
      </c>
      <c r="K501" s="31">
        <v>115</v>
      </c>
      <c r="L501" s="31">
        <v>100.55</v>
      </c>
      <c r="M501" s="31">
        <v>294.94238000000001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936.15</v>
      </c>
      <c r="D502" s="38">
        <v>940.38333333333333</v>
      </c>
      <c r="E502" s="38">
        <v>927.26666666666665</v>
      </c>
      <c r="F502" s="38">
        <v>918.38333333333333</v>
      </c>
      <c r="G502" s="38">
        <v>905.26666666666665</v>
      </c>
      <c r="H502" s="38">
        <v>949.26666666666665</v>
      </c>
      <c r="I502" s="38">
        <v>962.38333333333321</v>
      </c>
      <c r="J502" s="38">
        <v>971.26666666666665</v>
      </c>
      <c r="K502" s="31">
        <v>953.5</v>
      </c>
      <c r="L502" s="31">
        <v>931.5</v>
      </c>
      <c r="M502" s="31">
        <v>1.24665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1459.25</v>
      </c>
      <c r="D503" s="38">
        <v>1454.7666666666667</v>
      </c>
      <c r="E503" s="38">
        <v>1444.5333333333333</v>
      </c>
      <c r="F503" s="38">
        <v>1429.8166666666666</v>
      </c>
      <c r="G503" s="38">
        <v>1419.5833333333333</v>
      </c>
      <c r="H503" s="38">
        <v>1469.4833333333333</v>
      </c>
      <c r="I503" s="38">
        <v>1479.7166666666665</v>
      </c>
      <c r="J503" s="38">
        <v>1494.4333333333334</v>
      </c>
      <c r="K503" s="31">
        <v>1465</v>
      </c>
      <c r="L503" s="31">
        <v>1440.05</v>
      </c>
      <c r="M503" s="31">
        <v>0.92886999999999997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405.05</v>
      </c>
      <c r="D504" s="38">
        <v>403.33333333333331</v>
      </c>
      <c r="E504" s="38">
        <v>400.66666666666663</v>
      </c>
      <c r="F504" s="38">
        <v>396.2833333333333</v>
      </c>
      <c r="G504" s="38">
        <v>393.61666666666662</v>
      </c>
      <c r="H504" s="38">
        <v>407.71666666666664</v>
      </c>
      <c r="I504" s="38">
        <v>410.38333333333327</v>
      </c>
      <c r="J504" s="38">
        <v>414.76666666666665</v>
      </c>
      <c r="K504" s="31">
        <v>406</v>
      </c>
      <c r="L504" s="31">
        <v>398.95</v>
      </c>
      <c r="M504" s="31">
        <v>33.810899999999997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16.95</v>
      </c>
      <c r="D505" s="38">
        <v>16.983333333333331</v>
      </c>
      <c r="E505" s="38">
        <v>16.86666666666666</v>
      </c>
      <c r="F505" s="38">
        <v>16.783333333333328</v>
      </c>
      <c r="G505" s="38">
        <v>16.666666666666657</v>
      </c>
      <c r="H505" s="38">
        <v>17.066666666666663</v>
      </c>
      <c r="I505" s="38">
        <v>17.18333333333333</v>
      </c>
      <c r="J505" s="31">
        <v>17.266666666666666</v>
      </c>
      <c r="K505" s="31">
        <v>17.100000000000001</v>
      </c>
      <c r="L505" s="31">
        <v>16.899999999999999</v>
      </c>
      <c r="M505" s="58">
        <v>609.39265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242.35</v>
      </c>
      <c r="D506" s="38">
        <v>243.23333333333335</v>
      </c>
      <c r="E506" s="38">
        <v>239.6166666666667</v>
      </c>
      <c r="F506" s="38">
        <v>236.88333333333335</v>
      </c>
      <c r="G506" s="38">
        <v>233.26666666666671</v>
      </c>
      <c r="H506" s="38">
        <v>245.9666666666667</v>
      </c>
      <c r="I506" s="38">
        <v>249.58333333333337</v>
      </c>
      <c r="J506" s="31">
        <v>252.31666666666669</v>
      </c>
      <c r="K506" s="31">
        <v>246.85</v>
      </c>
      <c r="L506" s="31">
        <v>240.5</v>
      </c>
      <c r="M506" s="58">
        <v>81.52261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497.4</v>
      </c>
      <c r="D507" s="38">
        <v>496.11666666666662</v>
      </c>
      <c r="E507" s="38">
        <v>487.78333333333325</v>
      </c>
      <c r="F507" s="38">
        <v>478.16666666666663</v>
      </c>
      <c r="G507" s="38">
        <v>469.83333333333326</v>
      </c>
      <c r="H507" s="38">
        <v>505.73333333333323</v>
      </c>
      <c r="I507" s="38">
        <v>514.06666666666661</v>
      </c>
      <c r="J507" s="38">
        <v>523.68333333333317</v>
      </c>
      <c r="K507" s="31">
        <v>504.45</v>
      </c>
      <c r="L507" s="31">
        <v>486.5</v>
      </c>
      <c r="M507" s="31">
        <v>25.861170000000001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12954.45</v>
      </c>
      <c r="D508" s="38">
        <v>12806.25</v>
      </c>
      <c r="E508" s="38">
        <v>12512.5</v>
      </c>
      <c r="F508" s="38">
        <v>12070.55</v>
      </c>
      <c r="G508" s="38">
        <v>11776.8</v>
      </c>
      <c r="H508" s="38">
        <v>13248.2</v>
      </c>
      <c r="I508" s="38">
        <v>13541.95</v>
      </c>
      <c r="J508" s="38">
        <v>13983.900000000001</v>
      </c>
      <c r="K508" s="31">
        <v>13100</v>
      </c>
      <c r="L508" s="31">
        <v>12364.3</v>
      </c>
      <c r="M508" s="31">
        <v>9.178E-2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84.1</v>
      </c>
      <c r="D509" s="38">
        <v>84.983333333333334</v>
      </c>
      <c r="E509" s="38">
        <v>82.816666666666663</v>
      </c>
      <c r="F509" s="38">
        <v>81.533333333333331</v>
      </c>
      <c r="G509" s="38">
        <v>79.36666666666666</v>
      </c>
      <c r="H509" s="38">
        <v>86.266666666666666</v>
      </c>
      <c r="I509" s="38">
        <v>88.433333333333323</v>
      </c>
      <c r="J509" s="31">
        <v>89.716666666666669</v>
      </c>
      <c r="K509" s="31">
        <v>87.15</v>
      </c>
      <c r="L509" s="31">
        <v>83.7</v>
      </c>
      <c r="M509" s="58">
        <v>490.93355000000003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632.25</v>
      </c>
      <c r="D510" s="38">
        <v>634.35</v>
      </c>
      <c r="E510" s="38">
        <v>624.75</v>
      </c>
      <c r="F510" s="38">
        <v>617.25</v>
      </c>
      <c r="G510" s="38">
        <v>607.65</v>
      </c>
      <c r="H510" s="38">
        <v>641.85</v>
      </c>
      <c r="I510" s="38">
        <v>651.45000000000016</v>
      </c>
      <c r="J510" s="38">
        <v>658.95</v>
      </c>
      <c r="K510" s="31">
        <v>643.95000000000005</v>
      </c>
      <c r="L510" s="31">
        <v>626.85</v>
      </c>
      <c r="M510" s="31">
        <v>8.33188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1469.25</v>
      </c>
      <c r="D511" s="38">
        <v>1476.4166666666667</v>
      </c>
      <c r="E511" s="38">
        <v>1453.8333333333335</v>
      </c>
      <c r="F511" s="38">
        <v>1438.4166666666667</v>
      </c>
      <c r="G511" s="38">
        <v>1415.8333333333335</v>
      </c>
      <c r="H511" s="38">
        <v>1491.8333333333335</v>
      </c>
      <c r="I511" s="38">
        <v>1514.416666666667</v>
      </c>
      <c r="J511" s="38">
        <v>1529.8333333333335</v>
      </c>
      <c r="K511" s="31">
        <v>1499</v>
      </c>
      <c r="L511" s="31">
        <v>1461</v>
      </c>
      <c r="M511" s="31">
        <v>0.43668000000000001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4"/>
  <sheetViews>
    <sheetView zoomScale="85" zoomScaleNormal="85" workbookViewId="0">
      <pane ySplit="9" topLeftCell="A10" activePane="bottomLeft" state="frozen"/>
      <selection pane="bottomLeft" activeCell="F7" sqref="F7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402"/>
      <c r="B5" s="403"/>
      <c r="C5" s="402"/>
      <c r="D5" s="403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404" t="s">
        <v>567</v>
      </c>
      <c r="C7" s="403"/>
      <c r="D7" s="7">
        <f>Main!B10</f>
        <v>45139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45138</v>
      </c>
      <c r="B10" s="32">
        <v>538812</v>
      </c>
      <c r="C10" s="31" t="s">
        <v>1196</v>
      </c>
      <c r="D10" s="31" t="s">
        <v>1254</v>
      </c>
      <c r="E10" s="31" t="s">
        <v>577</v>
      </c>
      <c r="F10" s="93">
        <v>626456</v>
      </c>
      <c r="G10" s="32">
        <v>17.72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45138</v>
      </c>
      <c r="B11" s="32">
        <v>538812</v>
      </c>
      <c r="C11" s="31" t="s">
        <v>1196</v>
      </c>
      <c r="D11" s="31" t="s">
        <v>1255</v>
      </c>
      <c r="E11" s="31" t="s">
        <v>576</v>
      </c>
      <c r="F11" s="93">
        <v>116500</v>
      </c>
      <c r="G11" s="32">
        <v>17.59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45138</v>
      </c>
      <c r="B12" s="32">
        <v>539115</v>
      </c>
      <c r="C12" s="31" t="s">
        <v>1256</v>
      </c>
      <c r="D12" s="31" t="s">
        <v>1177</v>
      </c>
      <c r="E12" s="31" t="s">
        <v>577</v>
      </c>
      <c r="F12" s="93">
        <v>10975</v>
      </c>
      <c r="G12" s="32">
        <v>48.66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45138</v>
      </c>
      <c r="B13" s="32">
        <v>543453</v>
      </c>
      <c r="C13" s="31" t="s">
        <v>1209</v>
      </c>
      <c r="D13" s="31" t="s">
        <v>1257</v>
      </c>
      <c r="E13" s="31" t="s">
        <v>577</v>
      </c>
      <c r="F13" s="93">
        <v>30000</v>
      </c>
      <c r="G13" s="32">
        <v>97.44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45138</v>
      </c>
      <c r="B14" s="32">
        <v>543453</v>
      </c>
      <c r="C14" s="31" t="s">
        <v>1209</v>
      </c>
      <c r="D14" s="31" t="s">
        <v>1258</v>
      </c>
      <c r="E14" s="31" t="s">
        <v>577</v>
      </c>
      <c r="F14" s="93">
        <v>30000</v>
      </c>
      <c r="G14" s="32">
        <v>101.49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45138</v>
      </c>
      <c r="B15" s="32">
        <v>543453</v>
      </c>
      <c r="C15" s="31" t="s">
        <v>1209</v>
      </c>
      <c r="D15" s="31" t="s">
        <v>1258</v>
      </c>
      <c r="E15" s="31" t="s">
        <v>576</v>
      </c>
      <c r="F15" s="93">
        <v>30000</v>
      </c>
      <c r="G15" s="32">
        <v>100.38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45138</v>
      </c>
      <c r="B16" s="32">
        <v>513729</v>
      </c>
      <c r="C16" s="31" t="s">
        <v>1259</v>
      </c>
      <c r="D16" s="31" t="s">
        <v>1260</v>
      </c>
      <c r="E16" s="31" t="s">
        <v>577</v>
      </c>
      <c r="F16" s="93">
        <v>88348</v>
      </c>
      <c r="G16" s="32">
        <v>43.23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45138</v>
      </c>
      <c r="B17" s="32">
        <v>513729</v>
      </c>
      <c r="C17" s="31" t="s">
        <v>1259</v>
      </c>
      <c r="D17" s="31" t="s">
        <v>1260</v>
      </c>
      <c r="E17" s="31" t="s">
        <v>576</v>
      </c>
      <c r="F17" s="93">
        <v>1549</v>
      </c>
      <c r="G17" s="32">
        <v>43.31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45138</v>
      </c>
      <c r="B18" s="32">
        <v>513729</v>
      </c>
      <c r="C18" s="31" t="s">
        <v>1259</v>
      </c>
      <c r="D18" s="31" t="s">
        <v>1261</v>
      </c>
      <c r="E18" s="31" t="s">
        <v>577</v>
      </c>
      <c r="F18" s="93">
        <v>880</v>
      </c>
      <c r="G18" s="32">
        <v>44.06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45138</v>
      </c>
      <c r="B19" s="32">
        <v>513729</v>
      </c>
      <c r="C19" s="31" t="s">
        <v>1259</v>
      </c>
      <c r="D19" s="31" t="s">
        <v>1261</v>
      </c>
      <c r="E19" s="31" t="s">
        <v>576</v>
      </c>
      <c r="F19" s="93">
        <v>98523</v>
      </c>
      <c r="G19" s="32">
        <v>43.17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45138</v>
      </c>
      <c r="B20" s="32">
        <v>539455</v>
      </c>
      <c r="C20" s="31" t="s">
        <v>1262</v>
      </c>
      <c r="D20" s="31" t="s">
        <v>1263</v>
      </c>
      <c r="E20" s="31" t="s">
        <v>577</v>
      </c>
      <c r="F20" s="93">
        <v>43991</v>
      </c>
      <c r="G20" s="32">
        <v>27.75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45138</v>
      </c>
      <c r="B21" s="32">
        <v>541153</v>
      </c>
      <c r="C21" s="31" t="s">
        <v>73</v>
      </c>
      <c r="D21" s="31" t="s">
        <v>1264</v>
      </c>
      <c r="E21" s="31" t="s">
        <v>576</v>
      </c>
      <c r="F21" s="93">
        <v>8551869</v>
      </c>
      <c r="G21" s="32">
        <v>218.6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45138</v>
      </c>
      <c r="B22" s="32">
        <v>543926</v>
      </c>
      <c r="C22" s="31" t="s">
        <v>1265</v>
      </c>
      <c r="D22" s="31" t="s">
        <v>1224</v>
      </c>
      <c r="E22" s="31" t="s">
        <v>577</v>
      </c>
      <c r="F22" s="93">
        <v>60800</v>
      </c>
      <c r="G22" s="32">
        <v>43.55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45138</v>
      </c>
      <c r="B23" s="32">
        <v>543926</v>
      </c>
      <c r="C23" s="31" t="s">
        <v>1265</v>
      </c>
      <c r="D23" s="31" t="s">
        <v>1266</v>
      </c>
      <c r="E23" s="31" t="s">
        <v>577</v>
      </c>
      <c r="F23" s="93">
        <v>50400</v>
      </c>
      <c r="G23" s="32">
        <v>43.55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45138</v>
      </c>
      <c r="B24" s="32">
        <v>543926</v>
      </c>
      <c r="C24" s="31" t="s">
        <v>1265</v>
      </c>
      <c r="D24" s="31" t="s">
        <v>1267</v>
      </c>
      <c r="E24" s="31" t="s">
        <v>577</v>
      </c>
      <c r="F24" s="93">
        <v>48000</v>
      </c>
      <c r="G24" s="32">
        <v>43.55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45138</v>
      </c>
      <c r="B25" s="32">
        <v>522001</v>
      </c>
      <c r="C25" s="31" t="s">
        <v>1268</v>
      </c>
      <c r="D25" s="31" t="s">
        <v>1269</v>
      </c>
      <c r="E25" s="31" t="s">
        <v>576</v>
      </c>
      <c r="F25" s="93">
        <v>36793</v>
      </c>
      <c r="G25" s="32">
        <v>38.020000000000003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45138</v>
      </c>
      <c r="B26" s="32">
        <v>522001</v>
      </c>
      <c r="C26" s="31" t="s">
        <v>1268</v>
      </c>
      <c r="D26" s="31" t="s">
        <v>1270</v>
      </c>
      <c r="E26" s="31" t="s">
        <v>577</v>
      </c>
      <c r="F26" s="93">
        <v>33103</v>
      </c>
      <c r="G26" s="32">
        <v>38.18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45138</v>
      </c>
      <c r="B27" s="32">
        <v>522001</v>
      </c>
      <c r="C27" s="31" t="s">
        <v>1268</v>
      </c>
      <c r="D27" s="31" t="s">
        <v>1270</v>
      </c>
      <c r="E27" s="31" t="s">
        <v>576</v>
      </c>
      <c r="F27" s="93">
        <v>33103</v>
      </c>
      <c r="G27" s="32">
        <v>38.4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45138</v>
      </c>
      <c r="B28" s="32">
        <v>543410</v>
      </c>
      <c r="C28" s="31" t="s">
        <v>1271</v>
      </c>
      <c r="D28" s="31" t="s">
        <v>1272</v>
      </c>
      <c r="E28" s="31" t="s">
        <v>577</v>
      </c>
      <c r="F28" s="93">
        <v>60000</v>
      </c>
      <c r="G28" s="32">
        <v>68.16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45138</v>
      </c>
      <c r="B29" s="32">
        <v>540190</v>
      </c>
      <c r="C29" s="31" t="s">
        <v>1273</v>
      </c>
      <c r="D29" s="31" t="s">
        <v>1274</v>
      </c>
      <c r="E29" s="31" t="s">
        <v>576</v>
      </c>
      <c r="F29" s="93">
        <v>22176</v>
      </c>
      <c r="G29" s="32">
        <v>12.91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45138</v>
      </c>
      <c r="B30" s="32">
        <v>531913</v>
      </c>
      <c r="C30" s="31" t="s">
        <v>1225</v>
      </c>
      <c r="D30" s="31" t="s">
        <v>1275</v>
      </c>
      <c r="E30" s="31" t="s">
        <v>577</v>
      </c>
      <c r="F30" s="93">
        <v>27500</v>
      </c>
      <c r="G30" s="32">
        <v>7.71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45138</v>
      </c>
      <c r="B31" s="32">
        <v>531505</v>
      </c>
      <c r="C31" s="31" t="s">
        <v>1276</v>
      </c>
      <c r="D31" s="31" t="s">
        <v>1277</v>
      </c>
      <c r="E31" s="31" t="s">
        <v>577</v>
      </c>
      <c r="F31" s="93">
        <v>44400</v>
      </c>
      <c r="G31" s="32">
        <v>17.48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45138</v>
      </c>
      <c r="B32" s="32">
        <v>542924</v>
      </c>
      <c r="C32" s="31" t="s">
        <v>1278</v>
      </c>
      <c r="D32" s="31" t="s">
        <v>1279</v>
      </c>
      <c r="E32" s="31" t="s">
        <v>577</v>
      </c>
      <c r="F32" s="93">
        <v>133000</v>
      </c>
      <c r="G32" s="32">
        <v>3.76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45138</v>
      </c>
      <c r="B33" s="32">
        <v>542924</v>
      </c>
      <c r="C33" s="31" t="s">
        <v>1278</v>
      </c>
      <c r="D33" s="31" t="s">
        <v>1280</v>
      </c>
      <c r="E33" s="31" t="s">
        <v>576</v>
      </c>
      <c r="F33" s="93">
        <v>98000</v>
      </c>
      <c r="G33" s="32">
        <v>3.74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45138</v>
      </c>
      <c r="B34" s="32">
        <v>539679</v>
      </c>
      <c r="C34" s="31" t="s">
        <v>1281</v>
      </c>
      <c r="D34" s="31" t="s">
        <v>1282</v>
      </c>
      <c r="E34" s="31" t="s">
        <v>576</v>
      </c>
      <c r="F34" s="93">
        <v>33335</v>
      </c>
      <c r="G34" s="32">
        <v>24.71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45138</v>
      </c>
      <c r="B35" s="32">
        <v>539679</v>
      </c>
      <c r="C35" s="31" t="s">
        <v>1281</v>
      </c>
      <c r="D35" s="31" t="s">
        <v>1282</v>
      </c>
      <c r="E35" s="31" t="s">
        <v>577</v>
      </c>
      <c r="F35" s="93">
        <v>33335</v>
      </c>
      <c r="G35" s="32">
        <v>24.72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45138</v>
      </c>
      <c r="B36" s="32">
        <v>539679</v>
      </c>
      <c r="C36" s="31" t="s">
        <v>1281</v>
      </c>
      <c r="D36" s="31" t="s">
        <v>1283</v>
      </c>
      <c r="E36" s="31" t="s">
        <v>577</v>
      </c>
      <c r="F36" s="93">
        <v>33335</v>
      </c>
      <c r="G36" s="32">
        <v>24.72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45138</v>
      </c>
      <c r="B37" s="32">
        <v>539679</v>
      </c>
      <c r="C37" s="31" t="s">
        <v>1281</v>
      </c>
      <c r="D37" s="31" t="s">
        <v>1283</v>
      </c>
      <c r="E37" s="31" t="s">
        <v>576</v>
      </c>
      <c r="F37" s="93">
        <v>33335</v>
      </c>
      <c r="G37" s="32">
        <v>24.72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45138</v>
      </c>
      <c r="B38" s="32">
        <v>539679</v>
      </c>
      <c r="C38" s="31" t="s">
        <v>1281</v>
      </c>
      <c r="D38" s="31" t="s">
        <v>1284</v>
      </c>
      <c r="E38" s="31" t="s">
        <v>577</v>
      </c>
      <c r="F38" s="93">
        <v>33588</v>
      </c>
      <c r="G38" s="32">
        <v>24.71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45138</v>
      </c>
      <c r="B39" s="32">
        <v>539679</v>
      </c>
      <c r="C39" s="31" t="s">
        <v>1281</v>
      </c>
      <c r="D39" s="31" t="s">
        <v>1284</v>
      </c>
      <c r="E39" s="31" t="s">
        <v>576</v>
      </c>
      <c r="F39" s="93">
        <v>33588</v>
      </c>
      <c r="G39" s="32">
        <v>24.72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45138</v>
      </c>
      <c r="B40" s="32">
        <v>540696</v>
      </c>
      <c r="C40" s="31" t="s">
        <v>1285</v>
      </c>
      <c r="D40" s="31" t="s">
        <v>1286</v>
      </c>
      <c r="E40" s="31" t="s">
        <v>576</v>
      </c>
      <c r="F40" s="93">
        <v>100149</v>
      </c>
      <c r="G40" s="32">
        <v>24.22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45138</v>
      </c>
      <c r="B41" s="32">
        <v>540696</v>
      </c>
      <c r="C41" s="31" t="s">
        <v>1285</v>
      </c>
      <c r="D41" s="31" t="s">
        <v>1287</v>
      </c>
      <c r="E41" s="31" t="s">
        <v>577</v>
      </c>
      <c r="F41" s="93">
        <v>78270</v>
      </c>
      <c r="G41" s="32">
        <v>24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45138</v>
      </c>
      <c r="B42" s="32">
        <v>540385</v>
      </c>
      <c r="C42" s="31" t="s">
        <v>1288</v>
      </c>
      <c r="D42" s="31" t="s">
        <v>1289</v>
      </c>
      <c r="E42" s="31" t="s">
        <v>577</v>
      </c>
      <c r="F42" s="93">
        <v>34995</v>
      </c>
      <c r="G42" s="32">
        <v>9.93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45138</v>
      </c>
      <c r="B43" s="32">
        <v>540385</v>
      </c>
      <c r="C43" s="31" t="s">
        <v>1288</v>
      </c>
      <c r="D43" s="31" t="s">
        <v>1290</v>
      </c>
      <c r="E43" s="31" t="s">
        <v>576</v>
      </c>
      <c r="F43" s="93">
        <v>26100</v>
      </c>
      <c r="G43" s="32">
        <v>9.93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45138</v>
      </c>
      <c r="B44" s="32">
        <v>540385</v>
      </c>
      <c r="C44" s="31" t="s">
        <v>1288</v>
      </c>
      <c r="D44" s="31" t="s">
        <v>1291</v>
      </c>
      <c r="E44" s="31" t="s">
        <v>576</v>
      </c>
      <c r="F44" s="93">
        <v>18600</v>
      </c>
      <c r="G44" s="32">
        <v>9.93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45138</v>
      </c>
      <c r="B45" s="32">
        <v>539519</v>
      </c>
      <c r="C45" s="31" t="s">
        <v>1292</v>
      </c>
      <c r="D45" s="31" t="s">
        <v>1293</v>
      </c>
      <c r="E45" s="31" t="s">
        <v>577</v>
      </c>
      <c r="F45" s="93">
        <v>100000</v>
      </c>
      <c r="G45" s="32">
        <v>12.9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45138</v>
      </c>
      <c r="B46" s="32">
        <v>543579</v>
      </c>
      <c r="C46" s="31" t="s">
        <v>1294</v>
      </c>
      <c r="D46" s="31" t="s">
        <v>1295</v>
      </c>
      <c r="E46" s="31" t="s">
        <v>577</v>
      </c>
      <c r="F46" s="93">
        <v>12000</v>
      </c>
      <c r="G46" s="32">
        <v>16.05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45138</v>
      </c>
      <c r="B47" s="32">
        <v>543579</v>
      </c>
      <c r="C47" s="31" t="s">
        <v>1294</v>
      </c>
      <c r="D47" s="31" t="s">
        <v>1295</v>
      </c>
      <c r="E47" s="31" t="s">
        <v>576</v>
      </c>
      <c r="F47" s="93">
        <v>108000</v>
      </c>
      <c r="G47" s="32">
        <v>16.27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45138</v>
      </c>
      <c r="B48" s="32">
        <v>543305</v>
      </c>
      <c r="C48" s="31" t="s">
        <v>1296</v>
      </c>
      <c r="D48" s="31" t="s">
        <v>1297</v>
      </c>
      <c r="E48" s="31" t="s">
        <v>577</v>
      </c>
      <c r="F48" s="93">
        <v>36000</v>
      </c>
      <c r="G48" s="32">
        <v>8.5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45138</v>
      </c>
      <c r="B49" s="32">
        <v>543305</v>
      </c>
      <c r="C49" s="31" t="s">
        <v>1296</v>
      </c>
      <c r="D49" s="31" t="s">
        <v>1297</v>
      </c>
      <c r="E49" s="31" t="s">
        <v>576</v>
      </c>
      <c r="F49" s="93">
        <v>48000</v>
      </c>
      <c r="G49" s="32">
        <v>8.51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45138</v>
      </c>
      <c r="B50" s="32">
        <v>538537</v>
      </c>
      <c r="C50" s="31" t="s">
        <v>1298</v>
      </c>
      <c r="D50" s="31" t="s">
        <v>1299</v>
      </c>
      <c r="E50" s="31" t="s">
        <v>576</v>
      </c>
      <c r="F50" s="93">
        <v>215274</v>
      </c>
      <c r="G50" s="32">
        <v>0.55000000000000004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45138</v>
      </c>
      <c r="B51" s="32">
        <v>538537</v>
      </c>
      <c r="C51" s="31" t="s">
        <v>1298</v>
      </c>
      <c r="D51" s="31" t="s">
        <v>1300</v>
      </c>
      <c r="E51" s="31" t="s">
        <v>577</v>
      </c>
      <c r="F51" s="93">
        <v>200000</v>
      </c>
      <c r="G51" s="32">
        <v>0.55000000000000004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45138</v>
      </c>
      <c r="B52" s="32">
        <v>543400</v>
      </c>
      <c r="C52" s="31" t="s">
        <v>1301</v>
      </c>
      <c r="D52" s="31" t="s">
        <v>1302</v>
      </c>
      <c r="E52" s="31" t="s">
        <v>577</v>
      </c>
      <c r="F52" s="93">
        <v>36000</v>
      </c>
      <c r="G52" s="32">
        <v>8.6300000000000008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45138</v>
      </c>
      <c r="B53" s="32">
        <v>509020</v>
      </c>
      <c r="C53" s="31" t="s">
        <v>1303</v>
      </c>
      <c r="D53" s="31" t="s">
        <v>1304</v>
      </c>
      <c r="E53" s="31" t="s">
        <v>577</v>
      </c>
      <c r="F53" s="93">
        <v>5000000</v>
      </c>
      <c r="G53" s="32">
        <v>8.1999999999999993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45138</v>
      </c>
      <c r="B54" s="32">
        <v>509020</v>
      </c>
      <c r="C54" s="31" t="s">
        <v>1303</v>
      </c>
      <c r="D54" s="31" t="s">
        <v>1305</v>
      </c>
      <c r="E54" s="31" t="s">
        <v>576</v>
      </c>
      <c r="F54" s="93">
        <v>5000000</v>
      </c>
      <c r="G54" s="32">
        <v>8.1999999999999993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45138</v>
      </c>
      <c r="B55" s="32">
        <v>539199</v>
      </c>
      <c r="C55" s="31" t="s">
        <v>1306</v>
      </c>
      <c r="D55" s="31" t="s">
        <v>1307</v>
      </c>
      <c r="E55" s="31" t="s">
        <v>577</v>
      </c>
      <c r="F55" s="93">
        <v>350000</v>
      </c>
      <c r="G55" s="32">
        <v>570.45000000000005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45138</v>
      </c>
      <c r="B56" s="32">
        <v>539199</v>
      </c>
      <c r="C56" s="31" t="s">
        <v>1306</v>
      </c>
      <c r="D56" s="31" t="s">
        <v>1308</v>
      </c>
      <c r="E56" s="31" t="s">
        <v>577</v>
      </c>
      <c r="F56" s="93">
        <v>385000</v>
      </c>
      <c r="G56" s="32">
        <v>570.45000000000005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45138</v>
      </c>
      <c r="B57" s="32">
        <v>539199</v>
      </c>
      <c r="C57" s="31" t="s">
        <v>1306</v>
      </c>
      <c r="D57" s="31" t="s">
        <v>1309</v>
      </c>
      <c r="E57" s="31" t="s">
        <v>576</v>
      </c>
      <c r="F57" s="93">
        <v>535000</v>
      </c>
      <c r="G57" s="32">
        <v>570.45000000000005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45138</v>
      </c>
      <c r="B58" s="32">
        <v>519031</v>
      </c>
      <c r="C58" s="31" t="s">
        <v>1310</v>
      </c>
      <c r="D58" s="31" t="s">
        <v>1311</v>
      </c>
      <c r="E58" s="31" t="s">
        <v>576</v>
      </c>
      <c r="F58" s="93">
        <v>3347</v>
      </c>
      <c r="G58" s="32">
        <v>158.06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45138</v>
      </c>
      <c r="B59" s="32">
        <v>526530</v>
      </c>
      <c r="C59" s="31" t="s">
        <v>1312</v>
      </c>
      <c r="D59" s="31" t="s">
        <v>1313</v>
      </c>
      <c r="E59" s="31" t="s">
        <v>576</v>
      </c>
      <c r="F59" s="93">
        <v>40000</v>
      </c>
      <c r="G59" s="32">
        <v>39.549999999999997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45138</v>
      </c>
      <c r="B60" s="32">
        <v>526530</v>
      </c>
      <c r="C60" s="31" t="s">
        <v>1312</v>
      </c>
      <c r="D60" s="31" t="s">
        <v>1314</v>
      </c>
      <c r="E60" s="31" t="s">
        <v>577</v>
      </c>
      <c r="F60" s="93">
        <v>45900</v>
      </c>
      <c r="G60" s="32">
        <v>39.549999999999997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45138</v>
      </c>
      <c r="B61" s="32">
        <v>542765</v>
      </c>
      <c r="C61" s="31" t="s">
        <v>1315</v>
      </c>
      <c r="D61" s="31" t="s">
        <v>1316</v>
      </c>
      <c r="E61" s="31" t="s">
        <v>577</v>
      </c>
      <c r="F61" s="93">
        <v>16000</v>
      </c>
      <c r="G61" s="32">
        <v>130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45138</v>
      </c>
      <c r="B62" s="32">
        <v>542765</v>
      </c>
      <c r="C62" s="31" t="s">
        <v>1315</v>
      </c>
      <c r="D62" s="31" t="s">
        <v>1317</v>
      </c>
      <c r="E62" s="31" t="s">
        <v>576</v>
      </c>
      <c r="F62" s="93">
        <v>16000</v>
      </c>
      <c r="G62" s="32">
        <v>130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45138</v>
      </c>
      <c r="B63" s="32">
        <v>542803</v>
      </c>
      <c r="C63" s="31" t="s">
        <v>1227</v>
      </c>
      <c r="D63" s="31" t="s">
        <v>1318</v>
      </c>
      <c r="E63" s="31" t="s">
        <v>577</v>
      </c>
      <c r="F63" s="93">
        <v>48396</v>
      </c>
      <c r="G63" s="32">
        <v>19.760000000000002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45138</v>
      </c>
      <c r="B64" s="32">
        <v>542803</v>
      </c>
      <c r="C64" s="31" t="s">
        <v>1227</v>
      </c>
      <c r="D64" s="31" t="s">
        <v>1318</v>
      </c>
      <c r="E64" s="31" t="s">
        <v>577</v>
      </c>
      <c r="F64" s="93">
        <v>48396</v>
      </c>
      <c r="G64" s="32">
        <v>19.760000000000002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45138</v>
      </c>
      <c r="B65" s="32">
        <v>533427</v>
      </c>
      <c r="C65" s="31" t="s">
        <v>1319</v>
      </c>
      <c r="D65" s="31" t="s">
        <v>1320</v>
      </c>
      <c r="E65" s="31" t="s">
        <v>577</v>
      </c>
      <c r="F65" s="93">
        <v>88282</v>
      </c>
      <c r="G65" s="32">
        <v>17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45138</v>
      </c>
      <c r="B66" s="32">
        <v>533427</v>
      </c>
      <c r="C66" s="31" t="s">
        <v>1319</v>
      </c>
      <c r="D66" s="31" t="s">
        <v>1320</v>
      </c>
      <c r="E66" s="31" t="s">
        <v>577</v>
      </c>
      <c r="F66" s="93">
        <v>19</v>
      </c>
      <c r="G66" s="32">
        <v>16.940000000000001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45138</v>
      </c>
      <c r="B67" s="32">
        <v>533427</v>
      </c>
      <c r="C67" s="31" t="s">
        <v>1319</v>
      </c>
      <c r="D67" s="31" t="s">
        <v>1321</v>
      </c>
      <c r="E67" s="31" t="s">
        <v>577</v>
      </c>
      <c r="F67" s="93">
        <v>89000</v>
      </c>
      <c r="G67" s="32">
        <v>17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45138</v>
      </c>
      <c r="B68" s="32">
        <v>511018</v>
      </c>
      <c r="C68" s="31" t="s">
        <v>1228</v>
      </c>
      <c r="D68" s="31" t="s">
        <v>1229</v>
      </c>
      <c r="E68" s="31" t="s">
        <v>577</v>
      </c>
      <c r="F68" s="93">
        <v>10000</v>
      </c>
      <c r="G68" s="32">
        <v>17.54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45138</v>
      </c>
      <c r="B69" s="32">
        <v>511018</v>
      </c>
      <c r="C69" s="31" t="s">
        <v>1228</v>
      </c>
      <c r="D69" s="31" t="s">
        <v>1322</v>
      </c>
      <c r="E69" s="31" t="s">
        <v>577</v>
      </c>
      <c r="F69" s="93">
        <v>9998</v>
      </c>
      <c r="G69" s="32">
        <v>17.54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45138</v>
      </c>
      <c r="B70" s="32" t="s">
        <v>1259</v>
      </c>
      <c r="C70" s="31" t="s">
        <v>1323</v>
      </c>
      <c r="D70" s="31" t="s">
        <v>1261</v>
      </c>
      <c r="E70" s="31" t="s">
        <v>576</v>
      </c>
      <c r="F70" s="93">
        <v>56017</v>
      </c>
      <c r="G70" s="32">
        <v>43.95</v>
      </c>
      <c r="H70" s="32" t="s">
        <v>1178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45138</v>
      </c>
      <c r="B71" s="32" t="s">
        <v>1259</v>
      </c>
      <c r="C71" s="31" t="s">
        <v>1323</v>
      </c>
      <c r="D71" s="31" t="s">
        <v>1260</v>
      </c>
      <c r="E71" s="31" t="s">
        <v>576</v>
      </c>
      <c r="F71" s="93">
        <v>88346</v>
      </c>
      <c r="G71" s="32">
        <v>43.64</v>
      </c>
      <c r="H71" s="32" t="s">
        <v>1178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45138</v>
      </c>
      <c r="B72" s="32" t="s">
        <v>1324</v>
      </c>
      <c r="C72" s="31" t="s">
        <v>1325</v>
      </c>
      <c r="D72" s="31" t="s">
        <v>1326</v>
      </c>
      <c r="E72" s="31" t="s">
        <v>576</v>
      </c>
      <c r="F72" s="93">
        <v>8714325</v>
      </c>
      <c r="G72" s="32">
        <v>16.27</v>
      </c>
      <c r="H72" s="32" t="s">
        <v>1178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45138</v>
      </c>
      <c r="B73" s="32" t="s">
        <v>73</v>
      </c>
      <c r="C73" s="31" t="s">
        <v>1327</v>
      </c>
      <c r="D73" s="31" t="s">
        <v>1264</v>
      </c>
      <c r="E73" s="31" t="s">
        <v>576</v>
      </c>
      <c r="F73" s="93">
        <v>8923493</v>
      </c>
      <c r="G73" s="32">
        <v>218.6</v>
      </c>
      <c r="H73" s="32" t="s">
        <v>1178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45138</v>
      </c>
      <c r="B74" s="32" t="s">
        <v>334</v>
      </c>
      <c r="C74" s="31" t="s">
        <v>1328</v>
      </c>
      <c r="D74" s="31" t="s">
        <v>578</v>
      </c>
      <c r="E74" s="31" t="s">
        <v>576</v>
      </c>
      <c r="F74" s="93">
        <v>276767</v>
      </c>
      <c r="G74" s="32">
        <v>1988.92</v>
      </c>
      <c r="H74" s="32" t="s">
        <v>1178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45138</v>
      </c>
      <c r="B75" s="32" t="s">
        <v>1140</v>
      </c>
      <c r="C75" s="31" t="s">
        <v>1141</v>
      </c>
      <c r="D75" s="31" t="s">
        <v>1329</v>
      </c>
      <c r="E75" s="31" t="s">
        <v>576</v>
      </c>
      <c r="F75" s="93">
        <v>1000000</v>
      </c>
      <c r="G75" s="32">
        <v>13.25</v>
      </c>
      <c r="H75" s="32" t="s">
        <v>1178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45138</v>
      </c>
      <c r="B76" s="32" t="s">
        <v>1140</v>
      </c>
      <c r="C76" s="31" t="s">
        <v>1141</v>
      </c>
      <c r="D76" s="31" t="s">
        <v>1330</v>
      </c>
      <c r="E76" s="31" t="s">
        <v>576</v>
      </c>
      <c r="F76" s="93">
        <v>624820</v>
      </c>
      <c r="G76" s="32">
        <v>13.32</v>
      </c>
      <c r="H76" s="32" t="s">
        <v>1178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45138</v>
      </c>
      <c r="B77" s="32" t="s">
        <v>1140</v>
      </c>
      <c r="C77" s="31" t="s">
        <v>1141</v>
      </c>
      <c r="D77" s="31" t="s">
        <v>1331</v>
      </c>
      <c r="E77" s="31" t="s">
        <v>576</v>
      </c>
      <c r="F77" s="93">
        <v>675000</v>
      </c>
      <c r="G77" s="32">
        <v>13.33</v>
      </c>
      <c r="H77" s="32" t="s">
        <v>1178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45138</v>
      </c>
      <c r="B78" s="32" t="s">
        <v>1140</v>
      </c>
      <c r="C78" s="31" t="s">
        <v>1141</v>
      </c>
      <c r="D78" s="31" t="s">
        <v>1332</v>
      </c>
      <c r="E78" s="31" t="s">
        <v>576</v>
      </c>
      <c r="F78" s="93">
        <v>625000</v>
      </c>
      <c r="G78" s="32">
        <v>13.31</v>
      </c>
      <c r="H78" s="32" t="s">
        <v>1178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45138</v>
      </c>
      <c r="B79" s="32" t="s">
        <v>1140</v>
      </c>
      <c r="C79" s="31" t="s">
        <v>1141</v>
      </c>
      <c r="D79" s="31" t="s">
        <v>1333</v>
      </c>
      <c r="E79" s="31" t="s">
        <v>576</v>
      </c>
      <c r="F79" s="93">
        <v>625000</v>
      </c>
      <c r="G79" s="32">
        <v>13.34</v>
      </c>
      <c r="H79" s="32" t="s">
        <v>1178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45138</v>
      </c>
      <c r="B80" s="32" t="s">
        <v>879</v>
      </c>
      <c r="C80" s="31" t="s">
        <v>1334</v>
      </c>
      <c r="D80" s="31" t="s">
        <v>1335</v>
      </c>
      <c r="E80" s="31" t="s">
        <v>576</v>
      </c>
      <c r="F80" s="93">
        <v>1000000</v>
      </c>
      <c r="G80" s="32">
        <v>783</v>
      </c>
      <c r="H80" s="32" t="s">
        <v>1178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45138</v>
      </c>
      <c r="B81" s="32" t="s">
        <v>879</v>
      </c>
      <c r="C81" s="31" t="s">
        <v>1334</v>
      </c>
      <c r="D81" s="31" t="s">
        <v>1335</v>
      </c>
      <c r="E81" s="31" t="s">
        <v>576</v>
      </c>
      <c r="F81" s="93">
        <v>1210000</v>
      </c>
      <c r="G81" s="32">
        <v>783.03</v>
      </c>
      <c r="H81" s="32" t="s">
        <v>1178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45138</v>
      </c>
      <c r="B82" s="32" t="s">
        <v>1230</v>
      </c>
      <c r="C82" s="31" t="s">
        <v>1231</v>
      </c>
      <c r="D82" s="31" t="s">
        <v>1232</v>
      </c>
      <c r="E82" s="31" t="s">
        <v>576</v>
      </c>
      <c r="F82" s="93">
        <v>132000</v>
      </c>
      <c r="G82" s="32">
        <v>154.49</v>
      </c>
      <c r="H82" s="32" t="s">
        <v>1178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45138</v>
      </c>
      <c r="B83" s="32" t="s">
        <v>1233</v>
      </c>
      <c r="C83" s="31" t="s">
        <v>1234</v>
      </c>
      <c r="D83" s="31" t="s">
        <v>578</v>
      </c>
      <c r="E83" s="31" t="s">
        <v>576</v>
      </c>
      <c r="F83" s="93">
        <v>449875</v>
      </c>
      <c r="G83" s="32">
        <v>343.95</v>
      </c>
      <c r="H83" s="32" t="s">
        <v>1178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45138</v>
      </c>
      <c r="B84" s="32" t="s">
        <v>1336</v>
      </c>
      <c r="C84" s="31" t="s">
        <v>1337</v>
      </c>
      <c r="D84" s="31" t="s">
        <v>1338</v>
      </c>
      <c r="E84" s="31" t="s">
        <v>576</v>
      </c>
      <c r="F84" s="93">
        <v>4978527</v>
      </c>
      <c r="G84" s="32">
        <v>14.01</v>
      </c>
      <c r="H84" s="32" t="s">
        <v>1178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45138</v>
      </c>
      <c r="B85" s="32" t="s">
        <v>1336</v>
      </c>
      <c r="C85" s="31" t="s">
        <v>1337</v>
      </c>
      <c r="D85" s="31" t="s">
        <v>1102</v>
      </c>
      <c r="E85" s="31" t="s">
        <v>576</v>
      </c>
      <c r="F85" s="93">
        <v>6697064</v>
      </c>
      <c r="G85" s="32">
        <v>14.02</v>
      </c>
      <c r="H85" s="32" t="s">
        <v>1178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45138</v>
      </c>
      <c r="B86" s="32" t="s">
        <v>137</v>
      </c>
      <c r="C86" s="31" t="s">
        <v>1210</v>
      </c>
      <c r="D86" s="31" t="s">
        <v>1102</v>
      </c>
      <c r="E86" s="31" t="s">
        <v>576</v>
      </c>
      <c r="F86" s="93">
        <v>2676423</v>
      </c>
      <c r="G86" s="32">
        <v>142.86000000000001</v>
      </c>
      <c r="H86" s="32" t="s">
        <v>1178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45138</v>
      </c>
      <c r="B87" s="32" t="s">
        <v>153</v>
      </c>
      <c r="C87" s="31" t="s">
        <v>1235</v>
      </c>
      <c r="D87" s="31" t="s">
        <v>578</v>
      </c>
      <c r="E87" s="31" t="s">
        <v>576</v>
      </c>
      <c r="F87" s="93">
        <v>698788</v>
      </c>
      <c r="G87" s="32">
        <v>672.98</v>
      </c>
      <c r="H87" s="32" t="s">
        <v>1178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45138</v>
      </c>
      <c r="B88" s="32" t="s">
        <v>1339</v>
      </c>
      <c r="C88" s="31" t="s">
        <v>1340</v>
      </c>
      <c r="D88" s="31" t="s">
        <v>1264</v>
      </c>
      <c r="E88" s="31" t="s">
        <v>576</v>
      </c>
      <c r="F88" s="93">
        <v>275000</v>
      </c>
      <c r="G88" s="32">
        <v>736.17</v>
      </c>
      <c r="H88" s="32" t="s">
        <v>1178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45138</v>
      </c>
      <c r="B89" s="32" t="s">
        <v>1236</v>
      </c>
      <c r="C89" s="31" t="s">
        <v>1237</v>
      </c>
      <c r="D89" s="31" t="s">
        <v>1341</v>
      </c>
      <c r="E89" s="31" t="s">
        <v>576</v>
      </c>
      <c r="F89" s="93">
        <v>150000</v>
      </c>
      <c r="G89" s="32">
        <v>360</v>
      </c>
      <c r="H89" s="32" t="s">
        <v>1178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45138</v>
      </c>
      <c r="B90" s="32" t="s">
        <v>1236</v>
      </c>
      <c r="C90" s="31" t="s">
        <v>1237</v>
      </c>
      <c r="D90" s="31" t="s">
        <v>578</v>
      </c>
      <c r="E90" s="31" t="s">
        <v>576</v>
      </c>
      <c r="F90" s="93">
        <v>237104</v>
      </c>
      <c r="G90" s="32">
        <v>352.85</v>
      </c>
      <c r="H90" s="32" t="s">
        <v>1178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45138</v>
      </c>
      <c r="B91" s="32" t="s">
        <v>1236</v>
      </c>
      <c r="C91" s="31" t="s">
        <v>1237</v>
      </c>
      <c r="D91" s="31" t="s">
        <v>1342</v>
      </c>
      <c r="E91" s="31" t="s">
        <v>576</v>
      </c>
      <c r="F91" s="93">
        <v>162975</v>
      </c>
      <c r="G91" s="32">
        <v>353.33</v>
      </c>
      <c r="H91" s="32" t="s">
        <v>1178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45138</v>
      </c>
      <c r="B92" s="32" t="s">
        <v>1236</v>
      </c>
      <c r="C92" s="31" t="s">
        <v>1237</v>
      </c>
      <c r="D92" s="31" t="s">
        <v>1343</v>
      </c>
      <c r="E92" s="31" t="s">
        <v>576</v>
      </c>
      <c r="F92" s="93">
        <v>450861</v>
      </c>
      <c r="G92" s="32">
        <v>356.39</v>
      </c>
      <c r="H92" s="32" t="s">
        <v>1178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45138</v>
      </c>
      <c r="B93" s="32" t="s">
        <v>1344</v>
      </c>
      <c r="C93" s="31" t="s">
        <v>1345</v>
      </c>
      <c r="D93" s="31" t="s">
        <v>578</v>
      </c>
      <c r="E93" s="31" t="s">
        <v>576</v>
      </c>
      <c r="F93" s="93">
        <v>147400</v>
      </c>
      <c r="G93" s="32">
        <v>272.14</v>
      </c>
      <c r="H93" s="32" t="s">
        <v>1178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45138</v>
      </c>
      <c r="B94" s="32" t="s">
        <v>1238</v>
      </c>
      <c r="C94" s="31" t="s">
        <v>1239</v>
      </c>
      <c r="D94" s="31" t="s">
        <v>578</v>
      </c>
      <c r="E94" s="31" t="s">
        <v>576</v>
      </c>
      <c r="F94" s="93">
        <v>627495</v>
      </c>
      <c r="G94" s="32">
        <v>174</v>
      </c>
      <c r="H94" s="32" t="s">
        <v>1178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45138</v>
      </c>
      <c r="B95" s="32" t="s">
        <v>1346</v>
      </c>
      <c r="C95" s="31" t="s">
        <v>1347</v>
      </c>
      <c r="D95" s="31" t="s">
        <v>1348</v>
      </c>
      <c r="E95" s="31" t="s">
        <v>576</v>
      </c>
      <c r="F95" s="93">
        <v>40000</v>
      </c>
      <c r="G95" s="32">
        <v>121.5</v>
      </c>
      <c r="H95" s="32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45138</v>
      </c>
      <c r="B96" s="32" t="s">
        <v>1346</v>
      </c>
      <c r="C96" s="31" t="s">
        <v>1347</v>
      </c>
      <c r="D96" s="31" t="s">
        <v>1349</v>
      </c>
      <c r="E96" s="31" t="s">
        <v>576</v>
      </c>
      <c r="F96" s="93">
        <v>54000</v>
      </c>
      <c r="G96" s="32">
        <v>121.7</v>
      </c>
      <c r="H96" s="32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45138</v>
      </c>
      <c r="B97" s="32" t="s">
        <v>1350</v>
      </c>
      <c r="C97" s="31" t="s">
        <v>1351</v>
      </c>
      <c r="D97" s="31" t="s">
        <v>1352</v>
      </c>
      <c r="E97" s="31" t="s">
        <v>576</v>
      </c>
      <c r="F97" s="93">
        <v>60000</v>
      </c>
      <c r="G97" s="32">
        <v>20.350000000000001</v>
      </c>
      <c r="H97" s="32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45138</v>
      </c>
      <c r="B98" s="32" t="s">
        <v>1353</v>
      </c>
      <c r="C98" s="31" t="s">
        <v>1354</v>
      </c>
      <c r="D98" s="31" t="s">
        <v>1355</v>
      </c>
      <c r="E98" s="31" t="s">
        <v>576</v>
      </c>
      <c r="F98" s="93">
        <v>62400</v>
      </c>
      <c r="G98" s="32">
        <v>150.86000000000001</v>
      </c>
      <c r="H98" s="32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45138</v>
      </c>
      <c r="B99" s="32" t="s">
        <v>1356</v>
      </c>
      <c r="C99" s="31" t="s">
        <v>1357</v>
      </c>
      <c r="D99" s="31" t="s">
        <v>1358</v>
      </c>
      <c r="E99" s="31" t="s">
        <v>576</v>
      </c>
      <c r="F99" s="93">
        <v>40381</v>
      </c>
      <c r="G99" s="32">
        <v>345.97</v>
      </c>
      <c r="H99" s="32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45138</v>
      </c>
      <c r="B100" s="32" t="s">
        <v>1359</v>
      </c>
      <c r="C100" s="31" t="s">
        <v>1360</v>
      </c>
      <c r="D100" s="31" t="s">
        <v>1361</v>
      </c>
      <c r="E100" s="31" t="s">
        <v>576</v>
      </c>
      <c r="F100" s="93">
        <v>52520</v>
      </c>
      <c r="G100" s="32">
        <v>9.9</v>
      </c>
      <c r="H100" s="32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45138</v>
      </c>
      <c r="B101" s="32" t="s">
        <v>1362</v>
      </c>
      <c r="C101" s="31" t="s">
        <v>1363</v>
      </c>
      <c r="D101" s="31" t="s">
        <v>1349</v>
      </c>
      <c r="E101" s="31" t="s">
        <v>576</v>
      </c>
      <c r="F101" s="93">
        <v>69600</v>
      </c>
      <c r="G101" s="32">
        <v>117.5</v>
      </c>
      <c r="H101" s="32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45138</v>
      </c>
      <c r="B102" s="32" t="s">
        <v>1364</v>
      </c>
      <c r="C102" s="31" t="s">
        <v>1365</v>
      </c>
      <c r="D102" s="31" t="s">
        <v>1366</v>
      </c>
      <c r="E102" s="31" t="s">
        <v>576</v>
      </c>
      <c r="F102" s="93">
        <v>357532</v>
      </c>
      <c r="G102" s="32">
        <v>830</v>
      </c>
      <c r="H102" s="32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45138</v>
      </c>
      <c r="B103" s="32" t="s">
        <v>1364</v>
      </c>
      <c r="C103" s="31" t="s">
        <v>1365</v>
      </c>
      <c r="D103" s="31" t="s">
        <v>1367</v>
      </c>
      <c r="E103" s="31" t="s">
        <v>576</v>
      </c>
      <c r="F103" s="93">
        <v>468237</v>
      </c>
      <c r="G103" s="32">
        <v>830</v>
      </c>
      <c r="H103" s="32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45138</v>
      </c>
      <c r="B104" s="32" t="s">
        <v>1368</v>
      </c>
      <c r="C104" s="31" t="s">
        <v>1369</v>
      </c>
      <c r="D104" s="31" t="s">
        <v>1370</v>
      </c>
      <c r="E104" s="31" t="s">
        <v>576</v>
      </c>
      <c r="F104" s="93">
        <v>100086</v>
      </c>
      <c r="G104" s="32">
        <v>206.82</v>
      </c>
      <c r="H104" s="32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45138</v>
      </c>
      <c r="B105" s="32" t="s">
        <v>1371</v>
      </c>
      <c r="C105" s="31" t="s">
        <v>1372</v>
      </c>
      <c r="D105" s="31" t="s">
        <v>1373</v>
      </c>
      <c r="E105" s="31" t="s">
        <v>576</v>
      </c>
      <c r="F105" s="93">
        <v>664400</v>
      </c>
      <c r="G105" s="32">
        <v>90.05</v>
      </c>
      <c r="H105" s="32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45138</v>
      </c>
      <c r="B106" s="32" t="s">
        <v>1374</v>
      </c>
      <c r="C106" s="31" t="s">
        <v>1375</v>
      </c>
      <c r="D106" s="31" t="s">
        <v>1376</v>
      </c>
      <c r="E106" s="31" t="s">
        <v>576</v>
      </c>
      <c r="F106" s="93">
        <v>25584</v>
      </c>
      <c r="G106" s="32">
        <v>196.5</v>
      </c>
      <c r="H106" s="32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45138</v>
      </c>
      <c r="B107" s="32" t="s">
        <v>1377</v>
      </c>
      <c r="C107" s="31" t="s">
        <v>1378</v>
      </c>
      <c r="D107" s="31" t="s">
        <v>1379</v>
      </c>
      <c r="E107" s="31" t="s">
        <v>576</v>
      </c>
      <c r="F107" s="93">
        <v>4000000</v>
      </c>
      <c r="G107" s="32">
        <v>13.56</v>
      </c>
      <c r="H107" s="32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45138</v>
      </c>
      <c r="B108" s="32" t="s">
        <v>1259</v>
      </c>
      <c r="C108" s="31" t="s">
        <v>1323</v>
      </c>
      <c r="D108" s="31" t="s">
        <v>1260</v>
      </c>
      <c r="E108" s="31" t="s">
        <v>577</v>
      </c>
      <c r="F108" s="93">
        <v>1547</v>
      </c>
      <c r="G108" s="32">
        <v>43.38</v>
      </c>
      <c r="H108" s="32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45138</v>
      </c>
      <c r="B109" s="32" t="s">
        <v>1259</v>
      </c>
      <c r="C109" s="31" t="s">
        <v>1323</v>
      </c>
      <c r="D109" s="31" t="s">
        <v>1261</v>
      </c>
      <c r="E109" s="31" t="s">
        <v>577</v>
      </c>
      <c r="F109" s="93">
        <v>146913</v>
      </c>
      <c r="G109" s="32">
        <v>43.7</v>
      </c>
      <c r="H109" s="32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45138</v>
      </c>
      <c r="B110" s="32" t="s">
        <v>1324</v>
      </c>
      <c r="C110" s="31" t="s">
        <v>1325</v>
      </c>
      <c r="D110" s="31" t="s">
        <v>1326</v>
      </c>
      <c r="E110" s="31" t="s">
        <v>577</v>
      </c>
      <c r="F110" s="93">
        <v>8345325</v>
      </c>
      <c r="G110" s="32">
        <v>16.27</v>
      </c>
      <c r="H110" s="32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45138</v>
      </c>
      <c r="B111" s="32" t="s">
        <v>334</v>
      </c>
      <c r="C111" s="31" t="s">
        <v>1328</v>
      </c>
      <c r="D111" s="31" t="s">
        <v>578</v>
      </c>
      <c r="E111" s="31" t="s">
        <v>577</v>
      </c>
      <c r="F111" s="93">
        <v>276767</v>
      </c>
      <c r="G111" s="32">
        <v>1988.96</v>
      </c>
      <c r="H111" s="32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45138</v>
      </c>
      <c r="B112" s="32" t="s">
        <v>1140</v>
      </c>
      <c r="C112" s="31" t="s">
        <v>1141</v>
      </c>
      <c r="D112" s="31" t="s">
        <v>1330</v>
      </c>
      <c r="E112" s="31" t="s">
        <v>577</v>
      </c>
      <c r="F112" s="93">
        <v>624820</v>
      </c>
      <c r="G112" s="32">
        <v>13.33</v>
      </c>
      <c r="H112" s="32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45138</v>
      </c>
      <c r="B113" s="32" t="s">
        <v>1140</v>
      </c>
      <c r="C113" s="31" t="s">
        <v>1141</v>
      </c>
      <c r="D113" s="31" t="s">
        <v>1331</v>
      </c>
      <c r="E113" s="31" t="s">
        <v>577</v>
      </c>
      <c r="F113" s="93">
        <v>675000</v>
      </c>
      <c r="G113" s="32">
        <v>13.31</v>
      </c>
      <c r="H113" s="32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45138</v>
      </c>
      <c r="B114" s="32" t="s">
        <v>1140</v>
      </c>
      <c r="C114" s="31" t="s">
        <v>1141</v>
      </c>
      <c r="D114" s="31" t="s">
        <v>1380</v>
      </c>
      <c r="E114" s="31" t="s">
        <v>577</v>
      </c>
      <c r="F114" s="93">
        <v>1000000</v>
      </c>
      <c r="G114" s="32">
        <v>13.25</v>
      </c>
      <c r="H114" s="32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45138</v>
      </c>
      <c r="B115" s="32" t="s">
        <v>1140</v>
      </c>
      <c r="C115" s="31" t="s">
        <v>1141</v>
      </c>
      <c r="D115" s="31" t="s">
        <v>1332</v>
      </c>
      <c r="E115" s="31" t="s">
        <v>577</v>
      </c>
      <c r="F115" s="93">
        <v>625000</v>
      </c>
      <c r="G115" s="32">
        <v>13.34</v>
      </c>
      <c r="H115" s="32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45138</v>
      </c>
      <c r="B116" s="32" t="s">
        <v>1140</v>
      </c>
      <c r="C116" s="31" t="s">
        <v>1141</v>
      </c>
      <c r="D116" s="31" t="s">
        <v>1333</v>
      </c>
      <c r="E116" s="31" t="s">
        <v>577</v>
      </c>
      <c r="F116" s="93">
        <v>625000</v>
      </c>
      <c r="G116" s="32">
        <v>13.32</v>
      </c>
      <c r="H116" s="32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45138</v>
      </c>
      <c r="B117" s="32" t="s">
        <v>879</v>
      </c>
      <c r="C117" s="31" t="s">
        <v>1334</v>
      </c>
      <c r="D117" s="31" t="s">
        <v>1381</v>
      </c>
      <c r="E117" s="31" t="s">
        <v>577</v>
      </c>
      <c r="F117" s="93">
        <v>2000000</v>
      </c>
      <c r="G117" s="32">
        <v>783</v>
      </c>
      <c r="H117" s="32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45138</v>
      </c>
      <c r="B118" s="32" t="s">
        <v>1230</v>
      </c>
      <c r="C118" s="31" t="s">
        <v>1231</v>
      </c>
      <c r="D118" s="31" t="s">
        <v>1232</v>
      </c>
      <c r="E118" s="31" t="s">
        <v>577</v>
      </c>
      <c r="F118" s="93">
        <v>14400</v>
      </c>
      <c r="G118" s="32">
        <v>153.35</v>
      </c>
      <c r="H118" s="32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45138</v>
      </c>
      <c r="B119" s="32" t="s">
        <v>1233</v>
      </c>
      <c r="C119" s="31" t="s">
        <v>1234</v>
      </c>
      <c r="D119" s="31" t="s">
        <v>578</v>
      </c>
      <c r="E119" s="31" t="s">
        <v>577</v>
      </c>
      <c r="F119" s="93">
        <v>449875</v>
      </c>
      <c r="G119" s="32">
        <v>343.82</v>
      </c>
      <c r="H119" s="32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45138</v>
      </c>
      <c r="B120" s="32" t="s">
        <v>1336</v>
      </c>
      <c r="C120" s="31" t="s">
        <v>1337</v>
      </c>
      <c r="D120" s="31" t="s">
        <v>1102</v>
      </c>
      <c r="E120" s="31" t="s">
        <v>577</v>
      </c>
      <c r="F120" s="93">
        <v>6402918</v>
      </c>
      <c r="G120" s="32">
        <v>13.99</v>
      </c>
      <c r="H120" s="32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45138</v>
      </c>
      <c r="B121" s="32" t="s">
        <v>1336</v>
      </c>
      <c r="C121" s="31" t="s">
        <v>1337</v>
      </c>
      <c r="D121" s="31" t="s">
        <v>1338</v>
      </c>
      <c r="E121" s="31" t="s">
        <v>577</v>
      </c>
      <c r="F121" s="93">
        <v>2087174</v>
      </c>
      <c r="G121" s="32">
        <v>14.11</v>
      </c>
      <c r="H121" s="32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45138</v>
      </c>
      <c r="B122" s="32" t="s">
        <v>137</v>
      </c>
      <c r="C122" s="31" t="s">
        <v>1210</v>
      </c>
      <c r="D122" s="31" t="s">
        <v>1102</v>
      </c>
      <c r="E122" s="31" t="s">
        <v>577</v>
      </c>
      <c r="F122" s="93">
        <v>2753630</v>
      </c>
      <c r="G122" s="32">
        <v>142.97999999999999</v>
      </c>
      <c r="H122" s="32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45138</v>
      </c>
      <c r="B123" s="32" t="s">
        <v>153</v>
      </c>
      <c r="C123" s="31" t="s">
        <v>1235</v>
      </c>
      <c r="D123" s="31" t="s">
        <v>578</v>
      </c>
      <c r="E123" s="31" t="s">
        <v>577</v>
      </c>
      <c r="F123" s="93">
        <v>698788</v>
      </c>
      <c r="G123" s="32">
        <v>673.15</v>
      </c>
      <c r="H123" s="32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45138</v>
      </c>
      <c r="B124" s="32" t="s">
        <v>1339</v>
      </c>
      <c r="C124" s="31" t="s">
        <v>1340</v>
      </c>
      <c r="D124" s="31" t="s">
        <v>1382</v>
      </c>
      <c r="E124" s="31" t="s">
        <v>577</v>
      </c>
      <c r="F124" s="93">
        <v>281500</v>
      </c>
      <c r="G124" s="32">
        <v>736.55</v>
      </c>
      <c r="H124" s="32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45138</v>
      </c>
      <c r="B125" s="32" t="s">
        <v>1236</v>
      </c>
      <c r="C125" s="31" t="s">
        <v>1237</v>
      </c>
      <c r="D125" s="31" t="s">
        <v>578</v>
      </c>
      <c r="E125" s="31" t="s">
        <v>577</v>
      </c>
      <c r="F125" s="93">
        <v>237104</v>
      </c>
      <c r="G125" s="32">
        <v>354.03</v>
      </c>
      <c r="H125" s="32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45138</v>
      </c>
      <c r="B126" s="32" t="s">
        <v>1236</v>
      </c>
      <c r="C126" s="31" t="s">
        <v>1237</v>
      </c>
      <c r="D126" s="31" t="s">
        <v>1343</v>
      </c>
      <c r="E126" s="31" t="s">
        <v>577</v>
      </c>
      <c r="F126" s="93">
        <v>398286</v>
      </c>
      <c r="G126" s="32">
        <v>356.82</v>
      </c>
      <c r="H126" s="32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45138</v>
      </c>
      <c r="B127" s="32" t="s">
        <v>1236</v>
      </c>
      <c r="C127" s="31" t="s">
        <v>1237</v>
      </c>
      <c r="D127" s="31" t="s">
        <v>1341</v>
      </c>
      <c r="E127" s="31" t="s">
        <v>577</v>
      </c>
      <c r="F127" s="93">
        <v>175000</v>
      </c>
      <c r="G127" s="32">
        <v>350.88</v>
      </c>
      <c r="H127" s="32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45138</v>
      </c>
      <c r="B128" s="32" t="s">
        <v>1236</v>
      </c>
      <c r="C128" s="31" t="s">
        <v>1237</v>
      </c>
      <c r="D128" s="31" t="s">
        <v>1342</v>
      </c>
      <c r="E128" s="31" t="s">
        <v>577</v>
      </c>
      <c r="F128" s="93">
        <v>162975</v>
      </c>
      <c r="G128" s="32">
        <v>355.69</v>
      </c>
      <c r="H128" s="32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45138</v>
      </c>
      <c r="B129" s="32" t="s">
        <v>1344</v>
      </c>
      <c r="C129" s="31" t="s">
        <v>1345</v>
      </c>
      <c r="D129" s="31" t="s">
        <v>578</v>
      </c>
      <c r="E129" s="31" t="s">
        <v>577</v>
      </c>
      <c r="F129" s="93">
        <v>147400</v>
      </c>
      <c r="G129" s="32">
        <v>271.81</v>
      </c>
      <c r="H129" s="32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45138</v>
      </c>
      <c r="B130" s="32" t="s">
        <v>1238</v>
      </c>
      <c r="C130" s="31" t="s">
        <v>1239</v>
      </c>
      <c r="D130" s="31" t="s">
        <v>578</v>
      </c>
      <c r="E130" s="31" t="s">
        <v>577</v>
      </c>
      <c r="F130" s="93">
        <v>627495</v>
      </c>
      <c r="G130" s="32">
        <v>174.27</v>
      </c>
      <c r="H130" s="32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45138</v>
      </c>
      <c r="B131" s="32" t="s">
        <v>1346</v>
      </c>
      <c r="C131" s="31" t="s">
        <v>1347</v>
      </c>
      <c r="D131" s="31" t="s">
        <v>1383</v>
      </c>
      <c r="E131" s="31" t="s">
        <v>577</v>
      </c>
      <c r="F131" s="93">
        <v>94000</v>
      </c>
      <c r="G131" s="32">
        <v>121.62</v>
      </c>
      <c r="H131" s="32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45138</v>
      </c>
      <c r="B132" s="32" t="s">
        <v>1350</v>
      </c>
      <c r="C132" s="31" t="s">
        <v>1351</v>
      </c>
      <c r="D132" s="31" t="s">
        <v>1226</v>
      </c>
      <c r="E132" s="31" t="s">
        <v>577</v>
      </c>
      <c r="F132" s="93">
        <v>84000</v>
      </c>
      <c r="G132" s="32">
        <v>20.43</v>
      </c>
      <c r="H132" s="32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45138</v>
      </c>
      <c r="B133" s="32" t="s">
        <v>1353</v>
      </c>
      <c r="C133" s="31" t="s">
        <v>1354</v>
      </c>
      <c r="D133" s="31" t="s">
        <v>1384</v>
      </c>
      <c r="E133" s="31" t="s">
        <v>577</v>
      </c>
      <c r="F133" s="93">
        <v>92400</v>
      </c>
      <c r="G133" s="32">
        <v>154.41</v>
      </c>
      <c r="H133" s="32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45138</v>
      </c>
      <c r="B134" s="32" t="s">
        <v>1356</v>
      </c>
      <c r="C134" s="31" t="s">
        <v>1357</v>
      </c>
      <c r="D134" s="31" t="s">
        <v>1358</v>
      </c>
      <c r="E134" s="31" t="s">
        <v>577</v>
      </c>
      <c r="F134" s="93">
        <v>15381</v>
      </c>
      <c r="G134" s="32">
        <v>345.88</v>
      </c>
      <c r="H134" s="32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45138</v>
      </c>
      <c r="B135" s="32" t="s">
        <v>1362</v>
      </c>
      <c r="C135" s="31" t="s">
        <v>1363</v>
      </c>
      <c r="D135" s="31" t="s">
        <v>1383</v>
      </c>
      <c r="E135" s="31" t="s">
        <v>577</v>
      </c>
      <c r="F135" s="93">
        <v>106800</v>
      </c>
      <c r="G135" s="32">
        <v>117.42</v>
      </c>
      <c r="H135" s="32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45138</v>
      </c>
      <c r="B136" s="32" t="s">
        <v>1364</v>
      </c>
      <c r="C136" s="31" t="s">
        <v>1365</v>
      </c>
      <c r="D136" s="31" t="s">
        <v>1385</v>
      </c>
      <c r="E136" s="31" t="s">
        <v>577</v>
      </c>
      <c r="F136" s="93">
        <v>1250000</v>
      </c>
      <c r="G136" s="32">
        <v>830.15</v>
      </c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45138</v>
      </c>
      <c r="B137" s="32" t="s">
        <v>1368</v>
      </c>
      <c r="C137" s="31" t="s">
        <v>1369</v>
      </c>
      <c r="D137" s="31" t="s">
        <v>1370</v>
      </c>
      <c r="E137" s="31" t="s">
        <v>577</v>
      </c>
      <c r="F137" s="93">
        <v>100086</v>
      </c>
      <c r="G137" s="32">
        <v>208.25</v>
      </c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45138</v>
      </c>
      <c r="B138" s="32" t="s">
        <v>1371</v>
      </c>
      <c r="C138" s="31" t="s">
        <v>1372</v>
      </c>
      <c r="D138" s="31" t="s">
        <v>1373</v>
      </c>
      <c r="E138" s="31" t="s">
        <v>577</v>
      </c>
      <c r="F138" s="93">
        <v>609400</v>
      </c>
      <c r="G138" s="32">
        <v>89.8</v>
      </c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45138</v>
      </c>
      <c r="B139" s="32" t="s">
        <v>1374</v>
      </c>
      <c r="C139" s="31" t="s">
        <v>1375</v>
      </c>
      <c r="D139" s="31" t="s">
        <v>1376</v>
      </c>
      <c r="E139" s="31" t="s">
        <v>577</v>
      </c>
      <c r="F139" s="93">
        <v>91404</v>
      </c>
      <c r="G139" s="32">
        <v>196.51</v>
      </c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45138</v>
      </c>
      <c r="B140" s="32" t="s">
        <v>1377</v>
      </c>
      <c r="C140" s="31" t="s">
        <v>1378</v>
      </c>
      <c r="D140" s="31" t="s">
        <v>1386</v>
      </c>
      <c r="E140" s="31" t="s">
        <v>577</v>
      </c>
      <c r="F140" s="93">
        <v>4045000</v>
      </c>
      <c r="G140" s="32">
        <v>13.56</v>
      </c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95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95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95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95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95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95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95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95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95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95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95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95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95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95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95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95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95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95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95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95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95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95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95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95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95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95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95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95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95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95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95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95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95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95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95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95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95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95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95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95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95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95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95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95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95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95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95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95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95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95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95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95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4"/>
  <sheetViews>
    <sheetView zoomScale="90" zoomScaleNormal="90" workbookViewId="0">
      <selection activeCell="P183" sqref="P183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950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45139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0">
        <v>1</v>
      </c>
      <c r="B10" s="264">
        <v>45058</v>
      </c>
      <c r="C10" s="270"/>
      <c r="D10" s="277" t="s">
        <v>215</v>
      </c>
      <c r="E10" s="274" t="s">
        <v>593</v>
      </c>
      <c r="F10" s="260">
        <v>568</v>
      </c>
      <c r="G10" s="260">
        <v>538</v>
      </c>
      <c r="H10" s="260">
        <v>599</v>
      </c>
      <c r="I10" s="278" t="s">
        <v>594</v>
      </c>
      <c r="J10" s="115" t="s">
        <v>992</v>
      </c>
      <c r="K10" s="115">
        <f>H10-F10</f>
        <v>31</v>
      </c>
      <c r="L10" s="116">
        <f>(F10*-0.7)/100</f>
        <v>-3.9759999999999995</v>
      </c>
      <c r="M10" s="117">
        <f>(K10+L10)/F10</f>
        <v>4.7577464788732399E-2</v>
      </c>
      <c r="N10" s="318" t="s">
        <v>597</v>
      </c>
      <c r="O10" s="324">
        <v>45117</v>
      </c>
      <c r="P10" s="323" t="s">
        <v>312</v>
      </c>
      <c r="Q10" s="41"/>
      <c r="R10" s="41" t="s">
        <v>596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260">
        <v>2</v>
      </c>
      <c r="B11" s="264">
        <v>45084</v>
      </c>
      <c r="C11" s="270"/>
      <c r="D11" s="277" t="s">
        <v>235</v>
      </c>
      <c r="E11" s="274" t="s">
        <v>593</v>
      </c>
      <c r="F11" s="260">
        <v>1495</v>
      </c>
      <c r="G11" s="260">
        <v>1385</v>
      </c>
      <c r="H11" s="260">
        <v>1565</v>
      </c>
      <c r="I11" s="278" t="s">
        <v>598</v>
      </c>
      <c r="J11" s="115" t="s">
        <v>791</v>
      </c>
      <c r="K11" s="115">
        <f>H11-F11</f>
        <v>70</v>
      </c>
      <c r="L11" s="116">
        <f>(F11*-0.7)/100</f>
        <v>-10.465</v>
      </c>
      <c r="M11" s="117">
        <f>(K11+L11)/F11</f>
        <v>3.9822742474916385E-2</v>
      </c>
      <c r="N11" s="318" t="s">
        <v>597</v>
      </c>
      <c r="O11" s="324">
        <v>45135</v>
      </c>
      <c r="P11" s="323" t="s">
        <v>312</v>
      </c>
      <c r="Q11" s="41"/>
      <c r="R11" s="41" t="s">
        <v>596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0">
        <v>3</v>
      </c>
      <c r="B12" s="264">
        <v>45090</v>
      </c>
      <c r="C12" s="270"/>
      <c r="D12" s="277" t="s">
        <v>338</v>
      </c>
      <c r="E12" s="274" t="s">
        <v>593</v>
      </c>
      <c r="F12" s="260">
        <v>4215</v>
      </c>
      <c r="G12" s="260">
        <v>3900</v>
      </c>
      <c r="H12" s="260">
        <v>4515</v>
      </c>
      <c r="I12" s="278" t="s">
        <v>599</v>
      </c>
      <c r="J12" s="115" t="s">
        <v>949</v>
      </c>
      <c r="K12" s="115">
        <f>H12-F12</f>
        <v>300</v>
      </c>
      <c r="L12" s="116">
        <f>(F12*-0.7)/100</f>
        <v>-29.504999999999999</v>
      </c>
      <c r="M12" s="117">
        <f>(K12+L12)/F12</f>
        <v>6.4174377224199289E-2</v>
      </c>
      <c r="N12" s="115" t="s">
        <v>597</v>
      </c>
      <c r="O12" s="118">
        <v>45111</v>
      </c>
      <c r="P12" s="115"/>
      <c r="Q12" s="41"/>
      <c r="R12" s="41" t="s">
        <v>596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0">
        <v>4</v>
      </c>
      <c r="B13" s="121">
        <v>45092</v>
      </c>
      <c r="C13" s="122"/>
      <c r="D13" s="269" t="s">
        <v>62</v>
      </c>
      <c r="E13" s="266" t="s">
        <v>593</v>
      </c>
      <c r="F13" s="107" t="s">
        <v>863</v>
      </c>
      <c r="G13" s="110">
        <v>6400</v>
      </c>
      <c r="H13" s="123"/>
      <c r="I13" s="267" t="s">
        <v>864</v>
      </c>
      <c r="J13" s="268" t="s">
        <v>595</v>
      </c>
      <c r="K13" s="124"/>
      <c r="L13" s="125"/>
      <c r="M13" s="126"/>
      <c r="N13" s="127"/>
      <c r="O13" s="128"/>
      <c r="P13" s="119">
        <f>VLOOKUP(D13,'MidCap Intra'!B47:C546,2,0)</f>
        <v>6796.65</v>
      </c>
      <c r="Q13" s="41"/>
      <c r="R13" s="41" t="s">
        <v>596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0">
        <v>5</v>
      </c>
      <c r="B14" s="264">
        <v>45092</v>
      </c>
      <c r="C14" s="270"/>
      <c r="D14" s="277" t="s">
        <v>192</v>
      </c>
      <c r="E14" s="274" t="s">
        <v>593</v>
      </c>
      <c r="F14" s="260">
        <v>1010</v>
      </c>
      <c r="G14" s="260">
        <v>930</v>
      </c>
      <c r="H14" s="260">
        <v>1072.5</v>
      </c>
      <c r="I14" s="278" t="s">
        <v>865</v>
      </c>
      <c r="J14" s="115" t="s">
        <v>1097</v>
      </c>
      <c r="K14" s="115">
        <f t="shared" ref="K14:K19" si="0">H14-F14</f>
        <v>62.5</v>
      </c>
      <c r="L14" s="116">
        <f t="shared" ref="L14:L19" si="1">(F14*-0.7)/100</f>
        <v>-7.07</v>
      </c>
      <c r="M14" s="117">
        <f t="shared" ref="M14:M19" si="2">(K14+L14)/F14</f>
        <v>5.4881188118811881E-2</v>
      </c>
      <c r="N14" s="115" t="s">
        <v>597</v>
      </c>
      <c r="O14" s="118">
        <v>45124</v>
      </c>
      <c r="P14" s="115"/>
      <c r="Q14" s="41"/>
      <c r="R14" s="41" t="s">
        <v>596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0">
        <v>6</v>
      </c>
      <c r="B15" s="264">
        <v>45096</v>
      </c>
      <c r="C15" s="270"/>
      <c r="D15" s="277" t="s">
        <v>510</v>
      </c>
      <c r="E15" s="274" t="s">
        <v>593</v>
      </c>
      <c r="F15" s="260">
        <v>537.5</v>
      </c>
      <c r="G15" s="260">
        <v>489</v>
      </c>
      <c r="H15" s="260">
        <v>569.5</v>
      </c>
      <c r="I15" s="278" t="s">
        <v>867</v>
      </c>
      <c r="J15" s="115" t="s">
        <v>958</v>
      </c>
      <c r="K15" s="115">
        <f t="shared" si="0"/>
        <v>32</v>
      </c>
      <c r="L15" s="116">
        <f t="shared" si="1"/>
        <v>-3.7625000000000002</v>
      </c>
      <c r="M15" s="117">
        <f t="shared" si="2"/>
        <v>5.2534883720930237E-2</v>
      </c>
      <c r="N15" s="115" t="s">
        <v>597</v>
      </c>
      <c r="O15" s="118">
        <v>45110</v>
      </c>
      <c r="P15" s="115"/>
      <c r="Q15" s="41"/>
      <c r="R15" s="41" t="s">
        <v>596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0">
        <v>7</v>
      </c>
      <c r="B16" s="264">
        <v>45098</v>
      </c>
      <c r="C16" s="270"/>
      <c r="D16" s="277" t="s">
        <v>431</v>
      </c>
      <c r="E16" s="274" t="s">
        <v>593</v>
      </c>
      <c r="F16" s="260">
        <v>102</v>
      </c>
      <c r="G16" s="260">
        <v>94</v>
      </c>
      <c r="H16" s="260">
        <v>107.5</v>
      </c>
      <c r="I16" s="278" t="s">
        <v>868</v>
      </c>
      <c r="J16" s="115" t="s">
        <v>961</v>
      </c>
      <c r="K16" s="115">
        <f t="shared" si="0"/>
        <v>5.5</v>
      </c>
      <c r="L16" s="116">
        <f t="shared" si="1"/>
        <v>-0.71399999999999997</v>
      </c>
      <c r="M16" s="117">
        <f t="shared" si="2"/>
        <v>4.6921568627450977E-2</v>
      </c>
      <c r="N16" s="115" t="s">
        <v>597</v>
      </c>
      <c r="O16" s="118">
        <v>45113</v>
      </c>
      <c r="P16" s="115"/>
      <c r="Q16" s="41"/>
      <c r="R16" s="41" t="s">
        <v>596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25">
        <v>8</v>
      </c>
      <c r="B17" s="326">
        <v>45099</v>
      </c>
      <c r="C17" s="327"/>
      <c r="D17" s="328" t="s">
        <v>403</v>
      </c>
      <c r="E17" s="329" t="s">
        <v>593</v>
      </c>
      <c r="F17" s="256">
        <v>3050</v>
      </c>
      <c r="G17" s="257">
        <v>2840</v>
      </c>
      <c r="H17" s="257">
        <v>2800</v>
      </c>
      <c r="I17" s="330" t="s">
        <v>870</v>
      </c>
      <c r="J17" s="331" t="s">
        <v>993</v>
      </c>
      <c r="K17" s="331">
        <f t="shared" si="0"/>
        <v>-250</v>
      </c>
      <c r="L17" s="332">
        <f t="shared" si="1"/>
        <v>-21.35</v>
      </c>
      <c r="M17" s="333">
        <f t="shared" si="2"/>
        <v>-8.8967213114754112E-2</v>
      </c>
      <c r="N17" s="334" t="s">
        <v>610</v>
      </c>
      <c r="O17" s="335">
        <v>45117</v>
      </c>
      <c r="P17" s="336"/>
      <c r="Q17" s="41"/>
      <c r="R17" s="41" t="s">
        <v>596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0">
        <v>9</v>
      </c>
      <c r="B18" s="264">
        <v>45105</v>
      </c>
      <c r="C18" s="270"/>
      <c r="D18" s="277" t="s">
        <v>130</v>
      </c>
      <c r="E18" s="274" t="s">
        <v>593</v>
      </c>
      <c r="F18" s="260">
        <v>640</v>
      </c>
      <c r="G18" s="260">
        <v>597</v>
      </c>
      <c r="H18" s="260">
        <v>689.5</v>
      </c>
      <c r="I18" s="278" t="s">
        <v>891</v>
      </c>
      <c r="J18" s="115" t="s">
        <v>1064</v>
      </c>
      <c r="K18" s="115">
        <f t="shared" si="0"/>
        <v>49.5</v>
      </c>
      <c r="L18" s="116">
        <f t="shared" si="1"/>
        <v>-4.4800000000000004</v>
      </c>
      <c r="M18" s="117">
        <f t="shared" si="2"/>
        <v>7.0343749999999997E-2</v>
      </c>
      <c r="N18" s="115" t="s">
        <v>597</v>
      </c>
      <c r="O18" s="118">
        <v>45120</v>
      </c>
      <c r="P18" s="115"/>
      <c r="Q18" s="41"/>
      <c r="R18" s="41" t="s">
        <v>596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25">
        <v>10</v>
      </c>
      <c r="B19" s="326">
        <v>45110</v>
      </c>
      <c r="C19" s="327"/>
      <c r="D19" s="328" t="s">
        <v>127</v>
      </c>
      <c r="E19" s="329" t="s">
        <v>593</v>
      </c>
      <c r="F19" s="256">
        <v>1152.5</v>
      </c>
      <c r="G19" s="257">
        <v>1095</v>
      </c>
      <c r="H19" s="257">
        <v>1100</v>
      </c>
      <c r="I19" s="330" t="s">
        <v>917</v>
      </c>
      <c r="J19" s="331" t="s">
        <v>1057</v>
      </c>
      <c r="K19" s="331">
        <f t="shared" si="0"/>
        <v>-52.5</v>
      </c>
      <c r="L19" s="332">
        <f t="shared" si="1"/>
        <v>-8.0675000000000008</v>
      </c>
      <c r="M19" s="333">
        <f t="shared" si="2"/>
        <v>-5.2553145336225598E-2</v>
      </c>
      <c r="N19" s="334" t="s">
        <v>610</v>
      </c>
      <c r="O19" s="335">
        <v>45120</v>
      </c>
      <c r="P19" s="336"/>
      <c r="Q19" s="41"/>
      <c r="R19" s="41" t="s">
        <v>596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60">
        <v>11</v>
      </c>
      <c r="B20" s="264">
        <v>45111</v>
      </c>
      <c r="C20" s="270"/>
      <c r="D20" s="277" t="s">
        <v>114</v>
      </c>
      <c r="E20" s="274" t="s">
        <v>593</v>
      </c>
      <c r="F20" s="260">
        <v>129</v>
      </c>
      <c r="G20" s="260">
        <v>119</v>
      </c>
      <c r="H20" s="260">
        <v>136</v>
      </c>
      <c r="I20" s="278" t="s">
        <v>935</v>
      </c>
      <c r="J20" s="115" t="s">
        <v>1127</v>
      </c>
      <c r="K20" s="115">
        <f t="shared" ref="K20" si="3">H20-F20</f>
        <v>7</v>
      </c>
      <c r="L20" s="116">
        <f t="shared" ref="L20" si="4">(F20*-0.7)/100</f>
        <v>-0.90300000000000002</v>
      </c>
      <c r="M20" s="117">
        <f t="shared" ref="M20" si="5">(K20+L20)/F20</f>
        <v>4.7263565891472861E-2</v>
      </c>
      <c r="N20" s="115" t="s">
        <v>597</v>
      </c>
      <c r="O20" s="118">
        <v>45126</v>
      </c>
      <c r="P20" s="115"/>
      <c r="Q20" s="41"/>
      <c r="R20" s="41" t="s">
        <v>596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1">
        <v>12</v>
      </c>
      <c r="B21" s="108">
        <v>45111</v>
      </c>
      <c r="C21" s="292"/>
      <c r="D21" s="293" t="s">
        <v>82</v>
      </c>
      <c r="E21" s="109" t="s">
        <v>593</v>
      </c>
      <c r="F21" s="107" t="s">
        <v>1054</v>
      </c>
      <c r="G21" s="110">
        <v>234</v>
      </c>
      <c r="H21" s="107"/>
      <c r="I21" s="107" t="s">
        <v>938</v>
      </c>
      <c r="J21" s="110" t="s">
        <v>595</v>
      </c>
      <c r="K21" s="110"/>
      <c r="L21" s="111"/>
      <c r="M21" s="112"/>
      <c r="N21" s="110"/>
      <c r="O21" s="315"/>
      <c r="P21" s="119">
        <f>VLOOKUP(D21,'MidCap Intra'!B58:C557,2,0)</f>
        <v>257.10000000000002</v>
      </c>
      <c r="Q21" s="41"/>
      <c r="R21" s="41" t="s">
        <v>596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1">
        <v>13</v>
      </c>
      <c r="B22" s="108">
        <v>45112</v>
      </c>
      <c r="C22" s="292"/>
      <c r="D22" s="293" t="s">
        <v>388</v>
      </c>
      <c r="E22" s="109" t="s">
        <v>593</v>
      </c>
      <c r="F22" s="107" t="s">
        <v>1055</v>
      </c>
      <c r="G22" s="110">
        <v>1395</v>
      </c>
      <c r="H22" s="107"/>
      <c r="I22" s="107" t="s">
        <v>955</v>
      </c>
      <c r="J22" s="110" t="s">
        <v>595</v>
      </c>
      <c r="K22" s="110"/>
      <c r="L22" s="111"/>
      <c r="M22" s="112"/>
      <c r="N22" s="110"/>
      <c r="O22" s="315"/>
      <c r="P22" s="119">
        <f>VLOOKUP(D22,'MidCap Intra'!B59:C558,2,0)</f>
        <v>1473.15</v>
      </c>
      <c r="Q22" s="41"/>
      <c r="R22" s="41" t="s">
        <v>611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60">
        <v>14</v>
      </c>
      <c r="B23" s="264">
        <v>45113</v>
      </c>
      <c r="C23" s="270"/>
      <c r="D23" s="277" t="s">
        <v>322</v>
      </c>
      <c r="E23" s="274" t="s">
        <v>593</v>
      </c>
      <c r="F23" s="260">
        <v>1425</v>
      </c>
      <c r="G23" s="260">
        <v>1295</v>
      </c>
      <c r="H23" s="260">
        <v>1536.5</v>
      </c>
      <c r="I23" s="278" t="s">
        <v>964</v>
      </c>
      <c r="J23" s="115" t="s">
        <v>1127</v>
      </c>
      <c r="K23" s="115">
        <f t="shared" ref="K23" si="6">H23-F23</f>
        <v>111.5</v>
      </c>
      <c r="L23" s="116">
        <f t="shared" ref="L23" si="7">(F23*-0.7)/100</f>
        <v>-9.9749999999999996</v>
      </c>
      <c r="M23" s="117">
        <f t="shared" ref="M23" si="8">(K23+L23)/F23</f>
        <v>7.1245614035087723E-2</v>
      </c>
      <c r="N23" s="115" t="s">
        <v>597</v>
      </c>
      <c r="O23" s="118">
        <v>45132</v>
      </c>
      <c r="P23" s="115"/>
      <c r="Q23" s="41"/>
      <c r="R23" s="41" t="s">
        <v>596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25">
        <v>15</v>
      </c>
      <c r="B24" s="326">
        <v>45113</v>
      </c>
      <c r="C24" s="327"/>
      <c r="D24" s="328" t="s">
        <v>104</v>
      </c>
      <c r="E24" s="329" t="s">
        <v>593</v>
      </c>
      <c r="F24" s="256">
        <v>2095</v>
      </c>
      <c r="G24" s="257">
        <v>1990</v>
      </c>
      <c r="H24" s="257">
        <v>1970</v>
      </c>
      <c r="I24" s="330" t="s">
        <v>965</v>
      </c>
      <c r="J24" s="331" t="s">
        <v>1033</v>
      </c>
      <c r="K24" s="331">
        <f>H24-F24</f>
        <v>-125</v>
      </c>
      <c r="L24" s="332">
        <f>(F24*-0.7)/100</f>
        <v>-14.664999999999999</v>
      </c>
      <c r="M24" s="333">
        <f>(K24+L24)/F24</f>
        <v>-6.6665871121718373E-2</v>
      </c>
      <c r="N24" s="334" t="s">
        <v>610</v>
      </c>
      <c r="O24" s="335">
        <v>45118</v>
      </c>
      <c r="P24" s="336"/>
      <c r="Q24" s="41"/>
      <c r="R24" s="41" t="s">
        <v>596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63">
        <v>16</v>
      </c>
      <c r="B25" s="364">
        <v>45117</v>
      </c>
      <c r="C25" s="365"/>
      <c r="D25" s="366" t="s">
        <v>218</v>
      </c>
      <c r="E25" s="367" t="s">
        <v>593</v>
      </c>
      <c r="F25" s="368">
        <v>2150</v>
      </c>
      <c r="G25" s="369">
        <v>1980</v>
      </c>
      <c r="H25" s="369">
        <v>2160</v>
      </c>
      <c r="I25" s="370" t="s">
        <v>1015</v>
      </c>
      <c r="J25" s="371" t="s">
        <v>1031</v>
      </c>
      <c r="K25" s="371">
        <f>H25-F25</f>
        <v>10</v>
      </c>
      <c r="L25" s="372">
        <f>(F25*-0.7)/100</f>
        <v>-15.05</v>
      </c>
      <c r="M25" s="373">
        <f>(K25+L25)/F25</f>
        <v>-2.3488372093023258E-3</v>
      </c>
      <c r="N25" s="374" t="s">
        <v>620</v>
      </c>
      <c r="O25" s="362">
        <v>45132</v>
      </c>
      <c r="P25" s="375"/>
      <c r="Q25" s="41"/>
      <c r="R25" s="41" t="s">
        <v>596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37">
        <v>17</v>
      </c>
      <c r="B26" s="288">
        <v>45119</v>
      </c>
      <c r="C26" s="338"/>
      <c r="D26" s="339" t="s">
        <v>129</v>
      </c>
      <c r="E26" s="340" t="s">
        <v>593</v>
      </c>
      <c r="F26" s="287" t="s">
        <v>1056</v>
      </c>
      <c r="G26" s="289">
        <v>1540</v>
      </c>
      <c r="H26" s="287"/>
      <c r="I26" s="287" t="s">
        <v>1038</v>
      </c>
      <c r="J26" s="289" t="s">
        <v>595</v>
      </c>
      <c r="K26" s="289"/>
      <c r="L26" s="317"/>
      <c r="M26" s="341"/>
      <c r="N26" s="289"/>
      <c r="O26" s="342"/>
      <c r="P26" s="119">
        <f>VLOOKUP(D26,'MidCap Intra'!B63:C562,2,0)</f>
        <v>1651.2</v>
      </c>
      <c r="Q26" s="41"/>
      <c r="R26" s="41" t="s">
        <v>596</v>
      </c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37">
        <v>18</v>
      </c>
      <c r="B27" s="288">
        <v>45120</v>
      </c>
      <c r="C27" s="338"/>
      <c r="D27" s="357" t="s">
        <v>431</v>
      </c>
      <c r="E27" s="340" t="s">
        <v>593</v>
      </c>
      <c r="F27" s="287" t="s">
        <v>1066</v>
      </c>
      <c r="G27" s="289">
        <v>102</v>
      </c>
      <c r="H27" s="287"/>
      <c r="I27" s="287" t="s">
        <v>1067</v>
      </c>
      <c r="J27" s="289" t="s">
        <v>595</v>
      </c>
      <c r="K27" s="289"/>
      <c r="L27" s="317"/>
      <c r="M27" s="341"/>
      <c r="N27" s="289"/>
      <c r="O27" s="342"/>
      <c r="P27" s="119">
        <f>VLOOKUP(D27,'MidCap Intra'!B64:C563,2,0)</f>
        <v>112.3</v>
      </c>
      <c r="Q27" s="41"/>
      <c r="R27" s="41" t="s">
        <v>596</v>
      </c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260">
        <v>19</v>
      </c>
      <c r="B28" s="264">
        <v>45120</v>
      </c>
      <c r="C28" s="270"/>
      <c r="D28" s="277" t="s">
        <v>518</v>
      </c>
      <c r="E28" s="274" t="s">
        <v>593</v>
      </c>
      <c r="F28" s="260">
        <v>292</v>
      </c>
      <c r="G28" s="260">
        <v>255</v>
      </c>
      <c r="H28" s="260">
        <v>309.5</v>
      </c>
      <c r="I28" s="278" t="s">
        <v>1071</v>
      </c>
      <c r="J28" s="115" t="s">
        <v>1103</v>
      </c>
      <c r="K28" s="115">
        <f>H28-F28</f>
        <v>17.5</v>
      </c>
      <c r="L28" s="116">
        <f>(F28*-0.7)/100</f>
        <v>-2.0439999999999996</v>
      </c>
      <c r="M28" s="117">
        <f>(K28+L28)/F28</f>
        <v>5.2931506849315066E-2</v>
      </c>
      <c r="N28" s="115" t="s">
        <v>597</v>
      </c>
      <c r="O28" s="118">
        <v>45124</v>
      </c>
      <c r="P28" s="115"/>
      <c r="Q28" s="41"/>
      <c r="R28" s="41" t="s">
        <v>596</v>
      </c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260">
        <v>20</v>
      </c>
      <c r="B29" s="264">
        <v>45125</v>
      </c>
      <c r="C29" s="270"/>
      <c r="D29" s="277" t="s">
        <v>1104</v>
      </c>
      <c r="E29" s="274" t="s">
        <v>593</v>
      </c>
      <c r="F29" s="260">
        <v>590</v>
      </c>
      <c r="G29" s="260">
        <v>530</v>
      </c>
      <c r="H29" s="260">
        <v>625</v>
      </c>
      <c r="I29" s="278" t="s">
        <v>1105</v>
      </c>
      <c r="J29" s="115" t="s">
        <v>924</v>
      </c>
      <c r="K29" s="115">
        <f>H29-F29</f>
        <v>35</v>
      </c>
      <c r="L29" s="116">
        <f>(F29*-0.7)/100</f>
        <v>-4.13</v>
      </c>
      <c r="M29" s="117">
        <f>(K29+L29)/F29</f>
        <v>5.2322033898305087E-2</v>
      </c>
      <c r="N29" s="115" t="s">
        <v>597</v>
      </c>
      <c r="O29" s="118">
        <v>45127</v>
      </c>
      <c r="P29" s="115"/>
      <c r="Q29" s="41"/>
      <c r="R29" s="41" t="s">
        <v>596</v>
      </c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37">
        <v>21</v>
      </c>
      <c r="B30" s="288">
        <v>45125</v>
      </c>
      <c r="C30" s="338"/>
      <c r="D30" s="357" t="s">
        <v>215</v>
      </c>
      <c r="E30" s="340" t="s">
        <v>593</v>
      </c>
      <c r="F30" s="287" t="s">
        <v>1114</v>
      </c>
      <c r="G30" s="289">
        <v>548</v>
      </c>
      <c r="H30" s="287"/>
      <c r="I30" s="287" t="s">
        <v>1115</v>
      </c>
      <c r="J30" s="289" t="s">
        <v>595</v>
      </c>
      <c r="K30" s="289"/>
      <c r="L30" s="317"/>
      <c r="M30" s="341"/>
      <c r="N30" s="289"/>
      <c r="O30" s="342"/>
      <c r="P30" s="119">
        <f>VLOOKUP(D30,'MidCap Intra'!B67:C566,2,0)</f>
        <v>620.20000000000005</v>
      </c>
      <c r="Q30" s="41"/>
      <c r="R30" s="41" t="s">
        <v>596</v>
      </c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337">
        <v>22</v>
      </c>
      <c r="B31" s="288">
        <v>45125</v>
      </c>
      <c r="C31" s="338"/>
      <c r="D31" s="357" t="s">
        <v>500</v>
      </c>
      <c r="E31" s="340" t="s">
        <v>593</v>
      </c>
      <c r="F31" s="287" t="s">
        <v>1118</v>
      </c>
      <c r="G31" s="289">
        <v>168</v>
      </c>
      <c r="H31" s="287"/>
      <c r="I31" s="287" t="s">
        <v>1119</v>
      </c>
      <c r="J31" s="289" t="s">
        <v>595</v>
      </c>
      <c r="K31" s="289"/>
      <c r="L31" s="317"/>
      <c r="M31" s="341"/>
      <c r="N31" s="289"/>
      <c r="O31" s="342"/>
      <c r="P31" s="119">
        <f>VLOOKUP(D31,'MidCap Intra'!B68:C567,2,0)</f>
        <v>180.3</v>
      </c>
      <c r="Q31" s="41"/>
      <c r="R31" s="41" t="s">
        <v>596</v>
      </c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325">
        <v>23</v>
      </c>
      <c r="B32" s="326">
        <v>45126</v>
      </c>
      <c r="C32" s="327"/>
      <c r="D32" s="328" t="s">
        <v>510</v>
      </c>
      <c r="E32" s="329" t="s">
        <v>593</v>
      </c>
      <c r="F32" s="256">
        <v>536</v>
      </c>
      <c r="G32" s="257">
        <v>497</v>
      </c>
      <c r="H32" s="257">
        <v>495</v>
      </c>
      <c r="I32" s="330" t="s">
        <v>1120</v>
      </c>
      <c r="J32" s="331" t="s">
        <v>1176</v>
      </c>
      <c r="K32" s="331">
        <f>H32-F32</f>
        <v>-41</v>
      </c>
      <c r="L32" s="332">
        <f>(F32*-0.7)/100</f>
        <v>-3.7519999999999998</v>
      </c>
      <c r="M32" s="333">
        <f>(K32+L32)/F32</f>
        <v>-8.3492537313432841E-2</v>
      </c>
      <c r="N32" s="334" t="s">
        <v>610</v>
      </c>
      <c r="O32" s="335">
        <v>45131</v>
      </c>
      <c r="P32" s="336"/>
      <c r="Q32" s="41"/>
      <c r="R32" s="41" t="s">
        <v>596</v>
      </c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260">
        <v>24</v>
      </c>
      <c r="B33" s="264">
        <v>45127</v>
      </c>
      <c r="C33" s="270"/>
      <c r="D33" s="277" t="s">
        <v>373</v>
      </c>
      <c r="E33" s="274" t="s">
        <v>593</v>
      </c>
      <c r="F33" s="260">
        <v>462.5</v>
      </c>
      <c r="G33" s="260">
        <v>419</v>
      </c>
      <c r="H33" s="260">
        <v>490</v>
      </c>
      <c r="I33" s="278" t="s">
        <v>1129</v>
      </c>
      <c r="J33" s="115" t="s">
        <v>1146</v>
      </c>
      <c r="K33" s="115">
        <f>H33-F33</f>
        <v>27.5</v>
      </c>
      <c r="L33" s="116">
        <f>(F33*-0.7)/100</f>
        <v>-3.2374999999999998</v>
      </c>
      <c r="M33" s="117">
        <f>(K33+L33)/F33</f>
        <v>5.2459459459459457E-2</v>
      </c>
      <c r="N33" s="115" t="s">
        <v>597</v>
      </c>
      <c r="O33" s="118">
        <v>45132</v>
      </c>
      <c r="P33" s="115"/>
      <c r="Q33" s="41"/>
      <c r="R33" s="41" t="s">
        <v>596</v>
      </c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260">
        <v>25</v>
      </c>
      <c r="B34" s="264">
        <v>45127</v>
      </c>
      <c r="C34" s="270"/>
      <c r="D34" s="277" t="s">
        <v>468</v>
      </c>
      <c r="E34" s="274" t="s">
        <v>593</v>
      </c>
      <c r="F34" s="260">
        <v>47.7</v>
      </c>
      <c r="G34" s="260">
        <v>44</v>
      </c>
      <c r="H34" s="260">
        <v>51</v>
      </c>
      <c r="I34" s="278" t="s">
        <v>1130</v>
      </c>
      <c r="J34" s="115" t="s">
        <v>1175</v>
      </c>
      <c r="K34" s="115">
        <f>H34-F34</f>
        <v>3.2999999999999972</v>
      </c>
      <c r="L34" s="116">
        <f>(F34*-0.7)/100</f>
        <v>-0.33390000000000003</v>
      </c>
      <c r="M34" s="117">
        <f>(K34+L34)/F34</f>
        <v>6.2182389937106855E-2</v>
      </c>
      <c r="N34" s="115" t="s">
        <v>597</v>
      </c>
      <c r="O34" s="118">
        <v>45131</v>
      </c>
      <c r="P34" s="115"/>
      <c r="Q34" s="41"/>
      <c r="R34" s="41" t="s">
        <v>596</v>
      </c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337">
        <v>26</v>
      </c>
      <c r="B35" s="288">
        <v>45133</v>
      </c>
      <c r="C35" s="338"/>
      <c r="D35" s="339" t="s">
        <v>429</v>
      </c>
      <c r="E35" s="340" t="s">
        <v>593</v>
      </c>
      <c r="F35" s="287" t="s">
        <v>1190</v>
      </c>
      <c r="G35" s="289">
        <v>299</v>
      </c>
      <c r="H35" s="287"/>
      <c r="I35" s="287" t="s">
        <v>1191</v>
      </c>
      <c r="J35" s="289" t="s">
        <v>595</v>
      </c>
      <c r="K35" s="289"/>
      <c r="L35" s="317"/>
      <c r="M35" s="341"/>
      <c r="N35" s="289"/>
      <c r="O35" s="342"/>
      <c r="P35" s="317"/>
      <c r="Q35" s="41"/>
      <c r="R35" s="41" t="s">
        <v>596</v>
      </c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337">
        <v>27</v>
      </c>
      <c r="B36" s="288">
        <v>45133</v>
      </c>
      <c r="C36" s="338"/>
      <c r="D36" s="339" t="s">
        <v>74</v>
      </c>
      <c r="E36" s="340" t="s">
        <v>593</v>
      </c>
      <c r="F36" s="287" t="s">
        <v>1193</v>
      </c>
      <c r="G36" s="289">
        <v>185</v>
      </c>
      <c r="H36" s="287"/>
      <c r="I36" s="287" t="s">
        <v>1194</v>
      </c>
      <c r="J36" s="289" t="s">
        <v>595</v>
      </c>
      <c r="K36" s="289"/>
      <c r="L36" s="317"/>
      <c r="M36" s="341"/>
      <c r="N36" s="289"/>
      <c r="O36" s="342"/>
      <c r="P36" s="317"/>
      <c r="Q36" s="41"/>
      <c r="R36" s="41" t="s">
        <v>596</v>
      </c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291">
        <v>28</v>
      </c>
      <c r="B37" s="108">
        <v>45133</v>
      </c>
      <c r="C37" s="292"/>
      <c r="D37" s="376" t="s">
        <v>492</v>
      </c>
      <c r="E37" s="340" t="s">
        <v>593</v>
      </c>
      <c r="F37" s="107" t="s">
        <v>1197</v>
      </c>
      <c r="G37" s="110">
        <v>118</v>
      </c>
      <c r="H37" s="107"/>
      <c r="I37" s="107" t="s">
        <v>1198</v>
      </c>
      <c r="J37" s="110" t="s">
        <v>595</v>
      </c>
      <c r="K37" s="289"/>
      <c r="L37" s="317"/>
      <c r="M37" s="341"/>
      <c r="N37" s="289"/>
      <c r="O37" s="342"/>
      <c r="P37" s="317"/>
      <c r="Q37" s="41"/>
      <c r="R37" s="41" t="s">
        <v>596</v>
      </c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337">
        <v>29</v>
      </c>
      <c r="B38" s="288">
        <v>45134</v>
      </c>
      <c r="C38" s="338"/>
      <c r="D38" s="339" t="s">
        <v>151</v>
      </c>
      <c r="E38" s="340" t="s">
        <v>593</v>
      </c>
      <c r="F38" s="287" t="s">
        <v>1199</v>
      </c>
      <c r="G38" s="289">
        <v>164</v>
      </c>
      <c r="H38" s="287"/>
      <c r="I38" s="287" t="s">
        <v>1200</v>
      </c>
      <c r="J38" s="289" t="s">
        <v>595</v>
      </c>
      <c r="K38" s="289"/>
      <c r="L38" s="317"/>
      <c r="M38" s="341"/>
      <c r="N38" s="289"/>
      <c r="O38" s="342"/>
      <c r="P38" s="317"/>
      <c r="Q38" s="41"/>
      <c r="R38" s="41" t="s">
        <v>596</v>
      </c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5" customHeight="1">
      <c r="A39" s="337">
        <v>30</v>
      </c>
      <c r="B39" s="288">
        <v>45135</v>
      </c>
      <c r="C39" s="338"/>
      <c r="D39" s="339" t="s">
        <v>1216</v>
      </c>
      <c r="E39" s="340" t="s">
        <v>593</v>
      </c>
      <c r="F39" s="287" t="s">
        <v>1217</v>
      </c>
      <c r="G39" s="289">
        <v>1840</v>
      </c>
      <c r="H39" s="287"/>
      <c r="I39" s="287" t="s">
        <v>1015</v>
      </c>
      <c r="J39" s="289" t="s">
        <v>595</v>
      </c>
      <c r="K39" s="289"/>
      <c r="L39" s="317"/>
      <c r="M39" s="341"/>
      <c r="N39" s="289"/>
      <c r="O39" s="342"/>
      <c r="P39" s="317"/>
      <c r="R39" s="41" t="s">
        <v>596</v>
      </c>
    </row>
    <row r="40" spans="1:38" ht="15" customHeight="1">
      <c r="A40" s="337"/>
      <c r="B40" s="288"/>
      <c r="C40" s="338"/>
      <c r="D40" s="339"/>
      <c r="E40" s="340"/>
      <c r="F40" s="287"/>
      <c r="G40" s="289"/>
      <c r="H40" s="287"/>
      <c r="I40" s="287"/>
      <c r="J40" s="289"/>
      <c r="K40" s="289"/>
      <c r="L40" s="317"/>
      <c r="M40" s="341"/>
      <c r="N40" s="289"/>
      <c r="O40" s="342"/>
      <c r="P40" s="317"/>
    </row>
    <row r="41" spans="1:38" ht="15" customHeight="1">
      <c r="A41" s="337"/>
      <c r="B41" s="288"/>
      <c r="C41" s="338"/>
      <c r="D41" s="339"/>
      <c r="E41" s="340"/>
      <c r="F41" s="287"/>
      <c r="G41" s="289"/>
      <c r="H41" s="287"/>
      <c r="I41" s="287"/>
      <c r="J41" s="289"/>
      <c r="K41" s="289"/>
      <c r="L41" s="317"/>
      <c r="M41" s="341"/>
      <c r="N41" s="289"/>
      <c r="O41" s="342"/>
      <c r="P41" s="317"/>
    </row>
    <row r="42" spans="1:38" ht="15" customHeight="1">
      <c r="A42" s="337"/>
      <c r="B42" s="288"/>
      <c r="C42" s="338"/>
      <c r="D42" s="339"/>
      <c r="E42" s="340"/>
      <c r="F42" s="287"/>
      <c r="G42" s="289"/>
      <c r="H42" s="287"/>
      <c r="I42" s="287"/>
      <c r="J42" s="289"/>
      <c r="K42" s="289"/>
      <c r="L42" s="317"/>
      <c r="M42" s="341"/>
      <c r="N42" s="289"/>
      <c r="O42" s="342"/>
      <c r="P42" s="317"/>
    </row>
    <row r="47" spans="1:38" ht="14.25" customHeight="1">
      <c r="A47" s="129"/>
      <c r="B47" s="130"/>
      <c r="C47" s="131"/>
      <c r="D47" s="132"/>
      <c r="E47" s="133"/>
      <c r="F47" s="133"/>
      <c r="G47" s="129"/>
      <c r="H47" s="133"/>
      <c r="I47" s="134"/>
      <c r="J47" s="135"/>
      <c r="K47" s="135"/>
      <c r="L47" s="136"/>
      <c r="M47" s="137"/>
      <c r="N47" s="138"/>
      <c r="O47" s="139"/>
      <c r="P47" s="140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" customHeight="1">
      <c r="A48" s="141" t="s">
        <v>600</v>
      </c>
      <c r="B48" s="142"/>
      <c r="C48" s="143"/>
      <c r="E48" s="144"/>
      <c r="F48" s="144"/>
      <c r="G48" s="144"/>
      <c r="H48" s="144"/>
      <c r="I48" s="144"/>
      <c r="J48" s="145"/>
      <c r="K48" s="144"/>
      <c r="L48" s="146"/>
      <c r="M48" s="62"/>
      <c r="N48" s="145"/>
      <c r="O48" s="143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" customHeight="1">
      <c r="A49" s="147" t="s">
        <v>601</v>
      </c>
      <c r="B49" s="141"/>
      <c r="C49" s="141"/>
      <c r="D49" s="141"/>
      <c r="E49" s="41"/>
      <c r="F49" s="148" t="s">
        <v>602</v>
      </c>
      <c r="G49" s="6"/>
      <c r="H49" s="6"/>
      <c r="I49" s="6"/>
      <c r="J49" s="149"/>
      <c r="K49" s="150"/>
      <c r="L49" s="150"/>
      <c r="M49" s="151"/>
      <c r="N49" s="1"/>
      <c r="O49" s="152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" customHeight="1">
      <c r="A50" s="141" t="s">
        <v>603</v>
      </c>
      <c r="B50" s="141"/>
      <c r="C50" s="141"/>
      <c r="D50" s="141" t="s">
        <v>604</v>
      </c>
      <c r="E50" s="6"/>
      <c r="F50" s="148" t="s">
        <v>605</v>
      </c>
      <c r="G50" s="6"/>
      <c r="H50" s="6"/>
      <c r="I50" s="6"/>
      <c r="J50" s="149"/>
      <c r="K50" s="150"/>
      <c r="L50" s="150"/>
      <c r="M50" s="151"/>
      <c r="N50" s="1"/>
      <c r="O50" s="152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" customHeight="1">
      <c r="A51" s="141"/>
      <c r="B51" s="141"/>
      <c r="C51" s="141"/>
      <c r="D51" s="141"/>
      <c r="E51" s="6"/>
      <c r="F51" s="6"/>
      <c r="G51" s="6"/>
      <c r="H51" s="6"/>
      <c r="I51" s="6"/>
      <c r="J51" s="153"/>
      <c r="K51" s="150"/>
      <c r="L51" s="150"/>
      <c r="M51" s="6"/>
      <c r="N51" s="154"/>
      <c r="O51" s="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"/>
      <c r="B52" s="155" t="s">
        <v>606</v>
      </c>
      <c r="C52" s="155"/>
      <c r="D52" s="155"/>
      <c r="E52" s="155"/>
      <c r="F52" s="156"/>
      <c r="G52" s="6"/>
      <c r="H52" s="6"/>
      <c r="I52" s="157"/>
      <c r="J52" s="158"/>
      <c r="K52" s="159"/>
      <c r="L52" s="158"/>
      <c r="M52" s="6"/>
      <c r="N52" s="1"/>
      <c r="O52" s="1"/>
      <c r="P52" s="41"/>
      <c r="R52" s="62"/>
      <c r="S52" s="1"/>
      <c r="T52" s="1"/>
      <c r="U52" s="1"/>
      <c r="V52" s="1"/>
      <c r="W52" s="1"/>
      <c r="X52" s="1"/>
      <c r="Y52" s="1"/>
      <c r="Z52" s="1"/>
    </row>
    <row r="53" spans="1:38" ht="38.25" customHeight="1">
      <c r="A53" s="160" t="s">
        <v>16</v>
      </c>
      <c r="B53" s="160" t="s">
        <v>568</v>
      </c>
      <c r="C53" s="160"/>
      <c r="D53" s="91" t="s">
        <v>580</v>
      </c>
      <c r="E53" s="160" t="s">
        <v>581</v>
      </c>
      <c r="F53" s="160" t="s">
        <v>582</v>
      </c>
      <c r="G53" s="160" t="s">
        <v>607</v>
      </c>
      <c r="H53" s="160" t="s">
        <v>584</v>
      </c>
      <c r="I53" s="160" t="s">
        <v>585</v>
      </c>
      <c r="J53" s="106" t="s">
        <v>586</v>
      </c>
      <c r="K53" s="104" t="s">
        <v>608</v>
      </c>
      <c r="L53" s="161" t="s">
        <v>588</v>
      </c>
      <c r="M53" s="106" t="s">
        <v>589</v>
      </c>
      <c r="N53" s="103" t="s">
        <v>590</v>
      </c>
      <c r="O53" s="91" t="s">
        <v>591</v>
      </c>
      <c r="P53" s="41"/>
      <c r="Q53" s="1"/>
      <c r="R53" s="62"/>
      <c r="S53" s="62"/>
      <c r="T53" s="62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3.5" customHeight="1">
      <c r="A54" s="260">
        <v>1</v>
      </c>
      <c r="B54" s="261">
        <v>45110</v>
      </c>
      <c r="C54" s="262"/>
      <c r="D54" s="262" t="s">
        <v>220</v>
      </c>
      <c r="E54" s="260" t="s">
        <v>609</v>
      </c>
      <c r="F54" s="260">
        <v>1032.5</v>
      </c>
      <c r="G54" s="260">
        <v>999</v>
      </c>
      <c r="H54" s="263">
        <v>1060.5</v>
      </c>
      <c r="I54" s="263" t="s">
        <v>923</v>
      </c>
      <c r="J54" s="115" t="s">
        <v>1034</v>
      </c>
      <c r="K54" s="115">
        <f t="shared" ref="K54:K59" si="9">H54-F54</f>
        <v>28</v>
      </c>
      <c r="L54" s="116">
        <f>(F54*-0.7)/100</f>
        <v>-7.2275</v>
      </c>
      <c r="M54" s="117">
        <f t="shared" ref="M54:M59" si="10">(K54+L54)/F54</f>
        <v>2.011864406779661E-2</v>
      </c>
      <c r="N54" s="318" t="s">
        <v>597</v>
      </c>
      <c r="O54" s="319">
        <v>45118</v>
      </c>
      <c r="P54" s="41"/>
      <c r="Q54" s="303"/>
      <c r="R54" s="41" t="s">
        <v>596</v>
      </c>
      <c r="S54" s="41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</row>
    <row r="55" spans="1:38" ht="13.5" customHeight="1">
      <c r="A55" s="260">
        <v>2</v>
      </c>
      <c r="B55" s="261">
        <v>45110</v>
      </c>
      <c r="C55" s="262"/>
      <c r="D55" s="262" t="s">
        <v>490</v>
      </c>
      <c r="E55" s="260" t="s">
        <v>609</v>
      </c>
      <c r="F55" s="260">
        <v>369.5</v>
      </c>
      <c r="G55" s="260">
        <v>358</v>
      </c>
      <c r="H55" s="263">
        <v>378.5</v>
      </c>
      <c r="I55" s="263" t="s">
        <v>920</v>
      </c>
      <c r="J55" s="115" t="s">
        <v>822</v>
      </c>
      <c r="K55" s="115">
        <f t="shared" si="9"/>
        <v>9</v>
      </c>
      <c r="L55" s="116">
        <f>(F55*-0.7)/100</f>
        <v>-2.5864999999999996</v>
      </c>
      <c r="M55" s="117">
        <f t="shared" si="10"/>
        <v>1.7357239512855213E-2</v>
      </c>
      <c r="N55" s="318" t="s">
        <v>597</v>
      </c>
      <c r="O55" s="319">
        <v>45114</v>
      </c>
      <c r="P55" s="41"/>
      <c r="Q55" s="303"/>
      <c r="R55" s="41" t="s">
        <v>596</v>
      </c>
      <c r="S55" s="41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</row>
    <row r="56" spans="1:38" ht="13.5" customHeight="1">
      <c r="A56" s="325">
        <v>3</v>
      </c>
      <c r="B56" s="326">
        <v>45114</v>
      </c>
      <c r="C56" s="327"/>
      <c r="D56" s="328" t="s">
        <v>1035</v>
      </c>
      <c r="E56" s="329" t="s">
        <v>609</v>
      </c>
      <c r="F56" s="256">
        <v>5010</v>
      </c>
      <c r="G56" s="257">
        <v>4900</v>
      </c>
      <c r="H56" s="257">
        <v>4850</v>
      </c>
      <c r="I56" s="330" t="s">
        <v>991</v>
      </c>
      <c r="J56" s="331" t="s">
        <v>1053</v>
      </c>
      <c r="K56" s="331">
        <f t="shared" si="9"/>
        <v>-160</v>
      </c>
      <c r="L56" s="332">
        <f>(F56*-0.7)/100</f>
        <v>-35.07</v>
      </c>
      <c r="M56" s="333">
        <f t="shared" si="10"/>
        <v>-3.8936127744510975E-2</v>
      </c>
      <c r="N56" s="334" t="s">
        <v>610</v>
      </c>
      <c r="O56" s="335">
        <v>45119</v>
      </c>
      <c r="P56" s="41"/>
      <c r="Q56" s="303"/>
      <c r="R56" s="41" t="s">
        <v>596</v>
      </c>
      <c r="S56" s="41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3"/>
      <c r="AG56" s="343"/>
      <c r="AH56" s="343"/>
      <c r="AI56" s="343"/>
      <c r="AJ56" s="343"/>
      <c r="AK56" s="343"/>
      <c r="AL56" s="343"/>
    </row>
    <row r="57" spans="1:38" ht="13.5" customHeight="1">
      <c r="A57" s="325">
        <v>4</v>
      </c>
      <c r="B57" s="326">
        <v>45117</v>
      </c>
      <c r="C57" s="327"/>
      <c r="D57" s="328" t="s">
        <v>122</v>
      </c>
      <c r="E57" s="329" t="s">
        <v>609</v>
      </c>
      <c r="F57" s="256">
        <v>313.5</v>
      </c>
      <c r="G57" s="257">
        <v>304</v>
      </c>
      <c r="H57" s="257">
        <v>304</v>
      </c>
      <c r="I57" s="330" t="s">
        <v>1004</v>
      </c>
      <c r="J57" s="331" t="s">
        <v>952</v>
      </c>
      <c r="K57" s="331">
        <f t="shared" si="9"/>
        <v>-9.5</v>
      </c>
      <c r="L57" s="332">
        <f>(F57*-0.7)/100</f>
        <v>-2.1944999999999997</v>
      </c>
      <c r="M57" s="333">
        <f t="shared" si="10"/>
        <v>-3.7303030303030303E-2</v>
      </c>
      <c r="N57" s="334" t="s">
        <v>610</v>
      </c>
      <c r="O57" s="335">
        <v>45120</v>
      </c>
      <c r="P57" s="41"/>
      <c r="Q57" s="303"/>
      <c r="R57" s="41" t="s">
        <v>596</v>
      </c>
      <c r="S57" s="41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3"/>
      <c r="AG57" s="343"/>
      <c r="AH57" s="343"/>
      <c r="AI57" s="343"/>
      <c r="AJ57" s="343"/>
      <c r="AK57" s="343"/>
      <c r="AL57" s="343"/>
    </row>
    <row r="58" spans="1:38" ht="13.5" customHeight="1">
      <c r="A58" s="260">
        <v>5</v>
      </c>
      <c r="B58" s="261">
        <v>45117</v>
      </c>
      <c r="C58" s="262"/>
      <c r="D58" s="262" t="s">
        <v>303</v>
      </c>
      <c r="E58" s="260" t="s">
        <v>609</v>
      </c>
      <c r="F58" s="260">
        <v>81</v>
      </c>
      <c r="G58" s="260">
        <v>78.5</v>
      </c>
      <c r="H58" s="263">
        <v>83.1</v>
      </c>
      <c r="I58" s="263" t="s">
        <v>1005</v>
      </c>
      <c r="J58" s="115" t="s">
        <v>1043</v>
      </c>
      <c r="K58" s="115">
        <f t="shared" si="9"/>
        <v>2.0999999999999943</v>
      </c>
      <c r="L58" s="116">
        <f>(F58*-0.7)/100</f>
        <v>-0.56699999999999995</v>
      </c>
      <c r="M58" s="117">
        <f t="shared" si="10"/>
        <v>1.8925925925925857E-2</v>
      </c>
      <c r="N58" s="318" t="s">
        <v>597</v>
      </c>
      <c r="O58" s="324">
        <v>45119</v>
      </c>
      <c r="P58" s="41"/>
      <c r="Q58" s="303"/>
      <c r="R58" s="41" t="s">
        <v>596</v>
      </c>
      <c r="S58" s="41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</row>
    <row r="59" spans="1:38" ht="13.5" customHeight="1">
      <c r="A59" s="352">
        <v>6</v>
      </c>
      <c r="B59" s="264">
        <v>45117</v>
      </c>
      <c r="C59" s="353"/>
      <c r="D59" s="354" t="s">
        <v>241</v>
      </c>
      <c r="E59" s="274" t="s">
        <v>609</v>
      </c>
      <c r="F59" s="260">
        <v>200.5</v>
      </c>
      <c r="G59" s="263">
        <v>194</v>
      </c>
      <c r="H59" s="260">
        <v>205</v>
      </c>
      <c r="I59" s="260" t="s">
        <v>1010</v>
      </c>
      <c r="J59" s="115" t="s">
        <v>1014</v>
      </c>
      <c r="K59" s="115">
        <f t="shared" si="9"/>
        <v>4.5</v>
      </c>
      <c r="L59" s="116">
        <f>(F59*-0.07)/100</f>
        <v>-0.14035000000000003</v>
      </c>
      <c r="M59" s="117">
        <f t="shared" si="10"/>
        <v>2.1743890274314216E-2</v>
      </c>
      <c r="N59" s="318" t="s">
        <v>597</v>
      </c>
      <c r="O59" s="324">
        <v>45117</v>
      </c>
      <c r="P59" s="41"/>
      <c r="Q59" s="303"/>
      <c r="R59" s="41" t="s">
        <v>596</v>
      </c>
      <c r="S59" s="41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</row>
    <row r="60" spans="1:38" ht="13.5" customHeight="1">
      <c r="A60" s="352">
        <v>7</v>
      </c>
      <c r="B60" s="264">
        <v>45118</v>
      </c>
      <c r="C60" s="353"/>
      <c r="D60" s="354" t="s">
        <v>470</v>
      </c>
      <c r="E60" s="274" t="s">
        <v>609</v>
      </c>
      <c r="F60" s="260">
        <v>209.5</v>
      </c>
      <c r="G60" s="263">
        <v>203</v>
      </c>
      <c r="H60" s="260">
        <v>214.5</v>
      </c>
      <c r="I60" s="260" t="s">
        <v>677</v>
      </c>
      <c r="J60" s="115" t="s">
        <v>929</v>
      </c>
      <c r="K60" s="115">
        <f t="shared" ref="K60" si="11">H60-F60</f>
        <v>5</v>
      </c>
      <c r="L60" s="116">
        <f t="shared" ref="L60:L61" si="12">(F60*-0.7)/100</f>
        <v>-1.4664999999999997</v>
      </c>
      <c r="M60" s="117">
        <f t="shared" ref="M60" si="13">(K60+L60)/F60</f>
        <v>1.6866348448687351E-2</v>
      </c>
      <c r="N60" s="318" t="s">
        <v>597</v>
      </c>
      <c r="O60" s="324">
        <v>45127</v>
      </c>
      <c r="P60" s="41"/>
      <c r="Q60" s="303"/>
      <c r="R60" s="41" t="s">
        <v>611</v>
      </c>
      <c r="S60" s="41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3"/>
      <c r="AG60" s="343"/>
      <c r="AH60" s="343"/>
      <c r="AI60" s="343"/>
      <c r="AJ60" s="343"/>
      <c r="AK60" s="343"/>
      <c r="AL60" s="343"/>
    </row>
    <row r="61" spans="1:38" ht="13.5" customHeight="1">
      <c r="A61" s="352">
        <v>8</v>
      </c>
      <c r="B61" s="264">
        <v>45119</v>
      </c>
      <c r="C61" s="353"/>
      <c r="D61" s="354" t="s">
        <v>89</v>
      </c>
      <c r="E61" s="274" t="s">
        <v>609</v>
      </c>
      <c r="F61" s="260">
        <v>331.5</v>
      </c>
      <c r="G61" s="263">
        <v>319</v>
      </c>
      <c r="H61" s="260">
        <v>340.5</v>
      </c>
      <c r="I61" s="260" t="s">
        <v>1046</v>
      </c>
      <c r="J61" s="115" t="s">
        <v>822</v>
      </c>
      <c r="K61" s="115">
        <f t="shared" ref="K61" si="14">H61-F61</f>
        <v>9</v>
      </c>
      <c r="L61" s="116">
        <f t="shared" si="12"/>
        <v>-2.3205</v>
      </c>
      <c r="M61" s="117">
        <f t="shared" ref="M61" si="15">(K61+L61)/F61</f>
        <v>2.0149321266968327E-2</v>
      </c>
      <c r="N61" s="318" t="s">
        <v>597</v>
      </c>
      <c r="O61" s="324">
        <v>45127</v>
      </c>
      <c r="P61" s="41"/>
      <c r="Q61" s="303"/>
      <c r="R61" s="41" t="s">
        <v>596</v>
      </c>
      <c r="S61" s="41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3"/>
      <c r="AG61" s="343"/>
      <c r="AH61" s="343"/>
      <c r="AI61" s="343"/>
      <c r="AJ61" s="343"/>
      <c r="AK61" s="343"/>
      <c r="AL61" s="343"/>
    </row>
    <row r="62" spans="1:38" ht="13.5" customHeight="1">
      <c r="A62" s="352">
        <v>9</v>
      </c>
      <c r="B62" s="264">
        <v>45121</v>
      </c>
      <c r="C62" s="353"/>
      <c r="D62" s="354" t="s">
        <v>838</v>
      </c>
      <c r="E62" s="274" t="s">
        <v>609</v>
      </c>
      <c r="F62" s="260">
        <v>312</v>
      </c>
      <c r="G62" s="263">
        <v>303</v>
      </c>
      <c r="H62" s="260">
        <v>320.5</v>
      </c>
      <c r="I62" s="260" t="s">
        <v>1084</v>
      </c>
      <c r="J62" s="115" t="s">
        <v>1095</v>
      </c>
      <c r="K62" s="115">
        <f t="shared" ref="K62" si="16">H62-F62</f>
        <v>8.5</v>
      </c>
      <c r="L62" s="116">
        <f>(F62*-0.7)/100</f>
        <v>-2.1839999999999997</v>
      </c>
      <c r="M62" s="117">
        <f t="shared" ref="M62" si="17">(K62+L62)/F62</f>
        <v>2.0243589743589745E-2</v>
      </c>
      <c r="N62" s="318" t="s">
        <v>597</v>
      </c>
      <c r="O62" s="324">
        <v>45124</v>
      </c>
      <c r="P62" s="41"/>
      <c r="Q62" s="303"/>
      <c r="R62" s="41" t="s">
        <v>596</v>
      </c>
      <c r="S62" s="41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3"/>
      <c r="AJ62" s="343"/>
      <c r="AK62" s="343"/>
      <c r="AL62" s="343"/>
    </row>
    <row r="63" spans="1:38" ht="13.5" customHeight="1">
      <c r="A63" s="352">
        <v>10</v>
      </c>
      <c r="B63" s="264">
        <v>45127</v>
      </c>
      <c r="C63" s="353"/>
      <c r="D63" s="354" t="s">
        <v>1133</v>
      </c>
      <c r="E63" s="274" t="s">
        <v>609</v>
      </c>
      <c r="F63" s="260">
        <v>143.5</v>
      </c>
      <c r="G63" s="263">
        <v>139</v>
      </c>
      <c r="H63" s="260">
        <v>149</v>
      </c>
      <c r="I63" s="260" t="s">
        <v>1134</v>
      </c>
      <c r="J63" s="115" t="s">
        <v>961</v>
      </c>
      <c r="K63" s="115">
        <f t="shared" ref="K63" si="18">H63-F63</f>
        <v>5.5</v>
      </c>
      <c r="L63" s="116">
        <f>(F63*-0.7)/100</f>
        <v>-1.0044999999999999</v>
      </c>
      <c r="M63" s="117">
        <f t="shared" ref="M63" si="19">(K63+L63)/F63</f>
        <v>3.1327526132404179E-2</v>
      </c>
      <c r="N63" s="318" t="s">
        <v>597</v>
      </c>
      <c r="O63" s="324">
        <v>45128</v>
      </c>
      <c r="P63" s="41"/>
      <c r="Q63" s="303"/>
      <c r="R63" s="41" t="s">
        <v>596</v>
      </c>
      <c r="S63" s="41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3"/>
      <c r="AG63" s="343"/>
      <c r="AH63" s="343"/>
      <c r="AI63" s="343"/>
      <c r="AJ63" s="343"/>
      <c r="AK63" s="343"/>
      <c r="AL63" s="343"/>
    </row>
    <row r="64" spans="1:38" ht="13.5" customHeight="1">
      <c r="A64" s="291">
        <v>11</v>
      </c>
      <c r="B64" s="108">
        <v>45128</v>
      </c>
      <c r="C64" s="292"/>
      <c r="D64" s="293" t="s">
        <v>114</v>
      </c>
      <c r="E64" s="109" t="s">
        <v>609</v>
      </c>
      <c r="F64" s="107" t="s">
        <v>1155</v>
      </c>
      <c r="G64" s="110">
        <v>129.9</v>
      </c>
      <c r="H64" s="107"/>
      <c r="I64" s="107" t="s">
        <v>1156</v>
      </c>
      <c r="J64" s="110" t="s">
        <v>595</v>
      </c>
      <c r="K64" s="110"/>
      <c r="L64" s="111"/>
      <c r="M64" s="112"/>
      <c r="N64" s="316"/>
      <c r="O64" s="342"/>
      <c r="P64" s="41"/>
      <c r="Q64" s="303"/>
      <c r="R64" s="41" t="s">
        <v>596</v>
      </c>
      <c r="S64" s="41"/>
      <c r="T64" s="343"/>
      <c r="U64" s="343"/>
      <c r="V64" s="343"/>
      <c r="W64" s="343"/>
      <c r="X64" s="343"/>
      <c r="Y64" s="343"/>
      <c r="Z64" s="343"/>
      <c r="AA64" s="343"/>
      <c r="AB64" s="343"/>
      <c r="AC64" s="343"/>
      <c r="AD64" s="343"/>
      <c r="AE64" s="343"/>
      <c r="AF64" s="343"/>
      <c r="AG64" s="343"/>
      <c r="AH64" s="343"/>
      <c r="AI64" s="343"/>
      <c r="AJ64" s="343"/>
      <c r="AK64" s="343"/>
      <c r="AL64" s="343"/>
    </row>
    <row r="65" spans="1:38" ht="13.5" customHeight="1">
      <c r="A65" s="325">
        <v>12</v>
      </c>
      <c r="B65" s="326">
        <v>45128</v>
      </c>
      <c r="C65" s="327"/>
      <c r="D65" s="328" t="s">
        <v>160</v>
      </c>
      <c r="E65" s="329" t="s">
        <v>609</v>
      </c>
      <c r="F65" s="256">
        <v>810</v>
      </c>
      <c r="G65" s="257">
        <v>788</v>
      </c>
      <c r="H65" s="257">
        <v>788</v>
      </c>
      <c r="I65" s="330" t="s">
        <v>1157</v>
      </c>
      <c r="J65" s="331" t="s">
        <v>1165</v>
      </c>
      <c r="K65" s="331">
        <f t="shared" ref="K65:K66" si="20">H65-F65</f>
        <v>-22</v>
      </c>
      <c r="L65" s="332">
        <f>(F65*-0.07)/100</f>
        <v>-0.56700000000000006</v>
      </c>
      <c r="M65" s="333">
        <f t="shared" ref="M65:M66" si="21">(K65+L65)/F65</f>
        <v>-2.7860493827160493E-2</v>
      </c>
      <c r="N65" s="334" t="s">
        <v>610</v>
      </c>
      <c r="O65" s="335">
        <v>45128</v>
      </c>
      <c r="P65" s="41"/>
      <c r="Q65" s="303"/>
      <c r="R65" s="41" t="s">
        <v>596</v>
      </c>
      <c r="S65" s="41"/>
      <c r="T65" s="343"/>
      <c r="U65" s="343"/>
      <c r="V65" s="343"/>
      <c r="W65" s="343"/>
      <c r="X65" s="343"/>
      <c r="Y65" s="343"/>
      <c r="Z65" s="343"/>
      <c r="AA65" s="343"/>
      <c r="AB65" s="343"/>
      <c r="AC65" s="343"/>
      <c r="AD65" s="343"/>
      <c r="AE65" s="343"/>
      <c r="AF65" s="343"/>
      <c r="AG65" s="343"/>
      <c r="AH65" s="343"/>
      <c r="AI65" s="343"/>
      <c r="AJ65" s="343"/>
      <c r="AK65" s="343"/>
      <c r="AL65" s="343"/>
    </row>
    <row r="66" spans="1:38" ht="13.5" customHeight="1">
      <c r="A66" s="352">
        <v>13</v>
      </c>
      <c r="B66" s="264">
        <v>45131</v>
      </c>
      <c r="C66" s="353"/>
      <c r="D66" s="354" t="s">
        <v>167</v>
      </c>
      <c r="E66" s="274" t="s">
        <v>609</v>
      </c>
      <c r="F66" s="260">
        <v>2595</v>
      </c>
      <c r="G66" s="263">
        <v>2515</v>
      </c>
      <c r="H66" s="260">
        <v>2670</v>
      </c>
      <c r="I66" s="260" t="s">
        <v>1167</v>
      </c>
      <c r="J66" s="115" t="s">
        <v>1174</v>
      </c>
      <c r="K66" s="115">
        <f t="shared" si="20"/>
        <v>75</v>
      </c>
      <c r="L66" s="116">
        <f>(F66*-0.7)/100</f>
        <v>-18.164999999999999</v>
      </c>
      <c r="M66" s="117">
        <f t="shared" si="21"/>
        <v>2.1901734104046243E-2</v>
      </c>
      <c r="N66" s="318" t="s">
        <v>597</v>
      </c>
      <c r="O66" s="324">
        <v>45133</v>
      </c>
      <c r="P66" s="41"/>
      <c r="Q66" s="303"/>
      <c r="R66" s="41" t="s">
        <v>596</v>
      </c>
      <c r="S66" s="41"/>
      <c r="T66" s="343"/>
      <c r="U66" s="343"/>
      <c r="V66" s="343"/>
      <c r="W66" s="343"/>
      <c r="X66" s="343"/>
      <c r="Y66" s="343"/>
      <c r="Z66" s="343"/>
      <c r="AA66" s="343"/>
      <c r="AB66" s="343"/>
      <c r="AC66" s="343"/>
      <c r="AD66" s="343"/>
      <c r="AE66" s="343"/>
      <c r="AF66" s="343"/>
      <c r="AG66" s="343"/>
      <c r="AH66" s="343"/>
      <c r="AI66" s="343"/>
      <c r="AJ66" s="343"/>
      <c r="AK66" s="343"/>
      <c r="AL66" s="343"/>
    </row>
    <row r="67" spans="1:38" ht="13.5" customHeight="1">
      <c r="A67" s="377">
        <v>14</v>
      </c>
      <c r="B67" s="286">
        <v>45133</v>
      </c>
      <c r="C67" s="378"/>
      <c r="D67" s="379" t="s">
        <v>151</v>
      </c>
      <c r="E67" s="380" t="s">
        <v>609</v>
      </c>
      <c r="F67" s="283">
        <v>173.5</v>
      </c>
      <c r="G67" s="282">
        <v>168</v>
      </c>
      <c r="H67" s="283">
        <v>177.2</v>
      </c>
      <c r="I67" s="283" t="s">
        <v>1187</v>
      </c>
      <c r="J67" s="381" t="s">
        <v>1188</v>
      </c>
      <c r="K67" s="381">
        <f t="shared" ref="K67" si="22">H67-F67</f>
        <v>3.6999999999999886</v>
      </c>
      <c r="L67" s="382">
        <f>(F67*-0.07)/100</f>
        <v>-0.12145000000000002</v>
      </c>
      <c r="M67" s="389">
        <f t="shared" ref="M67" si="23">(K67+L67)/F67</f>
        <v>2.0625648414985525E-2</v>
      </c>
      <c r="N67" s="390" t="s">
        <v>597</v>
      </c>
      <c r="O67" s="391">
        <v>45133</v>
      </c>
      <c r="P67" s="41"/>
      <c r="Q67" s="303"/>
      <c r="R67" s="41" t="s">
        <v>596</v>
      </c>
      <c r="S67" s="41"/>
      <c r="T67" s="343"/>
      <c r="U67" s="343"/>
      <c r="V67" s="343"/>
      <c r="W67" s="343"/>
      <c r="X67" s="343"/>
      <c r="Y67" s="343"/>
      <c r="Z67" s="343"/>
      <c r="AA67" s="343"/>
      <c r="AB67" s="343"/>
      <c r="AC67" s="343"/>
      <c r="AD67" s="343"/>
      <c r="AE67" s="343"/>
      <c r="AF67" s="343"/>
      <c r="AG67" s="343"/>
      <c r="AH67" s="343"/>
      <c r="AI67" s="343"/>
      <c r="AJ67" s="343"/>
      <c r="AK67" s="343"/>
      <c r="AL67" s="343"/>
    </row>
    <row r="68" spans="1:38" ht="13.5" customHeight="1">
      <c r="A68" s="337">
        <v>15</v>
      </c>
      <c r="B68" s="288">
        <v>45135</v>
      </c>
      <c r="C68" s="338"/>
      <c r="D68" s="339" t="s">
        <v>1213</v>
      </c>
      <c r="E68" s="340" t="s">
        <v>609</v>
      </c>
      <c r="F68" s="287" t="s">
        <v>1214</v>
      </c>
      <c r="G68" s="289">
        <v>9390</v>
      </c>
      <c r="H68" s="287"/>
      <c r="I68" s="287" t="s">
        <v>1215</v>
      </c>
      <c r="J68" s="289" t="s">
        <v>595</v>
      </c>
      <c r="K68" s="289"/>
      <c r="L68" s="317"/>
      <c r="M68" s="341"/>
      <c r="N68" s="289"/>
      <c r="O68" s="342"/>
      <c r="P68" s="41"/>
      <c r="Q68" s="303"/>
      <c r="R68" s="41" t="s">
        <v>596</v>
      </c>
      <c r="S68" s="41"/>
      <c r="T68" s="343"/>
      <c r="U68" s="343"/>
      <c r="V68" s="343"/>
      <c r="W68" s="343"/>
      <c r="X68" s="343"/>
      <c r="Y68" s="343"/>
      <c r="Z68" s="343"/>
      <c r="AA68" s="343"/>
      <c r="AB68" s="343"/>
      <c r="AC68" s="343"/>
      <c r="AD68" s="343"/>
      <c r="AE68" s="343"/>
      <c r="AF68" s="343"/>
      <c r="AG68" s="343"/>
      <c r="AH68" s="343"/>
      <c r="AI68" s="343"/>
      <c r="AJ68" s="343"/>
      <c r="AK68" s="343"/>
      <c r="AL68" s="343"/>
    </row>
    <row r="69" spans="1:38" ht="13.5" customHeight="1">
      <c r="A69" s="337">
        <v>16</v>
      </c>
      <c r="B69" s="288">
        <v>45135</v>
      </c>
      <c r="C69" s="338"/>
      <c r="D69" s="339" t="s">
        <v>1218</v>
      </c>
      <c r="E69" s="340" t="s">
        <v>609</v>
      </c>
      <c r="F69" s="287" t="s">
        <v>1219</v>
      </c>
      <c r="G69" s="289">
        <v>1750</v>
      </c>
      <c r="H69" s="287"/>
      <c r="I69" s="287" t="s">
        <v>1220</v>
      </c>
      <c r="J69" s="289" t="s">
        <v>595</v>
      </c>
      <c r="K69" s="289"/>
      <c r="L69" s="317"/>
      <c r="M69" s="341"/>
      <c r="N69" s="289"/>
      <c r="O69" s="342"/>
      <c r="P69" s="41"/>
      <c r="Q69" s="303"/>
      <c r="R69" s="41" t="s">
        <v>596</v>
      </c>
      <c r="S69" s="41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3"/>
    </row>
    <row r="70" spans="1:38" ht="13.5" customHeight="1">
      <c r="A70" s="337"/>
      <c r="B70" s="288"/>
      <c r="C70" s="338"/>
      <c r="D70" s="339"/>
      <c r="E70" s="340"/>
      <c r="F70" s="287"/>
      <c r="G70" s="289"/>
      <c r="H70" s="287"/>
      <c r="I70" s="287"/>
      <c r="J70" s="289"/>
      <c r="K70" s="289"/>
      <c r="L70" s="317"/>
      <c r="M70" s="341"/>
      <c r="N70" s="289"/>
      <c r="O70" s="342"/>
      <c r="P70" s="41"/>
      <c r="Q70" s="303"/>
      <c r="R70" s="41"/>
      <c r="S70" s="41"/>
      <c r="T70" s="343"/>
      <c r="U70" s="343"/>
      <c r="V70" s="343"/>
      <c r="W70" s="343"/>
      <c r="X70" s="343"/>
      <c r="Y70" s="343"/>
      <c r="Z70" s="343"/>
      <c r="AA70" s="343"/>
      <c r="AB70" s="343"/>
      <c r="AC70" s="343"/>
      <c r="AD70" s="343"/>
      <c r="AE70" s="343"/>
      <c r="AF70" s="343"/>
      <c r="AG70" s="343"/>
      <c r="AH70" s="343"/>
      <c r="AI70" s="343"/>
      <c r="AJ70" s="343"/>
      <c r="AK70" s="343"/>
      <c r="AL70" s="343"/>
    </row>
    <row r="71" spans="1:38" ht="13.5" customHeight="1">
      <c r="A71" s="337"/>
      <c r="B71" s="288"/>
      <c r="C71" s="338"/>
      <c r="D71" s="339"/>
      <c r="E71" s="340"/>
      <c r="F71" s="287"/>
      <c r="G71" s="289"/>
      <c r="H71" s="287"/>
      <c r="I71" s="287"/>
      <c r="J71" s="289"/>
      <c r="K71" s="289"/>
      <c r="L71" s="317"/>
      <c r="M71" s="341"/>
      <c r="N71" s="289"/>
      <c r="O71" s="342"/>
      <c r="P71" s="41"/>
      <c r="Q71" s="303"/>
      <c r="R71" s="41"/>
      <c r="S71" s="41"/>
      <c r="T71" s="343"/>
      <c r="U71" s="343"/>
      <c r="V71" s="343"/>
      <c r="W71" s="343"/>
      <c r="X71" s="343"/>
      <c r="Y71" s="343"/>
      <c r="Z71" s="343"/>
      <c r="AA71" s="343"/>
      <c r="AB71" s="343"/>
      <c r="AC71" s="343"/>
      <c r="AD71" s="343"/>
      <c r="AE71" s="343"/>
      <c r="AF71" s="343"/>
      <c r="AG71" s="343"/>
      <c r="AH71" s="343"/>
      <c r="AI71" s="343"/>
      <c r="AJ71" s="343"/>
      <c r="AK71" s="343"/>
      <c r="AL71" s="343"/>
    </row>
    <row r="73" spans="1:38" ht="44.25" customHeight="1">
      <c r="A73" s="141" t="s">
        <v>600</v>
      </c>
      <c r="B73" s="162"/>
      <c r="C73" s="162"/>
      <c r="D73" s="1"/>
      <c r="E73" s="6"/>
      <c r="F73" s="6"/>
      <c r="G73" s="6"/>
      <c r="H73" s="6" t="s">
        <v>612</v>
      </c>
      <c r="I73" s="6"/>
      <c r="J73" s="6"/>
      <c r="K73" s="137"/>
      <c r="L73" s="163"/>
      <c r="M73" s="137"/>
      <c r="N73" s="138"/>
      <c r="O73" s="137"/>
      <c r="P73" s="41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38" ht="12.75" customHeight="1">
      <c r="A74" s="147" t="s">
        <v>601</v>
      </c>
      <c r="B74" s="141"/>
      <c r="C74" s="141"/>
      <c r="D74" s="141"/>
      <c r="E74" s="41"/>
      <c r="F74" s="148" t="s">
        <v>602</v>
      </c>
      <c r="G74" s="62"/>
      <c r="H74" s="41"/>
      <c r="I74" s="62"/>
      <c r="J74" s="6"/>
      <c r="K74" s="164"/>
      <c r="L74" s="165"/>
      <c r="M74" s="6"/>
      <c r="N74" s="131"/>
      <c r="O74" s="166"/>
      <c r="P74" s="41"/>
      <c r="Q74" s="41"/>
      <c r="R74" s="6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4.25" customHeight="1">
      <c r="A75" s="147"/>
      <c r="B75" s="141"/>
      <c r="C75" s="141"/>
      <c r="D75" s="141"/>
      <c r="E75" s="6"/>
      <c r="F75" s="148" t="s">
        <v>605</v>
      </c>
      <c r="G75" s="62"/>
      <c r="H75" s="41"/>
      <c r="I75" s="62"/>
      <c r="J75" s="6"/>
      <c r="K75" s="164"/>
      <c r="L75" s="165"/>
      <c r="M75" s="6"/>
      <c r="N75" s="131"/>
      <c r="O75" s="166"/>
      <c r="P75" s="41"/>
      <c r="Q75" s="41"/>
      <c r="R75" s="6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</row>
    <row r="76" spans="1:38" ht="14.25" customHeight="1">
      <c r="A76" s="141"/>
      <c r="B76" s="141"/>
      <c r="C76" s="141"/>
      <c r="D76" s="141"/>
      <c r="E76" s="6"/>
      <c r="F76" s="6"/>
      <c r="G76" s="6"/>
      <c r="H76" s="6"/>
      <c r="I76" s="6"/>
      <c r="J76" s="153"/>
      <c r="K76" s="150"/>
      <c r="L76" s="151"/>
      <c r="M76" s="6"/>
      <c r="N76" s="154"/>
      <c r="O76" s="1"/>
      <c r="P76" s="41"/>
      <c r="Q76" s="41"/>
      <c r="R76" s="6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</row>
    <row r="77" spans="1:38" ht="12.75" customHeight="1">
      <c r="A77" s="167" t="s">
        <v>613</v>
      </c>
      <c r="B77" s="167"/>
      <c r="C77" s="167"/>
      <c r="D77" s="167"/>
      <c r="E77" s="6"/>
      <c r="F77" s="6"/>
      <c r="G77" s="6"/>
      <c r="H77" s="6"/>
      <c r="I77" s="6"/>
      <c r="J77" s="6"/>
      <c r="K77" s="6"/>
      <c r="L77" s="6"/>
      <c r="M77" s="6"/>
      <c r="N77" s="6"/>
      <c r="O77" s="24"/>
      <c r="Q77" s="41"/>
      <c r="R77" s="6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</row>
    <row r="78" spans="1:38" ht="38.25" customHeight="1">
      <c r="A78" s="104" t="s">
        <v>16</v>
      </c>
      <c r="B78" s="104" t="s">
        <v>568</v>
      </c>
      <c r="C78" s="104"/>
      <c r="D78" s="105" t="s">
        <v>580</v>
      </c>
      <c r="E78" s="104" t="s">
        <v>581</v>
      </c>
      <c r="F78" s="104" t="s">
        <v>582</v>
      </c>
      <c r="G78" s="104" t="s">
        <v>607</v>
      </c>
      <c r="H78" s="104" t="s">
        <v>584</v>
      </c>
      <c r="I78" s="104" t="s">
        <v>585</v>
      </c>
      <c r="J78" s="103" t="s">
        <v>586</v>
      </c>
      <c r="K78" s="168" t="s">
        <v>614</v>
      </c>
      <c r="L78" s="106" t="s">
        <v>588</v>
      </c>
      <c r="M78" s="168" t="s">
        <v>615</v>
      </c>
      <c r="N78" s="104" t="s">
        <v>616</v>
      </c>
      <c r="O78" s="103" t="s">
        <v>590</v>
      </c>
      <c r="P78" s="105" t="s">
        <v>591</v>
      </c>
      <c r="Q78" s="41"/>
      <c r="R78" s="6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2.75" customHeight="1">
      <c r="A79" s="260">
        <v>1</v>
      </c>
      <c r="B79" s="261">
        <v>45105</v>
      </c>
      <c r="C79" s="262"/>
      <c r="D79" s="262" t="s">
        <v>892</v>
      </c>
      <c r="E79" s="260" t="s">
        <v>609</v>
      </c>
      <c r="F79" s="260">
        <v>1687</v>
      </c>
      <c r="G79" s="260">
        <v>1645</v>
      </c>
      <c r="H79" s="263">
        <v>1713.5</v>
      </c>
      <c r="I79" s="263" t="s">
        <v>893</v>
      </c>
      <c r="J79" s="115" t="s">
        <v>946</v>
      </c>
      <c r="K79" s="113">
        <f>H79-F79</f>
        <v>26.5</v>
      </c>
      <c r="L79" s="116">
        <f t="shared" ref="L79" si="24">(H79*N79)*0.07%</f>
        <v>419.80750000000006</v>
      </c>
      <c r="M79" s="169">
        <f t="shared" ref="M79" si="25">(K79*N79)-L79</f>
        <v>8855.1924999999992</v>
      </c>
      <c r="N79" s="113">
        <v>350</v>
      </c>
      <c r="O79" s="115" t="s">
        <v>597</v>
      </c>
      <c r="P79" s="114">
        <v>45111</v>
      </c>
      <c r="Q79" s="170"/>
      <c r="R79" s="62" t="s">
        <v>611</v>
      </c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71"/>
      <c r="AG79" s="172"/>
      <c r="AH79" s="170"/>
      <c r="AI79" s="170"/>
      <c r="AJ79" s="171"/>
      <c r="AK79" s="171"/>
      <c r="AL79" s="171"/>
    </row>
    <row r="80" spans="1:38" ht="12.75" customHeight="1">
      <c r="A80" s="260">
        <v>2</v>
      </c>
      <c r="B80" s="261">
        <v>45105</v>
      </c>
      <c r="C80" s="262"/>
      <c r="D80" s="262" t="s">
        <v>894</v>
      </c>
      <c r="E80" s="260" t="s">
        <v>609</v>
      </c>
      <c r="F80" s="260">
        <v>2680</v>
      </c>
      <c r="G80" s="260">
        <v>2635</v>
      </c>
      <c r="H80" s="263">
        <v>2715</v>
      </c>
      <c r="I80" s="263" t="s">
        <v>895</v>
      </c>
      <c r="J80" s="115" t="s">
        <v>924</v>
      </c>
      <c r="K80" s="113">
        <f>H80-F80</f>
        <v>35</v>
      </c>
      <c r="L80" s="116">
        <f t="shared" ref="L80" si="26">(H80*N80)*0.07%</f>
        <v>570.15000000000009</v>
      </c>
      <c r="M80" s="169">
        <f t="shared" ref="M80" si="27">(K80*N80)-L80</f>
        <v>9929.85</v>
      </c>
      <c r="N80" s="113">
        <v>300</v>
      </c>
      <c r="O80" s="115" t="s">
        <v>597</v>
      </c>
      <c r="P80" s="114">
        <v>45110</v>
      </c>
      <c r="Q80" s="170"/>
      <c r="R80" s="62" t="s">
        <v>611</v>
      </c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71"/>
      <c r="AG80" s="172"/>
      <c r="AH80" s="170"/>
      <c r="AI80" s="170"/>
      <c r="AJ80" s="171"/>
      <c r="AK80" s="171"/>
      <c r="AL80" s="171"/>
    </row>
    <row r="81" spans="1:38" ht="15" customHeight="1">
      <c r="A81" s="260">
        <v>3</v>
      </c>
      <c r="B81" s="261">
        <v>45105</v>
      </c>
      <c r="C81" s="262"/>
      <c r="D81" s="262" t="s">
        <v>896</v>
      </c>
      <c r="E81" s="260" t="s">
        <v>609</v>
      </c>
      <c r="F81" s="260" t="s">
        <v>909</v>
      </c>
      <c r="G81" s="260">
        <v>564</v>
      </c>
      <c r="H81" s="263">
        <v>578.5</v>
      </c>
      <c r="I81" s="263" t="s">
        <v>897</v>
      </c>
      <c r="J81" s="115" t="s">
        <v>622</v>
      </c>
      <c r="K81" s="113">
        <f>H81-F81</f>
        <v>6</v>
      </c>
      <c r="L81" s="116">
        <f t="shared" ref="L81" si="28">(H81*N81)*0.07%</f>
        <v>607.42500000000007</v>
      </c>
      <c r="M81" s="169">
        <f t="shared" ref="M81" si="29">(K81*N81)-L81</f>
        <v>8392.5750000000007</v>
      </c>
      <c r="N81" s="113">
        <v>1500</v>
      </c>
      <c r="O81" s="115" t="s">
        <v>597</v>
      </c>
      <c r="P81" s="114">
        <v>45110</v>
      </c>
      <c r="Q81" s="171"/>
      <c r="R81" s="171" t="s">
        <v>596</v>
      </c>
      <c r="S81" s="171"/>
      <c r="T81" s="171"/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  <c r="AF81" s="171"/>
      <c r="AG81" s="171"/>
      <c r="AH81" s="171"/>
      <c r="AI81" s="171"/>
      <c r="AJ81" s="171"/>
      <c r="AK81" s="171"/>
      <c r="AL81" s="171"/>
    </row>
    <row r="82" spans="1:38" ht="12.75" customHeight="1">
      <c r="A82" s="260">
        <v>4</v>
      </c>
      <c r="B82" s="261">
        <v>45110</v>
      </c>
      <c r="C82" s="262"/>
      <c r="D82" s="262" t="s">
        <v>910</v>
      </c>
      <c r="E82" s="260" t="s">
        <v>609</v>
      </c>
      <c r="F82" s="260">
        <v>231.25</v>
      </c>
      <c r="G82" s="260">
        <v>228</v>
      </c>
      <c r="H82" s="263">
        <v>233.75</v>
      </c>
      <c r="I82" s="263" t="s">
        <v>911</v>
      </c>
      <c r="J82" s="115" t="s">
        <v>915</v>
      </c>
      <c r="K82" s="113">
        <f>H82-F82</f>
        <v>2.5</v>
      </c>
      <c r="L82" s="116">
        <f t="shared" ref="L82" si="30">(H82*N82)*0.07%</f>
        <v>687.22500000000014</v>
      </c>
      <c r="M82" s="169">
        <f t="shared" ref="M82" si="31">(K82*N82)-L82</f>
        <v>9812.7749999999996</v>
      </c>
      <c r="N82" s="113">
        <v>4200</v>
      </c>
      <c r="O82" s="115" t="s">
        <v>597</v>
      </c>
      <c r="P82" s="114">
        <v>45110</v>
      </c>
      <c r="Q82" s="170"/>
      <c r="R82" s="171" t="s">
        <v>596</v>
      </c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71"/>
      <c r="AG82" s="172"/>
      <c r="AH82" s="170"/>
      <c r="AI82" s="170"/>
      <c r="AJ82" s="171"/>
      <c r="AK82" s="171"/>
      <c r="AL82" s="171"/>
    </row>
    <row r="83" spans="1:38" ht="12.75" customHeight="1">
      <c r="A83" s="260">
        <v>5</v>
      </c>
      <c r="B83" s="261">
        <v>45110</v>
      </c>
      <c r="C83" s="262"/>
      <c r="D83" s="262" t="s">
        <v>912</v>
      </c>
      <c r="E83" s="260" t="s">
        <v>617</v>
      </c>
      <c r="F83" s="260">
        <v>19400</v>
      </c>
      <c r="G83" s="260">
        <v>19530</v>
      </c>
      <c r="H83" s="263">
        <v>19350</v>
      </c>
      <c r="I83" s="263" t="s">
        <v>913</v>
      </c>
      <c r="J83" s="115" t="s">
        <v>624</v>
      </c>
      <c r="K83" s="113">
        <f>F83-H83</f>
        <v>50</v>
      </c>
      <c r="L83" s="116">
        <f t="shared" ref="L83" si="32">(H83*N83)*0.07%</f>
        <v>677.25000000000011</v>
      </c>
      <c r="M83" s="169">
        <f t="shared" ref="M83" si="33">(K83*N83)-L83</f>
        <v>1822.75</v>
      </c>
      <c r="N83" s="113">
        <v>50</v>
      </c>
      <c r="O83" s="115" t="s">
        <v>597</v>
      </c>
      <c r="P83" s="114">
        <v>45110</v>
      </c>
      <c r="Q83" s="170"/>
      <c r="R83" s="171" t="s">
        <v>596</v>
      </c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71"/>
      <c r="AG83" s="172"/>
      <c r="AH83" s="170"/>
      <c r="AI83" s="170"/>
      <c r="AJ83" s="171"/>
      <c r="AK83" s="171"/>
      <c r="AL83" s="171"/>
    </row>
    <row r="84" spans="1:38" ht="12.75" customHeight="1">
      <c r="A84" s="260">
        <v>6</v>
      </c>
      <c r="B84" s="261">
        <v>45110</v>
      </c>
      <c r="C84" s="262"/>
      <c r="D84" s="262" t="s">
        <v>918</v>
      </c>
      <c r="E84" s="260" t="s">
        <v>609</v>
      </c>
      <c r="F84" s="260">
        <v>3289</v>
      </c>
      <c r="G84" s="260">
        <v>3230</v>
      </c>
      <c r="H84" s="263">
        <v>3342.5</v>
      </c>
      <c r="I84" s="263">
        <v>3400</v>
      </c>
      <c r="J84" s="115" t="s">
        <v>951</v>
      </c>
      <c r="K84" s="113">
        <f>H84-F84</f>
        <v>53.5</v>
      </c>
      <c r="L84" s="116">
        <f t="shared" ref="L84:L85" si="34">(H84*N84)*0.07%</f>
        <v>409.45625000000007</v>
      </c>
      <c r="M84" s="169">
        <f t="shared" ref="M84:M85" si="35">(K84*N84)-L84</f>
        <v>8953.0437500000007</v>
      </c>
      <c r="N84" s="113">
        <v>175</v>
      </c>
      <c r="O84" s="115" t="s">
        <v>597</v>
      </c>
      <c r="P84" s="114">
        <v>45112</v>
      </c>
      <c r="Q84" s="170"/>
      <c r="R84" s="171" t="s">
        <v>596</v>
      </c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71"/>
      <c r="AG84" s="172"/>
      <c r="AH84" s="170"/>
      <c r="AI84" s="170"/>
      <c r="AJ84" s="171"/>
      <c r="AK84" s="171"/>
      <c r="AL84" s="171"/>
    </row>
    <row r="85" spans="1:38" ht="12.75" customHeight="1">
      <c r="A85" s="256">
        <v>7</v>
      </c>
      <c r="B85" s="347">
        <v>45110</v>
      </c>
      <c r="C85" s="348"/>
      <c r="D85" s="348" t="s">
        <v>921</v>
      </c>
      <c r="E85" s="256" t="s">
        <v>609</v>
      </c>
      <c r="F85" s="256">
        <v>681.5</v>
      </c>
      <c r="G85" s="256">
        <v>672</v>
      </c>
      <c r="H85" s="257">
        <v>672</v>
      </c>
      <c r="I85" s="257" t="s">
        <v>922</v>
      </c>
      <c r="J85" s="331" t="s">
        <v>952</v>
      </c>
      <c r="K85" s="349">
        <f>H85-F85</f>
        <v>-9.5</v>
      </c>
      <c r="L85" s="332">
        <f t="shared" si="34"/>
        <v>611.5200000000001</v>
      </c>
      <c r="M85" s="350">
        <f t="shared" si="35"/>
        <v>-12961.52</v>
      </c>
      <c r="N85" s="349">
        <v>1300</v>
      </c>
      <c r="O85" s="331" t="s">
        <v>610</v>
      </c>
      <c r="P85" s="351">
        <v>45112</v>
      </c>
      <c r="Q85" s="170"/>
      <c r="R85" s="62" t="s">
        <v>596</v>
      </c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171"/>
      <c r="AG85" s="172"/>
      <c r="AH85" s="170"/>
      <c r="AI85" s="170"/>
      <c r="AJ85" s="171"/>
      <c r="AK85" s="171"/>
      <c r="AL85" s="171"/>
    </row>
    <row r="86" spans="1:38" ht="12.75" customHeight="1">
      <c r="A86" s="256">
        <v>8</v>
      </c>
      <c r="B86" s="347">
        <v>45110</v>
      </c>
      <c r="C86" s="348"/>
      <c r="D86" s="348" t="s">
        <v>925</v>
      </c>
      <c r="E86" s="256" t="s">
        <v>609</v>
      </c>
      <c r="F86" s="256">
        <v>762.5</v>
      </c>
      <c r="G86" s="256">
        <v>750</v>
      </c>
      <c r="H86" s="257">
        <v>750</v>
      </c>
      <c r="I86" s="257" t="s">
        <v>926</v>
      </c>
      <c r="J86" s="331" t="s">
        <v>947</v>
      </c>
      <c r="K86" s="349">
        <f>H86-F86</f>
        <v>-12.5</v>
      </c>
      <c r="L86" s="332">
        <f t="shared" ref="L86:L89" si="36">(H86*N86)*0.07%</f>
        <v>525.00000000000011</v>
      </c>
      <c r="M86" s="350">
        <f t="shared" ref="M86:M89" si="37">(K86*N86)-L86</f>
        <v>-13025</v>
      </c>
      <c r="N86" s="349">
        <v>1000</v>
      </c>
      <c r="O86" s="331" t="s">
        <v>610</v>
      </c>
      <c r="P86" s="351">
        <v>45111</v>
      </c>
      <c r="Q86" s="170"/>
      <c r="R86" s="62" t="s">
        <v>611</v>
      </c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71"/>
      <c r="AG86" s="172"/>
      <c r="AH86" s="170"/>
      <c r="AI86" s="170"/>
      <c r="AJ86" s="171"/>
      <c r="AK86" s="171"/>
      <c r="AL86" s="171"/>
    </row>
    <row r="87" spans="1:38" ht="12.75" customHeight="1">
      <c r="A87" s="260">
        <v>9</v>
      </c>
      <c r="B87" s="261">
        <v>45113</v>
      </c>
      <c r="C87" s="262"/>
      <c r="D87" s="262" t="s">
        <v>959</v>
      </c>
      <c r="E87" s="260" t="s">
        <v>609</v>
      </c>
      <c r="F87" s="260">
        <v>4720</v>
      </c>
      <c r="G87" s="260">
        <v>4640</v>
      </c>
      <c r="H87" s="263">
        <v>4775</v>
      </c>
      <c r="I87" s="263" t="s">
        <v>960</v>
      </c>
      <c r="J87" s="115" t="s">
        <v>745</v>
      </c>
      <c r="K87" s="113">
        <f>H87-F87</f>
        <v>55</v>
      </c>
      <c r="L87" s="116">
        <f t="shared" si="36"/>
        <v>501.37500000000006</v>
      </c>
      <c r="M87" s="169">
        <f t="shared" si="37"/>
        <v>7748.625</v>
      </c>
      <c r="N87" s="113">
        <v>150</v>
      </c>
      <c r="O87" s="115" t="s">
        <v>597</v>
      </c>
      <c r="P87" s="114">
        <v>45113</v>
      </c>
      <c r="Q87" s="170"/>
      <c r="R87" s="62" t="s">
        <v>611</v>
      </c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71"/>
      <c r="AG87" s="172"/>
      <c r="AH87" s="170"/>
      <c r="AI87" s="170"/>
      <c r="AJ87" s="171"/>
      <c r="AK87" s="171"/>
      <c r="AL87" s="171"/>
    </row>
    <row r="88" spans="1:38" ht="12.75" customHeight="1">
      <c r="A88" s="256">
        <v>10</v>
      </c>
      <c r="B88" s="347">
        <v>45114</v>
      </c>
      <c r="C88" s="348"/>
      <c r="D88" s="348" t="s">
        <v>959</v>
      </c>
      <c r="E88" s="256" t="s">
        <v>609</v>
      </c>
      <c r="F88" s="256">
        <v>4695</v>
      </c>
      <c r="G88" s="256">
        <v>4615</v>
      </c>
      <c r="H88" s="257">
        <v>4615</v>
      </c>
      <c r="I88" s="257" t="s">
        <v>989</v>
      </c>
      <c r="J88" s="331" t="s">
        <v>1032</v>
      </c>
      <c r="K88" s="349">
        <f t="shared" ref="K88:K89" si="38">H88-F88</f>
        <v>-80</v>
      </c>
      <c r="L88" s="332">
        <f t="shared" si="36"/>
        <v>484.57500000000005</v>
      </c>
      <c r="M88" s="350">
        <f t="shared" si="37"/>
        <v>-12484.575000000001</v>
      </c>
      <c r="N88" s="349">
        <v>150</v>
      </c>
      <c r="O88" s="331" t="s">
        <v>610</v>
      </c>
      <c r="P88" s="351">
        <v>45117</v>
      </c>
      <c r="Q88" s="170"/>
      <c r="R88" s="62" t="s">
        <v>611</v>
      </c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171"/>
      <c r="AG88" s="172"/>
      <c r="AH88" s="170"/>
      <c r="AI88" s="170"/>
      <c r="AJ88" s="171"/>
      <c r="AK88" s="171"/>
      <c r="AL88" s="171"/>
    </row>
    <row r="89" spans="1:38" ht="12.75" customHeight="1">
      <c r="A89" s="256">
        <v>11</v>
      </c>
      <c r="B89" s="347">
        <v>45114</v>
      </c>
      <c r="C89" s="348"/>
      <c r="D89" s="348" t="s">
        <v>894</v>
      </c>
      <c r="E89" s="256" t="s">
        <v>609</v>
      </c>
      <c r="F89" s="256">
        <v>2727.5</v>
      </c>
      <c r="G89" s="256">
        <v>2685</v>
      </c>
      <c r="H89" s="257">
        <v>2685</v>
      </c>
      <c r="I89" s="257" t="s">
        <v>990</v>
      </c>
      <c r="J89" s="331" t="s">
        <v>1013</v>
      </c>
      <c r="K89" s="349">
        <f t="shared" si="38"/>
        <v>-42.5</v>
      </c>
      <c r="L89" s="332">
        <f t="shared" si="36"/>
        <v>563.85000000000014</v>
      </c>
      <c r="M89" s="350">
        <f t="shared" si="37"/>
        <v>-13313.85</v>
      </c>
      <c r="N89" s="349">
        <v>300</v>
      </c>
      <c r="O89" s="331" t="s">
        <v>610</v>
      </c>
      <c r="P89" s="351">
        <v>45117</v>
      </c>
      <c r="Q89" s="170"/>
      <c r="R89" s="62" t="s">
        <v>611</v>
      </c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71"/>
      <c r="AG89" s="172"/>
      <c r="AH89" s="170"/>
      <c r="AI89" s="170"/>
      <c r="AJ89" s="171"/>
      <c r="AK89" s="171"/>
      <c r="AL89" s="171"/>
    </row>
    <row r="90" spans="1:38" ht="12.75" customHeight="1">
      <c r="A90" s="256">
        <v>12</v>
      </c>
      <c r="B90" s="347">
        <v>45117</v>
      </c>
      <c r="C90" s="348"/>
      <c r="D90" s="348" t="s">
        <v>1011</v>
      </c>
      <c r="E90" s="256" t="s">
        <v>609</v>
      </c>
      <c r="F90" s="256">
        <v>809</v>
      </c>
      <c r="G90" s="256">
        <v>799</v>
      </c>
      <c r="H90" s="257">
        <v>799</v>
      </c>
      <c r="I90" s="257" t="s">
        <v>1012</v>
      </c>
      <c r="J90" s="331" t="s">
        <v>1027</v>
      </c>
      <c r="K90" s="349">
        <f t="shared" ref="K90" si="39">H90-F90</f>
        <v>-10</v>
      </c>
      <c r="L90" s="332">
        <f t="shared" ref="L90:L91" si="40">(H90*N90)*0.07%</f>
        <v>755.05500000000006</v>
      </c>
      <c r="M90" s="350">
        <f t="shared" ref="M90:M91" si="41">(K90*N90)-L90</f>
        <v>-14255.055</v>
      </c>
      <c r="N90" s="349">
        <v>1350</v>
      </c>
      <c r="O90" s="331" t="s">
        <v>610</v>
      </c>
      <c r="P90" s="351">
        <v>45118</v>
      </c>
      <c r="Q90" s="170"/>
      <c r="R90" s="62" t="s">
        <v>596</v>
      </c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171"/>
      <c r="AG90" s="172"/>
      <c r="AH90" s="170"/>
      <c r="AI90" s="170"/>
      <c r="AJ90" s="171"/>
      <c r="AK90" s="171"/>
      <c r="AL90" s="171"/>
    </row>
    <row r="91" spans="1:38" ht="15" customHeight="1">
      <c r="A91" s="260">
        <v>13</v>
      </c>
      <c r="B91" s="261">
        <v>45121</v>
      </c>
      <c r="C91" s="262"/>
      <c r="D91" s="262" t="s">
        <v>921</v>
      </c>
      <c r="E91" s="260" t="s">
        <v>609</v>
      </c>
      <c r="F91" s="260" t="s">
        <v>1090</v>
      </c>
      <c r="G91" s="260">
        <v>624</v>
      </c>
      <c r="H91" s="263">
        <v>643</v>
      </c>
      <c r="I91" s="263" t="s">
        <v>1083</v>
      </c>
      <c r="J91" s="115" t="s">
        <v>822</v>
      </c>
      <c r="K91" s="113">
        <f t="shared" ref="K91:K97" si="42">H91-F91</f>
        <v>9</v>
      </c>
      <c r="L91" s="116">
        <f t="shared" si="40"/>
        <v>585.13000000000011</v>
      </c>
      <c r="M91" s="169">
        <f t="shared" si="41"/>
        <v>11114.869999999999</v>
      </c>
      <c r="N91" s="113">
        <v>1300</v>
      </c>
      <c r="O91" s="115" t="s">
        <v>597</v>
      </c>
      <c r="P91" s="114">
        <v>45124</v>
      </c>
      <c r="Q91" s="171"/>
      <c r="R91" s="171" t="s">
        <v>596</v>
      </c>
      <c r="S91" s="171"/>
      <c r="T91" s="171"/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1"/>
      <c r="AI91" s="171"/>
      <c r="AJ91" s="171"/>
      <c r="AK91" s="171"/>
      <c r="AL91" s="171"/>
    </row>
    <row r="92" spans="1:38" ht="12.75" customHeight="1">
      <c r="A92" s="260">
        <v>14</v>
      </c>
      <c r="B92" s="261">
        <v>45121</v>
      </c>
      <c r="C92" s="262"/>
      <c r="D92" s="262" t="s">
        <v>1087</v>
      </c>
      <c r="E92" s="260" t="s">
        <v>609</v>
      </c>
      <c r="F92" s="260">
        <v>185.5</v>
      </c>
      <c r="G92" s="260">
        <v>181</v>
      </c>
      <c r="H92" s="263">
        <v>188.5</v>
      </c>
      <c r="I92" s="263" t="s">
        <v>1088</v>
      </c>
      <c r="J92" s="115" t="s">
        <v>1094</v>
      </c>
      <c r="K92" s="113">
        <f t="shared" si="42"/>
        <v>3</v>
      </c>
      <c r="L92" s="116">
        <f t="shared" ref="L92" si="43">(H92*N92)*0.07%</f>
        <v>395.85000000000008</v>
      </c>
      <c r="M92" s="169">
        <f t="shared" ref="M92" si="44">(K92*N92)-L92</f>
        <v>8604.15</v>
      </c>
      <c r="N92" s="113">
        <v>3000</v>
      </c>
      <c r="O92" s="115" t="s">
        <v>597</v>
      </c>
      <c r="P92" s="114">
        <v>45124</v>
      </c>
      <c r="Q92" s="170"/>
      <c r="R92" s="62" t="s">
        <v>596</v>
      </c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171"/>
      <c r="AG92" s="172"/>
      <c r="AH92" s="170"/>
      <c r="AI92" s="170"/>
      <c r="AJ92" s="171"/>
      <c r="AK92" s="171"/>
      <c r="AL92" s="171"/>
    </row>
    <row r="93" spans="1:38" ht="12.75" customHeight="1">
      <c r="A93" s="260">
        <v>15</v>
      </c>
      <c r="B93" s="261">
        <v>45127</v>
      </c>
      <c r="C93" s="262"/>
      <c r="D93" s="262" t="s">
        <v>910</v>
      </c>
      <c r="E93" s="260" t="s">
        <v>609</v>
      </c>
      <c r="F93" s="260">
        <v>229</v>
      </c>
      <c r="G93" s="260">
        <v>226</v>
      </c>
      <c r="H93" s="263">
        <v>230</v>
      </c>
      <c r="I93" s="263" t="s">
        <v>1128</v>
      </c>
      <c r="J93" s="115" t="s">
        <v>823</v>
      </c>
      <c r="K93" s="113">
        <f t="shared" si="42"/>
        <v>1</v>
      </c>
      <c r="L93" s="116">
        <f t="shared" ref="L93" si="45">(H93*N93)*0.07%</f>
        <v>676.2</v>
      </c>
      <c r="M93" s="169">
        <f t="shared" ref="M93" si="46">(K93*N93)-L93</f>
        <v>3523.8</v>
      </c>
      <c r="N93" s="113">
        <v>4200</v>
      </c>
      <c r="O93" s="115" t="s">
        <v>597</v>
      </c>
      <c r="P93" s="114">
        <v>45131</v>
      </c>
      <c r="Q93" s="170"/>
      <c r="R93" s="62" t="s">
        <v>596</v>
      </c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171"/>
      <c r="AG93" s="172"/>
      <c r="AH93" s="170"/>
      <c r="AI93" s="170"/>
      <c r="AJ93" s="171"/>
      <c r="AK93" s="171"/>
      <c r="AL93" s="171"/>
    </row>
    <row r="94" spans="1:38" ht="12.75" customHeight="1">
      <c r="A94" s="305">
        <v>16</v>
      </c>
      <c r="B94" s="306">
        <v>45127</v>
      </c>
      <c r="C94" s="307"/>
      <c r="D94" s="308" t="s">
        <v>1136</v>
      </c>
      <c r="E94" s="307" t="s">
        <v>609</v>
      </c>
      <c r="F94" s="309">
        <v>1816</v>
      </c>
      <c r="G94" s="307">
        <v>1790</v>
      </c>
      <c r="H94" s="307">
        <v>1817</v>
      </c>
      <c r="I94" s="307" t="s">
        <v>1137</v>
      </c>
      <c r="J94" s="307" t="s">
        <v>823</v>
      </c>
      <c r="K94" s="305">
        <f t="shared" si="42"/>
        <v>1</v>
      </c>
      <c r="L94" s="313">
        <f t="shared" ref="L94" si="47">(H94*N94)*0.07%</f>
        <v>604.15250000000003</v>
      </c>
      <c r="M94" s="314">
        <f t="shared" ref="M94" si="48">(K94*N94)-L94</f>
        <v>-129.15250000000003</v>
      </c>
      <c r="N94" s="305">
        <v>475</v>
      </c>
      <c r="O94" s="307" t="s">
        <v>620</v>
      </c>
      <c r="P94" s="306">
        <v>45131</v>
      </c>
      <c r="Q94" s="170"/>
      <c r="R94" s="62" t="s">
        <v>611</v>
      </c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171"/>
      <c r="AG94" s="172"/>
      <c r="AH94" s="170"/>
      <c r="AI94" s="170"/>
      <c r="AJ94" s="171"/>
      <c r="AK94" s="171"/>
      <c r="AL94" s="171"/>
    </row>
    <row r="95" spans="1:38" ht="12.75" customHeight="1">
      <c r="A95" s="260">
        <v>17</v>
      </c>
      <c r="B95" s="261">
        <v>45127</v>
      </c>
      <c r="C95" s="262"/>
      <c r="D95" s="262" t="s">
        <v>1138</v>
      </c>
      <c r="E95" s="260" t="s">
        <v>609</v>
      </c>
      <c r="F95" s="260">
        <v>946</v>
      </c>
      <c r="G95" s="260">
        <v>930</v>
      </c>
      <c r="H95" s="263">
        <v>951</v>
      </c>
      <c r="I95" s="263" t="s">
        <v>1139</v>
      </c>
      <c r="J95" s="258" t="s">
        <v>929</v>
      </c>
      <c r="K95" s="295">
        <f t="shared" si="42"/>
        <v>5</v>
      </c>
      <c r="L95" s="383">
        <f t="shared" ref="L95" si="49">(H95*N95)*0.07%</f>
        <v>565.84500000000003</v>
      </c>
      <c r="M95" s="384">
        <f t="shared" ref="M95" si="50">(K95*N95)-L95</f>
        <v>3684.1549999999997</v>
      </c>
      <c r="N95" s="295">
        <v>850</v>
      </c>
      <c r="O95" s="115" t="s">
        <v>597</v>
      </c>
      <c r="P95" s="296">
        <v>45134</v>
      </c>
      <c r="Q95" s="170"/>
      <c r="R95" s="62" t="s">
        <v>611</v>
      </c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171"/>
      <c r="AG95" s="172"/>
      <c r="AH95" s="170"/>
      <c r="AI95" s="170"/>
      <c r="AJ95" s="171"/>
      <c r="AK95" s="171"/>
      <c r="AL95" s="171"/>
    </row>
    <row r="96" spans="1:38" ht="12.75" customHeight="1">
      <c r="A96" s="305">
        <v>18</v>
      </c>
      <c r="B96" s="306">
        <v>45131</v>
      </c>
      <c r="C96" s="307"/>
      <c r="D96" s="308" t="s">
        <v>1171</v>
      </c>
      <c r="E96" s="307" t="s">
        <v>609</v>
      </c>
      <c r="F96" s="309">
        <v>978</v>
      </c>
      <c r="G96" s="307">
        <v>959</v>
      </c>
      <c r="H96" s="307">
        <v>979</v>
      </c>
      <c r="I96" s="307" t="s">
        <v>1172</v>
      </c>
      <c r="J96" s="307" t="s">
        <v>823</v>
      </c>
      <c r="K96" s="305">
        <f t="shared" si="42"/>
        <v>1</v>
      </c>
      <c r="L96" s="313">
        <f t="shared" ref="L96:L97" si="51">(H96*N96)*0.07%</f>
        <v>428.31250000000006</v>
      </c>
      <c r="M96" s="314">
        <f t="shared" ref="M96:M97" si="52">(K96*N96)-L96</f>
        <v>196.68749999999994</v>
      </c>
      <c r="N96" s="305">
        <v>625</v>
      </c>
      <c r="O96" s="307" t="s">
        <v>620</v>
      </c>
      <c r="P96" s="306">
        <v>45133</v>
      </c>
      <c r="Q96" s="170"/>
      <c r="R96" s="62" t="s">
        <v>596</v>
      </c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171"/>
      <c r="AG96" s="172"/>
      <c r="AH96" s="170"/>
      <c r="AI96" s="170"/>
      <c r="AJ96" s="171"/>
      <c r="AK96" s="171"/>
      <c r="AL96" s="171"/>
    </row>
    <row r="97" spans="1:38" ht="12.75" customHeight="1">
      <c r="A97" s="260">
        <v>19</v>
      </c>
      <c r="B97" s="261">
        <v>45134</v>
      </c>
      <c r="C97" s="262"/>
      <c r="D97" s="262" t="s">
        <v>1208</v>
      </c>
      <c r="E97" s="260" t="s">
        <v>609</v>
      </c>
      <c r="F97" s="260">
        <v>253.5</v>
      </c>
      <c r="G97" s="260">
        <v>249.5</v>
      </c>
      <c r="H97" s="263">
        <v>256.5</v>
      </c>
      <c r="I97" s="263" t="s">
        <v>1201</v>
      </c>
      <c r="J97" s="258" t="s">
        <v>1094</v>
      </c>
      <c r="K97" s="295">
        <f t="shared" si="42"/>
        <v>3</v>
      </c>
      <c r="L97" s="383">
        <f t="shared" si="51"/>
        <v>646.38000000000011</v>
      </c>
      <c r="M97" s="384">
        <f t="shared" si="52"/>
        <v>10153.619999999999</v>
      </c>
      <c r="N97" s="295">
        <v>3600</v>
      </c>
      <c r="O97" s="115" t="s">
        <v>597</v>
      </c>
      <c r="P97" s="296">
        <v>45134</v>
      </c>
      <c r="Q97" s="170"/>
      <c r="R97" s="62" t="s">
        <v>611</v>
      </c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171"/>
      <c r="AG97" s="172"/>
      <c r="AH97" s="170"/>
      <c r="AI97" s="170"/>
      <c r="AJ97" s="171"/>
      <c r="AK97" s="171"/>
      <c r="AL97" s="171"/>
    </row>
    <row r="98" spans="1:38" ht="12.75" customHeight="1">
      <c r="A98" s="260">
        <v>20</v>
      </c>
      <c r="B98" s="261">
        <v>45134</v>
      </c>
      <c r="C98" s="262"/>
      <c r="D98" s="262" t="s">
        <v>1202</v>
      </c>
      <c r="E98" s="260" t="s">
        <v>609</v>
      </c>
      <c r="F98" s="260">
        <v>1730</v>
      </c>
      <c r="G98" s="260">
        <v>1700</v>
      </c>
      <c r="H98" s="263">
        <v>1766</v>
      </c>
      <c r="I98" s="263" t="s">
        <v>1203</v>
      </c>
      <c r="J98" s="258" t="s">
        <v>1240</v>
      </c>
      <c r="K98" s="295">
        <f t="shared" ref="K98" si="53">H98-F98</f>
        <v>36</v>
      </c>
      <c r="L98" s="383">
        <f t="shared" ref="L98" si="54">(H98*N98)*0.07%</f>
        <v>494.48000000000008</v>
      </c>
      <c r="M98" s="384">
        <f t="shared" ref="M98" si="55">(K98*N98)-L98</f>
        <v>13905.52</v>
      </c>
      <c r="N98" s="295">
        <v>400</v>
      </c>
      <c r="O98" s="115" t="s">
        <v>597</v>
      </c>
      <c r="P98" s="296">
        <v>45138</v>
      </c>
      <c r="Q98" s="170"/>
      <c r="R98" s="62" t="s">
        <v>611</v>
      </c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171"/>
      <c r="AG98" s="172"/>
      <c r="AH98" s="170"/>
      <c r="AI98" s="170"/>
      <c r="AJ98" s="171"/>
      <c r="AK98" s="171"/>
      <c r="AL98" s="171"/>
    </row>
    <row r="99" spans="1:38" ht="12.75" customHeight="1">
      <c r="A99" s="260">
        <v>21</v>
      </c>
      <c r="B99" s="261">
        <v>45135</v>
      </c>
      <c r="C99" s="262"/>
      <c r="D99" s="262" t="s">
        <v>1221</v>
      </c>
      <c r="E99" s="260" t="s">
        <v>609</v>
      </c>
      <c r="F99" s="260">
        <v>345</v>
      </c>
      <c r="G99" s="260">
        <v>340</v>
      </c>
      <c r="H99" s="263">
        <v>348.5</v>
      </c>
      <c r="I99" s="263" t="s">
        <v>1222</v>
      </c>
      <c r="J99" s="258" t="s">
        <v>1241</v>
      </c>
      <c r="K99" s="295">
        <f t="shared" ref="K99" si="56">H99-F99</f>
        <v>3.5</v>
      </c>
      <c r="L99" s="383">
        <f t="shared" ref="L99" si="57">(H99*N99)*0.07%</f>
        <v>658.66500000000008</v>
      </c>
      <c r="M99" s="384">
        <f t="shared" ref="M99" si="58">(K99*N99)-L99</f>
        <v>8791.3349999999991</v>
      </c>
      <c r="N99" s="295">
        <v>2700</v>
      </c>
      <c r="O99" s="115" t="s">
        <v>597</v>
      </c>
      <c r="P99" s="296">
        <v>45138</v>
      </c>
      <c r="Q99" s="170"/>
      <c r="R99" s="62" t="s">
        <v>596</v>
      </c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171"/>
      <c r="AG99" s="172"/>
      <c r="AH99" s="170"/>
      <c r="AI99" s="170"/>
      <c r="AJ99" s="171"/>
      <c r="AK99" s="171"/>
      <c r="AL99" s="171"/>
    </row>
    <row r="100" spans="1:38" ht="12.75" customHeight="1">
      <c r="A100" s="107">
        <v>22</v>
      </c>
      <c r="B100" s="173">
        <v>45138</v>
      </c>
      <c r="C100" s="174"/>
      <c r="D100" s="174" t="s">
        <v>1242</v>
      </c>
      <c r="E100" s="107" t="s">
        <v>609</v>
      </c>
      <c r="F100" s="107" t="s">
        <v>1243</v>
      </c>
      <c r="G100" s="107">
        <v>1990</v>
      </c>
      <c r="H100" s="110"/>
      <c r="I100" s="110" t="s">
        <v>1244</v>
      </c>
      <c r="J100" s="265" t="s">
        <v>595</v>
      </c>
      <c r="K100" s="107"/>
      <c r="L100" s="111"/>
      <c r="M100" s="176"/>
      <c r="N100" s="107"/>
      <c r="O100" s="110"/>
      <c r="P100" s="108"/>
      <c r="Q100" s="170"/>
      <c r="R100" s="62" t="s">
        <v>611</v>
      </c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171"/>
      <c r="AG100" s="172"/>
      <c r="AH100" s="170"/>
      <c r="AI100" s="170"/>
      <c r="AJ100" s="171"/>
      <c r="AK100" s="171"/>
      <c r="AL100" s="171"/>
    </row>
    <row r="101" spans="1:38" ht="12.75" customHeight="1">
      <c r="A101" s="260">
        <v>23</v>
      </c>
      <c r="B101" s="261">
        <v>45138</v>
      </c>
      <c r="C101" s="262"/>
      <c r="D101" s="262" t="s">
        <v>1245</v>
      </c>
      <c r="E101" s="260" t="s">
        <v>609</v>
      </c>
      <c r="F101" s="260">
        <v>1367</v>
      </c>
      <c r="G101" s="260">
        <v>1349</v>
      </c>
      <c r="H101" s="263">
        <v>1379</v>
      </c>
      <c r="I101" s="263" t="s">
        <v>1246</v>
      </c>
      <c r="J101" s="258" t="s">
        <v>1009</v>
      </c>
      <c r="K101" s="295">
        <f t="shared" ref="K101" si="59">H101-F101</f>
        <v>12</v>
      </c>
      <c r="L101" s="383">
        <f t="shared" ref="L101" si="60">(H101*N101)*0.07%</f>
        <v>675.71000000000015</v>
      </c>
      <c r="M101" s="384">
        <f t="shared" ref="M101" si="61">(K101*N101)-L101</f>
        <v>7724.29</v>
      </c>
      <c r="N101" s="295">
        <v>700</v>
      </c>
      <c r="O101" s="115" t="s">
        <v>597</v>
      </c>
      <c r="P101" s="296">
        <v>45138</v>
      </c>
      <c r="Q101" s="170"/>
      <c r="R101" s="62" t="s">
        <v>596</v>
      </c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171"/>
      <c r="AG101" s="172"/>
      <c r="AH101" s="170"/>
      <c r="AI101" s="170"/>
      <c r="AJ101" s="171"/>
      <c r="AK101" s="171"/>
      <c r="AL101" s="171"/>
    </row>
    <row r="102" spans="1:38" ht="12.75" customHeight="1">
      <c r="A102" s="107">
        <v>24</v>
      </c>
      <c r="B102" s="173">
        <v>45138</v>
      </c>
      <c r="C102" s="174"/>
      <c r="D102" s="174" t="s">
        <v>1247</v>
      </c>
      <c r="E102" s="107" t="s">
        <v>609</v>
      </c>
      <c r="F102" s="107" t="s">
        <v>1248</v>
      </c>
      <c r="G102" s="107">
        <v>171</v>
      </c>
      <c r="H102" s="110"/>
      <c r="I102" s="110" t="s">
        <v>1249</v>
      </c>
      <c r="J102" s="265" t="s">
        <v>595</v>
      </c>
      <c r="K102" s="107"/>
      <c r="L102" s="111"/>
      <c r="M102" s="176"/>
      <c r="N102" s="107"/>
      <c r="O102" s="110"/>
      <c r="P102" s="108"/>
      <c r="Q102" s="170"/>
      <c r="R102" s="62" t="s">
        <v>596</v>
      </c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171"/>
      <c r="AG102" s="172"/>
      <c r="AH102" s="170"/>
      <c r="AI102" s="170"/>
      <c r="AJ102" s="171"/>
      <c r="AK102" s="171"/>
      <c r="AL102" s="171"/>
    </row>
    <row r="103" spans="1:38" ht="12.75" customHeight="1">
      <c r="A103" s="107">
        <v>25</v>
      </c>
      <c r="B103" s="173">
        <v>45138</v>
      </c>
      <c r="C103" s="174"/>
      <c r="D103" s="174" t="s">
        <v>1250</v>
      </c>
      <c r="E103" s="107" t="s">
        <v>609</v>
      </c>
      <c r="F103" s="107" t="s">
        <v>1251</v>
      </c>
      <c r="G103" s="107">
        <v>2495</v>
      </c>
      <c r="H103" s="110"/>
      <c r="I103" s="110" t="s">
        <v>1252</v>
      </c>
      <c r="J103" s="265" t="s">
        <v>595</v>
      </c>
      <c r="K103" s="107"/>
      <c r="L103" s="111"/>
      <c r="M103" s="176"/>
      <c r="N103" s="107"/>
      <c r="O103" s="110"/>
      <c r="P103" s="108"/>
      <c r="Q103" s="170"/>
      <c r="R103" s="62" t="s">
        <v>611</v>
      </c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171"/>
      <c r="AG103" s="172"/>
      <c r="AH103" s="170"/>
      <c r="AI103" s="170"/>
      <c r="AJ103" s="171"/>
      <c r="AK103" s="171"/>
      <c r="AL103" s="171"/>
    </row>
    <row r="104" spans="1:38" ht="12.75" customHeight="1">
      <c r="A104" s="107"/>
      <c r="B104" s="173"/>
      <c r="C104" s="174"/>
      <c r="D104" s="174"/>
      <c r="E104" s="107"/>
      <c r="F104" s="107"/>
      <c r="G104" s="107"/>
      <c r="H104" s="110"/>
      <c r="I104" s="110"/>
      <c r="J104" s="265"/>
      <c r="K104" s="107"/>
      <c r="L104" s="111"/>
      <c r="M104" s="176"/>
      <c r="N104" s="107"/>
      <c r="O104" s="110"/>
      <c r="P104" s="108"/>
      <c r="Q104" s="170"/>
      <c r="R104" s="62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171"/>
      <c r="AG104" s="172"/>
      <c r="AH104" s="170"/>
      <c r="AI104" s="170"/>
      <c r="AJ104" s="171"/>
      <c r="AK104" s="171"/>
      <c r="AL104" s="171"/>
    </row>
    <row r="105" spans="1:38" ht="12.75" customHeight="1">
      <c r="A105" s="107"/>
      <c r="B105" s="173"/>
      <c r="C105" s="174"/>
      <c r="D105" s="174"/>
      <c r="E105" s="107"/>
      <c r="F105" s="107"/>
      <c r="G105" s="107"/>
      <c r="H105" s="110"/>
      <c r="I105" s="110"/>
      <c r="J105" s="265"/>
      <c r="K105" s="107"/>
      <c r="L105" s="111"/>
      <c r="M105" s="176"/>
      <c r="N105" s="107"/>
      <c r="O105" s="110"/>
      <c r="P105" s="108"/>
      <c r="Q105" s="170"/>
      <c r="R105" s="62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171"/>
      <c r="AG105" s="172"/>
      <c r="AH105" s="170"/>
      <c r="AI105" s="170"/>
      <c r="AJ105" s="171"/>
      <c r="AK105" s="171"/>
      <c r="AL105" s="171"/>
    </row>
    <row r="106" spans="1:38" ht="12.75" customHeight="1">
      <c r="A106" s="171"/>
      <c r="B106" s="177"/>
      <c r="C106" s="170"/>
      <c r="D106" s="170"/>
      <c r="E106" s="171"/>
      <c r="F106" s="171"/>
      <c r="G106" s="171"/>
      <c r="H106" s="178"/>
      <c r="I106" s="178"/>
      <c r="J106" s="178"/>
      <c r="K106" s="170"/>
      <c r="L106" s="171"/>
      <c r="M106" s="171"/>
      <c r="N106" s="171"/>
      <c r="O106" s="178"/>
      <c r="P106" s="178"/>
      <c r="Q106" s="170"/>
      <c r="R106" s="62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171"/>
      <c r="AG106" s="172"/>
      <c r="AH106" s="170"/>
      <c r="AI106" s="170"/>
      <c r="AJ106" s="171"/>
      <c r="AK106" s="171"/>
      <c r="AL106" s="171"/>
    </row>
    <row r="107" spans="1:38">
      <c r="A107" s="179" t="s">
        <v>618</v>
      </c>
      <c r="B107" s="179"/>
      <c r="C107" s="179"/>
      <c r="D107" s="179"/>
      <c r="E107" s="180"/>
      <c r="F107" s="134"/>
      <c r="G107" s="134"/>
      <c r="H107" s="134"/>
      <c r="I107" s="134"/>
      <c r="J107" s="1"/>
      <c r="K107" s="6"/>
      <c r="L107" s="6"/>
      <c r="M107" s="6"/>
      <c r="N107" s="1"/>
      <c r="O107" s="1"/>
      <c r="P107" s="41"/>
      <c r="Q107" s="4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41"/>
      <c r="AH107" s="41"/>
      <c r="AI107" s="41"/>
      <c r="AJ107" s="41"/>
      <c r="AK107" s="41"/>
      <c r="AL107" s="41"/>
    </row>
    <row r="108" spans="1:38" ht="38.25">
      <c r="A108" s="104" t="s">
        <v>16</v>
      </c>
      <c r="B108" s="104" t="s">
        <v>568</v>
      </c>
      <c r="C108" s="104"/>
      <c r="D108" s="105" t="s">
        <v>580</v>
      </c>
      <c r="E108" s="104" t="s">
        <v>581</v>
      </c>
      <c r="F108" s="104" t="s">
        <v>582</v>
      </c>
      <c r="G108" s="104" t="s">
        <v>607</v>
      </c>
      <c r="H108" s="104" t="s">
        <v>584</v>
      </c>
      <c r="I108" s="104" t="s">
        <v>585</v>
      </c>
      <c r="J108" s="103" t="s">
        <v>586</v>
      </c>
      <c r="K108" s="103" t="s">
        <v>619</v>
      </c>
      <c r="L108" s="106" t="s">
        <v>588</v>
      </c>
      <c r="M108" s="168" t="s">
        <v>615</v>
      </c>
      <c r="N108" s="104" t="s">
        <v>616</v>
      </c>
      <c r="O108" s="104" t="s">
        <v>590</v>
      </c>
      <c r="P108" s="105" t="s">
        <v>591</v>
      </c>
      <c r="Q108" s="41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41"/>
      <c r="AH108" s="41"/>
      <c r="AI108" s="41"/>
      <c r="AJ108" s="41"/>
      <c r="AK108" s="41"/>
      <c r="AL108" s="41"/>
    </row>
    <row r="109" spans="1:38" ht="15" customHeight="1">
      <c r="A109" s="413">
        <v>1</v>
      </c>
      <c r="B109" s="417">
        <v>45107</v>
      </c>
      <c r="C109" s="258"/>
      <c r="D109" s="259" t="s">
        <v>903</v>
      </c>
      <c r="E109" s="258" t="s">
        <v>609</v>
      </c>
      <c r="F109" s="275" t="s">
        <v>995</v>
      </c>
      <c r="G109" s="258"/>
      <c r="H109" s="258">
        <v>31</v>
      </c>
      <c r="I109" s="258"/>
      <c r="J109" s="424" t="s">
        <v>1030</v>
      </c>
      <c r="K109" s="283">
        <f t="shared" ref="K109" si="62">H109-F109</f>
        <v>7</v>
      </c>
      <c r="L109" s="284">
        <v>100</v>
      </c>
      <c r="M109" s="355">
        <f t="shared" ref="M109" si="63">(K109*N109)-100</f>
        <v>4800</v>
      </c>
      <c r="N109" s="283">
        <v>700</v>
      </c>
      <c r="O109" s="419" t="s">
        <v>597</v>
      </c>
      <c r="P109" s="421">
        <v>45118</v>
      </c>
      <c r="Q109" s="171"/>
      <c r="R109" s="171" t="s">
        <v>611</v>
      </c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</row>
    <row r="110" spans="1:38" ht="15" customHeight="1">
      <c r="A110" s="414"/>
      <c r="B110" s="423"/>
      <c r="C110" s="258"/>
      <c r="D110" s="259" t="s">
        <v>904</v>
      </c>
      <c r="E110" s="258" t="s">
        <v>617</v>
      </c>
      <c r="F110" s="275" t="s">
        <v>1017</v>
      </c>
      <c r="G110" s="258"/>
      <c r="H110" s="258">
        <v>22.5</v>
      </c>
      <c r="I110" s="258"/>
      <c r="J110" s="425"/>
      <c r="K110" s="321">
        <f>F110-H110</f>
        <v>-5</v>
      </c>
      <c r="L110" s="284">
        <v>100</v>
      </c>
      <c r="M110" s="355">
        <f t="shared" ref="M110" si="64">(K110*N110)-100</f>
        <v>-3600</v>
      </c>
      <c r="N110" s="283">
        <v>700</v>
      </c>
      <c r="O110" s="420"/>
      <c r="P110" s="422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</row>
    <row r="111" spans="1:38" ht="15" customHeight="1">
      <c r="A111" s="298">
        <v>2</v>
      </c>
      <c r="B111" s="297">
        <v>45107</v>
      </c>
      <c r="C111" s="271"/>
      <c r="D111" s="272" t="s">
        <v>898</v>
      </c>
      <c r="E111" s="271" t="s">
        <v>617</v>
      </c>
      <c r="F111" s="276" t="s">
        <v>906</v>
      </c>
      <c r="G111" s="271">
        <v>115</v>
      </c>
      <c r="H111" s="271">
        <v>115</v>
      </c>
      <c r="I111" s="271" t="s">
        <v>900</v>
      </c>
      <c r="J111" s="257" t="s">
        <v>907</v>
      </c>
      <c r="K111" s="290">
        <f>F111-H111</f>
        <v>-30.5</v>
      </c>
      <c r="L111" s="279">
        <v>100</v>
      </c>
      <c r="M111" s="431">
        <f t="shared" ref="M111" si="65">(K111*N111)-100</f>
        <v>-1625</v>
      </c>
      <c r="N111" s="298">
        <v>50</v>
      </c>
      <c r="O111" s="432" t="s">
        <v>610</v>
      </c>
      <c r="P111" s="281">
        <v>45110</v>
      </c>
      <c r="Q111" s="171"/>
      <c r="R111" s="171" t="s">
        <v>596</v>
      </c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</row>
    <row r="112" spans="1:38" ht="15" customHeight="1">
      <c r="A112" s="298">
        <v>3</v>
      </c>
      <c r="B112" s="297">
        <v>45107</v>
      </c>
      <c r="C112" s="271"/>
      <c r="D112" s="272" t="s">
        <v>899</v>
      </c>
      <c r="E112" s="271" t="s">
        <v>609</v>
      </c>
      <c r="F112" s="276" t="s">
        <v>905</v>
      </c>
      <c r="G112" s="271">
        <v>30</v>
      </c>
      <c r="H112" s="271">
        <v>30</v>
      </c>
      <c r="I112" s="271" t="s">
        <v>901</v>
      </c>
      <c r="J112" s="257" t="s">
        <v>908</v>
      </c>
      <c r="K112" s="256">
        <f t="shared" ref="K112:K113" si="66">H112-F112</f>
        <v>-39</v>
      </c>
      <c r="L112" s="279">
        <v>100</v>
      </c>
      <c r="M112" s="280">
        <f t="shared" ref="M112:M113" si="67">(K112*N112)-100</f>
        <v>-1660</v>
      </c>
      <c r="N112" s="356">
        <v>40</v>
      </c>
      <c r="O112" s="273" t="s">
        <v>610</v>
      </c>
      <c r="P112" s="281">
        <v>45110</v>
      </c>
      <c r="Q112" s="171"/>
      <c r="R112" s="171" t="s">
        <v>611</v>
      </c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</row>
    <row r="113" spans="1:38" ht="15" customHeight="1">
      <c r="A113" s="295">
        <v>4</v>
      </c>
      <c r="B113" s="296">
        <v>45110</v>
      </c>
      <c r="C113" s="258"/>
      <c r="D113" s="259" t="s">
        <v>914</v>
      </c>
      <c r="E113" s="258" t="s">
        <v>609</v>
      </c>
      <c r="F113" s="275" t="s">
        <v>916</v>
      </c>
      <c r="G113" s="258">
        <v>75</v>
      </c>
      <c r="H113" s="258">
        <v>220</v>
      </c>
      <c r="I113" s="258" t="s">
        <v>866</v>
      </c>
      <c r="J113" s="282" t="s">
        <v>624</v>
      </c>
      <c r="K113" s="283">
        <f t="shared" si="66"/>
        <v>50</v>
      </c>
      <c r="L113" s="284">
        <v>100</v>
      </c>
      <c r="M113" s="285">
        <f t="shared" si="67"/>
        <v>1150</v>
      </c>
      <c r="N113" s="283">
        <v>25</v>
      </c>
      <c r="O113" s="282" t="s">
        <v>597</v>
      </c>
      <c r="P113" s="286">
        <v>45110</v>
      </c>
      <c r="Q113" s="171"/>
      <c r="R113" s="171" t="s">
        <v>596</v>
      </c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</row>
    <row r="114" spans="1:38" ht="15" customHeight="1">
      <c r="A114" s="298">
        <v>5</v>
      </c>
      <c r="B114" s="297">
        <v>45110</v>
      </c>
      <c r="C114" s="271"/>
      <c r="D114" s="272" t="s">
        <v>919</v>
      </c>
      <c r="E114" s="271" t="s">
        <v>609</v>
      </c>
      <c r="F114" s="276" t="s">
        <v>930</v>
      </c>
      <c r="G114" s="271">
        <v>40</v>
      </c>
      <c r="H114" s="271">
        <v>40</v>
      </c>
      <c r="I114" s="271" t="s">
        <v>902</v>
      </c>
      <c r="J114" s="310" t="s">
        <v>931</v>
      </c>
      <c r="K114" s="256">
        <f t="shared" ref="K114" si="68">H114-F114</f>
        <v>-30</v>
      </c>
      <c r="L114" s="279">
        <v>100</v>
      </c>
      <c r="M114" s="280">
        <f t="shared" ref="M114" si="69">(K114*N114)-100</f>
        <v>-1300</v>
      </c>
      <c r="N114" s="256">
        <v>40</v>
      </c>
      <c r="O114" s="311" t="s">
        <v>610</v>
      </c>
      <c r="P114" s="312">
        <v>45111</v>
      </c>
      <c r="Q114" s="171"/>
      <c r="R114" s="171" t="s">
        <v>596</v>
      </c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</row>
    <row r="115" spans="1:38" ht="15" customHeight="1">
      <c r="A115" s="305">
        <v>6</v>
      </c>
      <c r="B115" s="306">
        <v>45110</v>
      </c>
      <c r="C115" s="307"/>
      <c r="D115" s="308" t="s">
        <v>914</v>
      </c>
      <c r="E115" s="307" t="s">
        <v>609</v>
      </c>
      <c r="F115" s="309" t="s">
        <v>927</v>
      </c>
      <c r="G115" s="307">
        <v>65</v>
      </c>
      <c r="H115" s="307">
        <v>165</v>
      </c>
      <c r="I115" s="307" t="s">
        <v>866</v>
      </c>
      <c r="J115" s="307" t="s">
        <v>929</v>
      </c>
      <c r="K115" s="305">
        <f t="shared" ref="K115:K116" si="70">H115-F115</f>
        <v>5</v>
      </c>
      <c r="L115" s="313">
        <v>100</v>
      </c>
      <c r="M115" s="314">
        <f t="shared" ref="M115:M116" si="71">(K115*N115)-100</f>
        <v>25</v>
      </c>
      <c r="N115" s="305">
        <v>25</v>
      </c>
      <c r="O115" s="307" t="s">
        <v>620</v>
      </c>
      <c r="P115" s="306">
        <v>45110</v>
      </c>
      <c r="Q115" s="171"/>
      <c r="R115" s="171" t="s">
        <v>596</v>
      </c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</row>
    <row r="116" spans="1:38" ht="15" customHeight="1">
      <c r="A116" s="295">
        <v>7</v>
      </c>
      <c r="B116" s="296">
        <v>45111</v>
      </c>
      <c r="C116" s="258"/>
      <c r="D116" s="259" t="s">
        <v>914</v>
      </c>
      <c r="E116" s="258" t="s">
        <v>609</v>
      </c>
      <c r="F116" s="275" t="s">
        <v>934</v>
      </c>
      <c r="G116" s="258">
        <v>0</v>
      </c>
      <c r="H116" s="258">
        <v>160</v>
      </c>
      <c r="I116" s="258" t="s">
        <v>866</v>
      </c>
      <c r="J116" s="282" t="s">
        <v>650</v>
      </c>
      <c r="K116" s="283">
        <f t="shared" si="70"/>
        <v>40</v>
      </c>
      <c r="L116" s="284">
        <v>100</v>
      </c>
      <c r="M116" s="285">
        <f t="shared" si="71"/>
        <v>900</v>
      </c>
      <c r="N116" s="283">
        <v>25</v>
      </c>
      <c r="O116" s="282" t="s">
        <v>597</v>
      </c>
      <c r="P116" s="286">
        <v>45111</v>
      </c>
      <c r="Q116" s="171"/>
      <c r="R116" s="171" t="s">
        <v>596</v>
      </c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</row>
    <row r="117" spans="1:38" ht="15" customHeight="1">
      <c r="A117" s="295">
        <v>8</v>
      </c>
      <c r="B117" s="296">
        <v>45111</v>
      </c>
      <c r="C117" s="258"/>
      <c r="D117" s="259" t="s">
        <v>932</v>
      </c>
      <c r="E117" s="258" t="s">
        <v>609</v>
      </c>
      <c r="F117" s="275" t="s">
        <v>936</v>
      </c>
      <c r="G117" s="258">
        <v>0</v>
      </c>
      <c r="H117" s="258">
        <v>51</v>
      </c>
      <c r="I117" s="258" t="s">
        <v>933</v>
      </c>
      <c r="J117" s="282" t="s">
        <v>621</v>
      </c>
      <c r="K117" s="283">
        <f t="shared" ref="K117:K118" si="72">H117-F117</f>
        <v>21</v>
      </c>
      <c r="L117" s="284">
        <v>100</v>
      </c>
      <c r="M117" s="285">
        <f t="shared" ref="M117:M118" si="73">(K117*N117)-100</f>
        <v>740</v>
      </c>
      <c r="N117" s="283">
        <v>40</v>
      </c>
      <c r="O117" s="282" t="s">
        <v>597</v>
      </c>
      <c r="P117" s="286">
        <v>45111</v>
      </c>
      <c r="Q117" s="171"/>
      <c r="R117" s="171" t="s">
        <v>611</v>
      </c>
      <c r="S117" s="171"/>
      <c r="T117" s="171"/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</row>
    <row r="118" spans="1:38" ht="15" customHeight="1">
      <c r="A118" s="295">
        <v>9</v>
      </c>
      <c r="B118" s="296">
        <v>45111</v>
      </c>
      <c r="C118" s="258"/>
      <c r="D118" s="259" t="s">
        <v>914</v>
      </c>
      <c r="E118" s="258" t="s">
        <v>609</v>
      </c>
      <c r="F118" s="275" t="s">
        <v>943</v>
      </c>
      <c r="G118" s="258">
        <v>0</v>
      </c>
      <c r="H118" s="258">
        <v>122.5</v>
      </c>
      <c r="I118" s="258" t="s">
        <v>937</v>
      </c>
      <c r="J118" s="282" t="s">
        <v>944</v>
      </c>
      <c r="K118" s="283">
        <f t="shared" si="72"/>
        <v>20</v>
      </c>
      <c r="L118" s="284">
        <v>100</v>
      </c>
      <c r="M118" s="285">
        <f t="shared" si="73"/>
        <v>400</v>
      </c>
      <c r="N118" s="283">
        <v>25</v>
      </c>
      <c r="O118" s="282" t="s">
        <v>597</v>
      </c>
      <c r="P118" s="286">
        <v>45111</v>
      </c>
      <c r="Q118" s="171"/>
      <c r="R118" s="171" t="s">
        <v>596</v>
      </c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1"/>
      <c r="AF118" s="171"/>
      <c r="AG118" s="171"/>
      <c r="AH118" s="171"/>
      <c r="AI118" s="171"/>
      <c r="AJ118" s="171"/>
      <c r="AK118" s="171"/>
      <c r="AL118" s="171"/>
    </row>
    <row r="119" spans="1:38" ht="15" customHeight="1">
      <c r="A119" s="295">
        <v>10</v>
      </c>
      <c r="B119" s="296">
        <v>45111</v>
      </c>
      <c r="C119" s="258"/>
      <c r="D119" s="259" t="s">
        <v>939</v>
      </c>
      <c r="E119" s="258" t="s">
        <v>609</v>
      </c>
      <c r="F119" s="275" t="s">
        <v>941</v>
      </c>
      <c r="G119" s="258">
        <v>0</v>
      </c>
      <c r="H119" s="258">
        <v>51</v>
      </c>
      <c r="I119" s="258" t="s">
        <v>940</v>
      </c>
      <c r="J119" s="282" t="s">
        <v>942</v>
      </c>
      <c r="K119" s="283">
        <f t="shared" ref="K119" si="74">H119-F119</f>
        <v>15</v>
      </c>
      <c r="L119" s="284">
        <v>100</v>
      </c>
      <c r="M119" s="285">
        <f t="shared" ref="M119" si="75">(K119*N119)-100</f>
        <v>500</v>
      </c>
      <c r="N119" s="283">
        <v>40</v>
      </c>
      <c r="O119" s="282" t="s">
        <v>597</v>
      </c>
      <c r="P119" s="286">
        <v>45111</v>
      </c>
      <c r="Q119" s="171"/>
      <c r="R119" s="171" t="s">
        <v>611</v>
      </c>
      <c r="S119" s="171"/>
      <c r="T119" s="171"/>
      <c r="U119" s="171"/>
      <c r="V119" s="171"/>
      <c r="W119" s="171"/>
      <c r="X119" s="171"/>
      <c r="Y119" s="171"/>
      <c r="Z119" s="171"/>
      <c r="AA119" s="171"/>
      <c r="AB119" s="171"/>
      <c r="AC119" s="171"/>
      <c r="AD119" s="171"/>
      <c r="AE119" s="171"/>
      <c r="AF119" s="171"/>
      <c r="AG119" s="171"/>
      <c r="AH119" s="171"/>
      <c r="AI119" s="171"/>
      <c r="AJ119" s="171"/>
      <c r="AK119" s="171"/>
      <c r="AL119" s="171"/>
    </row>
    <row r="120" spans="1:38" ht="15" customHeight="1">
      <c r="A120" s="295">
        <v>11</v>
      </c>
      <c r="B120" s="296">
        <v>45111</v>
      </c>
      <c r="C120" s="258"/>
      <c r="D120" s="259" t="s">
        <v>932</v>
      </c>
      <c r="E120" s="258" t="s">
        <v>609</v>
      </c>
      <c r="F120" s="275" t="s">
        <v>945</v>
      </c>
      <c r="G120" s="258">
        <v>0</v>
      </c>
      <c r="H120" s="258">
        <v>46.5</v>
      </c>
      <c r="I120" s="258" t="s">
        <v>933</v>
      </c>
      <c r="J120" s="282" t="s">
        <v>948</v>
      </c>
      <c r="K120" s="283">
        <f t="shared" ref="K120:K121" si="76">H120-F120</f>
        <v>19.5</v>
      </c>
      <c r="L120" s="284">
        <v>100</v>
      </c>
      <c r="M120" s="285">
        <f t="shared" ref="M120:M121" si="77">(K120*N120)-100</f>
        <v>680</v>
      </c>
      <c r="N120" s="283">
        <v>40</v>
      </c>
      <c r="O120" s="282" t="s">
        <v>597</v>
      </c>
      <c r="P120" s="286">
        <v>45111</v>
      </c>
      <c r="Q120" s="171"/>
      <c r="R120" s="171" t="s">
        <v>611</v>
      </c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</row>
    <row r="121" spans="1:38" ht="15" customHeight="1">
      <c r="A121" s="298">
        <v>12</v>
      </c>
      <c r="B121" s="297">
        <v>45112</v>
      </c>
      <c r="C121" s="271"/>
      <c r="D121" s="272" t="s">
        <v>953</v>
      </c>
      <c r="E121" s="271" t="s">
        <v>609</v>
      </c>
      <c r="F121" s="276" t="s">
        <v>962</v>
      </c>
      <c r="G121" s="271">
        <v>15</v>
      </c>
      <c r="H121" s="271">
        <v>15</v>
      </c>
      <c r="I121" s="271" t="s">
        <v>954</v>
      </c>
      <c r="J121" s="310" t="s">
        <v>963</v>
      </c>
      <c r="K121" s="256">
        <f t="shared" si="76"/>
        <v>-39.5</v>
      </c>
      <c r="L121" s="279">
        <v>100</v>
      </c>
      <c r="M121" s="280">
        <f t="shared" si="77"/>
        <v>-1680</v>
      </c>
      <c r="N121" s="256">
        <v>40</v>
      </c>
      <c r="O121" s="311" t="s">
        <v>610</v>
      </c>
      <c r="P121" s="312">
        <v>45113</v>
      </c>
      <c r="Q121" s="171"/>
      <c r="R121" s="171" t="s">
        <v>596</v>
      </c>
      <c r="S121" s="171"/>
      <c r="T121" s="171"/>
      <c r="U121" s="171"/>
      <c r="V121" s="171"/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71"/>
      <c r="AG121" s="171"/>
      <c r="AH121" s="171"/>
      <c r="AI121" s="171"/>
      <c r="AJ121" s="171"/>
      <c r="AK121" s="171"/>
      <c r="AL121" s="171"/>
    </row>
    <row r="122" spans="1:38" ht="15" customHeight="1">
      <c r="A122" s="413" t="s">
        <v>1223</v>
      </c>
      <c r="B122" s="417">
        <v>45112</v>
      </c>
      <c r="C122" s="258"/>
      <c r="D122" s="259" t="s">
        <v>956</v>
      </c>
      <c r="E122" s="258" t="s">
        <v>609</v>
      </c>
      <c r="F122" s="275" t="s">
        <v>981</v>
      </c>
      <c r="G122" s="258">
        <v>120</v>
      </c>
      <c r="H122" s="258">
        <v>370</v>
      </c>
      <c r="I122" s="258" t="s">
        <v>957</v>
      </c>
      <c r="J122" s="424" t="s">
        <v>983</v>
      </c>
      <c r="K122" s="283">
        <f t="shared" ref="K122" si="78">H122-F122</f>
        <v>10</v>
      </c>
      <c r="L122" s="284">
        <v>100</v>
      </c>
      <c r="M122" s="285">
        <f t="shared" ref="M122" si="79">(K122*N122)-100</f>
        <v>150</v>
      </c>
      <c r="N122" s="283">
        <v>25</v>
      </c>
      <c r="O122" s="282" t="s">
        <v>597</v>
      </c>
      <c r="P122" s="286">
        <v>45114</v>
      </c>
      <c r="Q122" s="171"/>
      <c r="R122" s="171" t="s">
        <v>596</v>
      </c>
      <c r="S122" s="171"/>
      <c r="T122" s="171"/>
      <c r="U122" s="171"/>
      <c r="V122" s="171"/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71"/>
      <c r="AG122" s="171"/>
      <c r="AH122" s="171"/>
      <c r="AI122" s="171"/>
      <c r="AJ122" s="171"/>
      <c r="AK122" s="171"/>
      <c r="AL122" s="171"/>
    </row>
    <row r="123" spans="1:38" ht="15" customHeight="1">
      <c r="A123" s="414"/>
      <c r="B123" s="423"/>
      <c r="C123" s="258"/>
      <c r="D123" s="259" t="s">
        <v>914</v>
      </c>
      <c r="E123" s="258" t="s">
        <v>617</v>
      </c>
      <c r="F123" s="275" t="s">
        <v>982</v>
      </c>
      <c r="G123" s="258"/>
      <c r="H123" s="258">
        <v>0</v>
      </c>
      <c r="I123" s="258">
        <v>0</v>
      </c>
      <c r="J123" s="425"/>
      <c r="K123" s="321">
        <f>F123-H123</f>
        <v>100</v>
      </c>
      <c r="L123" s="284">
        <v>100</v>
      </c>
      <c r="M123" s="285">
        <f t="shared" ref="M123:M124" si="80">(K123*N123)-100</f>
        <v>2400</v>
      </c>
      <c r="N123" s="283">
        <v>25</v>
      </c>
      <c r="O123" s="282" t="s">
        <v>597</v>
      </c>
      <c r="P123" s="286">
        <v>45113</v>
      </c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71"/>
      <c r="AG123" s="171"/>
      <c r="AH123" s="171"/>
      <c r="AI123" s="171"/>
      <c r="AJ123" s="171"/>
      <c r="AK123" s="171"/>
      <c r="AL123" s="171"/>
    </row>
    <row r="124" spans="1:38" ht="15" customHeight="1">
      <c r="A124" s="298">
        <v>14</v>
      </c>
      <c r="B124" s="297">
        <v>45113</v>
      </c>
      <c r="C124" s="271"/>
      <c r="D124" s="272" t="s">
        <v>966</v>
      </c>
      <c r="E124" s="271" t="s">
        <v>609</v>
      </c>
      <c r="F124" s="276" t="s">
        <v>976</v>
      </c>
      <c r="G124" s="271">
        <v>0</v>
      </c>
      <c r="H124" s="271">
        <v>0</v>
      </c>
      <c r="I124" s="271" t="s">
        <v>967</v>
      </c>
      <c r="J124" s="310" t="s">
        <v>977</v>
      </c>
      <c r="K124" s="256">
        <f t="shared" ref="K124" si="81">H124-F124</f>
        <v>-16</v>
      </c>
      <c r="L124" s="279">
        <v>100</v>
      </c>
      <c r="M124" s="280">
        <f t="shared" si="80"/>
        <v>-740</v>
      </c>
      <c r="N124" s="256">
        <v>40</v>
      </c>
      <c r="O124" s="311" t="s">
        <v>610</v>
      </c>
      <c r="P124" s="312">
        <v>45113</v>
      </c>
      <c r="Q124" s="171"/>
      <c r="R124" s="171" t="s">
        <v>596</v>
      </c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AG124" s="171"/>
      <c r="AH124" s="171"/>
      <c r="AI124" s="171"/>
      <c r="AJ124" s="171"/>
      <c r="AK124" s="171"/>
      <c r="AL124" s="171"/>
    </row>
    <row r="125" spans="1:38" ht="15" customHeight="1">
      <c r="A125" s="305">
        <v>15</v>
      </c>
      <c r="B125" s="306">
        <v>45113</v>
      </c>
      <c r="C125" s="307"/>
      <c r="D125" s="308" t="s">
        <v>968</v>
      </c>
      <c r="E125" s="307" t="s">
        <v>609</v>
      </c>
      <c r="F125" s="309" t="s">
        <v>974</v>
      </c>
      <c r="G125" s="307">
        <v>40</v>
      </c>
      <c r="H125" s="307">
        <v>86.5</v>
      </c>
      <c r="I125" s="307" t="s">
        <v>969</v>
      </c>
      <c r="J125" s="307" t="s">
        <v>975</v>
      </c>
      <c r="K125" s="305">
        <f t="shared" ref="K125:K131" si="82">H125-F125</f>
        <v>4</v>
      </c>
      <c r="L125" s="313">
        <v>100</v>
      </c>
      <c r="M125" s="314">
        <f t="shared" ref="M125:M131" si="83">(K125*N125)-100</f>
        <v>60</v>
      </c>
      <c r="N125" s="305">
        <v>40</v>
      </c>
      <c r="O125" s="307" t="s">
        <v>620</v>
      </c>
      <c r="P125" s="306">
        <v>45113</v>
      </c>
      <c r="Q125" s="171"/>
      <c r="R125" s="171" t="s">
        <v>596</v>
      </c>
      <c r="S125" s="171"/>
      <c r="T125" s="171"/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  <c r="AF125" s="171"/>
      <c r="AG125" s="171"/>
      <c r="AH125" s="171"/>
      <c r="AI125" s="171"/>
      <c r="AJ125" s="171"/>
      <c r="AK125" s="171"/>
      <c r="AL125" s="171"/>
    </row>
    <row r="126" spans="1:38" ht="15" customHeight="1">
      <c r="A126" s="295">
        <v>16</v>
      </c>
      <c r="B126" s="296">
        <v>45113</v>
      </c>
      <c r="C126" s="258"/>
      <c r="D126" s="259" t="s">
        <v>970</v>
      </c>
      <c r="E126" s="258" t="s">
        <v>609</v>
      </c>
      <c r="F126" s="275" t="s">
        <v>978</v>
      </c>
      <c r="G126" s="258">
        <v>19</v>
      </c>
      <c r="H126" s="258">
        <v>41</v>
      </c>
      <c r="I126" s="258" t="s">
        <v>971</v>
      </c>
      <c r="J126" s="258" t="s">
        <v>979</v>
      </c>
      <c r="K126" s="320">
        <f t="shared" si="82"/>
        <v>8</v>
      </c>
      <c r="L126" s="284">
        <v>100</v>
      </c>
      <c r="M126" s="285">
        <f t="shared" si="83"/>
        <v>2300</v>
      </c>
      <c r="N126" s="283">
        <v>300</v>
      </c>
      <c r="O126" s="282" t="s">
        <v>597</v>
      </c>
      <c r="P126" s="286">
        <v>45114</v>
      </c>
      <c r="Q126" s="171"/>
      <c r="R126" s="171" t="s">
        <v>611</v>
      </c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</row>
    <row r="127" spans="1:38" ht="15" customHeight="1">
      <c r="A127" s="344">
        <v>17</v>
      </c>
      <c r="B127" s="345">
        <v>45113</v>
      </c>
      <c r="C127" s="271"/>
      <c r="D127" s="272" t="s">
        <v>972</v>
      </c>
      <c r="E127" s="271" t="s">
        <v>609</v>
      </c>
      <c r="F127" s="276" t="s">
        <v>978</v>
      </c>
      <c r="G127" s="271">
        <v>22</v>
      </c>
      <c r="H127" s="271">
        <v>22</v>
      </c>
      <c r="I127" s="271" t="s">
        <v>973</v>
      </c>
      <c r="J127" s="310" t="s">
        <v>998</v>
      </c>
      <c r="K127" s="256">
        <f t="shared" si="82"/>
        <v>-11</v>
      </c>
      <c r="L127" s="279">
        <v>100</v>
      </c>
      <c r="M127" s="280">
        <f t="shared" si="83"/>
        <v>-4775</v>
      </c>
      <c r="N127" s="256">
        <v>425</v>
      </c>
      <c r="O127" s="311" t="s">
        <v>610</v>
      </c>
      <c r="P127" s="312">
        <v>45117</v>
      </c>
      <c r="Q127" s="171"/>
      <c r="R127" s="171" t="s">
        <v>611</v>
      </c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</row>
    <row r="128" spans="1:38" ht="15" customHeight="1">
      <c r="A128" s="344">
        <v>18</v>
      </c>
      <c r="B128" s="345">
        <v>45114</v>
      </c>
      <c r="C128" s="271"/>
      <c r="D128" s="272" t="s">
        <v>970</v>
      </c>
      <c r="E128" s="271" t="s">
        <v>609</v>
      </c>
      <c r="F128" s="276" t="s">
        <v>997</v>
      </c>
      <c r="G128" s="271">
        <v>15</v>
      </c>
      <c r="H128" s="271">
        <v>15</v>
      </c>
      <c r="I128" s="271" t="s">
        <v>980</v>
      </c>
      <c r="J128" s="310" t="s">
        <v>999</v>
      </c>
      <c r="K128" s="256">
        <f t="shared" si="82"/>
        <v>-13.5</v>
      </c>
      <c r="L128" s="279">
        <v>100</v>
      </c>
      <c r="M128" s="280">
        <f t="shared" si="83"/>
        <v>-4150</v>
      </c>
      <c r="N128" s="256">
        <v>300</v>
      </c>
      <c r="O128" s="311" t="s">
        <v>610</v>
      </c>
      <c r="P128" s="312">
        <v>45117</v>
      </c>
      <c r="Q128" s="171"/>
      <c r="R128" s="171" t="s">
        <v>611</v>
      </c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</row>
    <row r="129" spans="1:38" ht="15" customHeight="1">
      <c r="A129" s="344">
        <v>19</v>
      </c>
      <c r="B129" s="345">
        <v>45114</v>
      </c>
      <c r="C129" s="271"/>
      <c r="D129" s="272" t="s">
        <v>984</v>
      </c>
      <c r="E129" s="271" t="s">
        <v>609</v>
      </c>
      <c r="F129" s="276" t="s">
        <v>994</v>
      </c>
      <c r="G129" s="271">
        <v>35</v>
      </c>
      <c r="H129" s="271">
        <v>47.5</v>
      </c>
      <c r="I129" s="271" t="s">
        <v>969</v>
      </c>
      <c r="J129" s="310" t="s">
        <v>907</v>
      </c>
      <c r="K129" s="256">
        <f t="shared" si="82"/>
        <v>-30.5</v>
      </c>
      <c r="L129" s="279">
        <v>100</v>
      </c>
      <c r="M129" s="280">
        <f t="shared" si="83"/>
        <v>-1320</v>
      </c>
      <c r="N129" s="256">
        <v>40</v>
      </c>
      <c r="O129" s="311" t="s">
        <v>610</v>
      </c>
      <c r="P129" s="312">
        <v>45117</v>
      </c>
      <c r="Q129" s="171"/>
      <c r="R129" s="171" t="s">
        <v>611</v>
      </c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</row>
    <row r="130" spans="1:38" ht="15" customHeight="1">
      <c r="A130" s="344">
        <v>20</v>
      </c>
      <c r="B130" s="345">
        <v>45114</v>
      </c>
      <c r="C130" s="271"/>
      <c r="D130" s="272" t="s">
        <v>985</v>
      </c>
      <c r="E130" s="271" t="s">
        <v>609</v>
      </c>
      <c r="F130" s="276" t="s">
        <v>996</v>
      </c>
      <c r="G130" s="271">
        <v>35</v>
      </c>
      <c r="H130" s="271">
        <v>35</v>
      </c>
      <c r="I130" s="271" t="s">
        <v>986</v>
      </c>
      <c r="J130" s="310" t="s">
        <v>977</v>
      </c>
      <c r="K130" s="256">
        <f t="shared" si="82"/>
        <v>-16</v>
      </c>
      <c r="L130" s="279">
        <v>100</v>
      </c>
      <c r="M130" s="280">
        <f t="shared" si="83"/>
        <v>-6100</v>
      </c>
      <c r="N130" s="256">
        <v>375</v>
      </c>
      <c r="O130" s="311" t="s">
        <v>610</v>
      </c>
      <c r="P130" s="312">
        <v>45117</v>
      </c>
      <c r="Q130" s="171"/>
      <c r="R130" s="171" t="s">
        <v>596</v>
      </c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</row>
    <row r="131" spans="1:38" ht="15" customHeight="1">
      <c r="A131" s="344">
        <v>21</v>
      </c>
      <c r="B131" s="345">
        <v>45114</v>
      </c>
      <c r="C131" s="271"/>
      <c r="D131" s="272" t="s">
        <v>987</v>
      </c>
      <c r="E131" s="271" t="s">
        <v>609</v>
      </c>
      <c r="F131" s="276" t="s">
        <v>995</v>
      </c>
      <c r="G131" s="271">
        <v>14</v>
      </c>
      <c r="H131" s="271">
        <v>17</v>
      </c>
      <c r="I131" s="271" t="s">
        <v>988</v>
      </c>
      <c r="J131" s="310" t="s">
        <v>1001</v>
      </c>
      <c r="K131" s="256">
        <f t="shared" si="82"/>
        <v>-7</v>
      </c>
      <c r="L131" s="279">
        <v>100</v>
      </c>
      <c r="M131" s="280">
        <f t="shared" si="83"/>
        <v>-5000</v>
      </c>
      <c r="N131" s="256">
        <v>700</v>
      </c>
      <c r="O131" s="311" t="s">
        <v>610</v>
      </c>
      <c r="P131" s="312">
        <v>45117</v>
      </c>
      <c r="Q131" s="171"/>
      <c r="R131" s="171" t="s">
        <v>596</v>
      </c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</row>
    <row r="132" spans="1:38" ht="15" customHeight="1">
      <c r="A132" s="322">
        <v>22</v>
      </c>
      <c r="B132" s="264">
        <v>45117</v>
      </c>
      <c r="C132" s="258"/>
      <c r="D132" s="259" t="s">
        <v>1000</v>
      </c>
      <c r="E132" s="258" t="s">
        <v>1003</v>
      </c>
      <c r="F132" s="275" t="s">
        <v>1002</v>
      </c>
      <c r="G132" s="258">
        <v>19</v>
      </c>
      <c r="H132" s="258">
        <v>49</v>
      </c>
      <c r="I132" s="258" t="s">
        <v>933</v>
      </c>
      <c r="J132" s="258" t="s">
        <v>1031</v>
      </c>
      <c r="K132" s="320">
        <f t="shared" ref="K132" si="84">H132-F132</f>
        <v>10</v>
      </c>
      <c r="L132" s="284">
        <v>100</v>
      </c>
      <c r="M132" s="285">
        <f t="shared" ref="M132" si="85">(K132*N132)-100</f>
        <v>2400</v>
      </c>
      <c r="N132" s="283">
        <v>250</v>
      </c>
      <c r="O132" s="282" t="s">
        <v>597</v>
      </c>
      <c r="P132" s="286">
        <v>45117</v>
      </c>
      <c r="Q132" s="171"/>
      <c r="R132" s="171" t="s">
        <v>611</v>
      </c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</row>
    <row r="133" spans="1:38" ht="15" customHeight="1">
      <c r="A133" s="322">
        <v>23</v>
      </c>
      <c r="B133" s="264">
        <v>45117</v>
      </c>
      <c r="C133" s="258"/>
      <c r="D133" s="259" t="s">
        <v>1006</v>
      </c>
      <c r="E133" s="258" t="s">
        <v>609</v>
      </c>
      <c r="F133" s="275" t="s">
        <v>1007</v>
      </c>
      <c r="G133" s="258">
        <v>34</v>
      </c>
      <c r="H133" s="258">
        <v>70</v>
      </c>
      <c r="I133" s="258" t="s">
        <v>1008</v>
      </c>
      <c r="J133" s="258" t="s">
        <v>1009</v>
      </c>
      <c r="K133" s="320">
        <f t="shared" ref="K133" si="86">H133-F133</f>
        <v>12</v>
      </c>
      <c r="L133" s="284">
        <v>100</v>
      </c>
      <c r="M133" s="285">
        <f t="shared" ref="M133" si="87">(K133*N133)-100</f>
        <v>2000</v>
      </c>
      <c r="N133" s="283">
        <v>175</v>
      </c>
      <c r="O133" s="282" t="s">
        <v>597</v>
      </c>
      <c r="P133" s="286">
        <v>45117</v>
      </c>
      <c r="Q133" s="171"/>
      <c r="R133" s="171" t="s">
        <v>596</v>
      </c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</row>
    <row r="134" spans="1:38" ht="15" customHeight="1">
      <c r="A134" s="322">
        <v>24</v>
      </c>
      <c r="B134" s="264">
        <v>45117</v>
      </c>
      <c r="C134" s="258"/>
      <c r="D134" s="259" t="s">
        <v>1016</v>
      </c>
      <c r="E134" s="258" t="s">
        <v>609</v>
      </c>
      <c r="F134" s="275" t="s">
        <v>1018</v>
      </c>
      <c r="G134" s="258">
        <v>0</v>
      </c>
      <c r="H134" s="258">
        <v>68.5</v>
      </c>
      <c r="I134" s="258">
        <v>120</v>
      </c>
      <c r="J134" s="258" t="s">
        <v>1019</v>
      </c>
      <c r="K134" s="320">
        <f t="shared" ref="K134" si="88">H134-F134</f>
        <v>22</v>
      </c>
      <c r="L134" s="284">
        <v>100</v>
      </c>
      <c r="M134" s="285">
        <f t="shared" ref="M134" si="89">(K134*N134)-100</f>
        <v>780</v>
      </c>
      <c r="N134" s="283">
        <v>40</v>
      </c>
      <c r="O134" s="282" t="s">
        <v>597</v>
      </c>
      <c r="P134" s="286">
        <v>45118</v>
      </c>
      <c r="Q134" s="171"/>
      <c r="R134" s="171" t="s">
        <v>611</v>
      </c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</row>
    <row r="135" spans="1:38" ht="15" customHeight="1">
      <c r="A135" s="322">
        <v>25</v>
      </c>
      <c r="B135" s="264">
        <v>45118</v>
      </c>
      <c r="C135" s="258"/>
      <c r="D135" s="259" t="s">
        <v>1020</v>
      </c>
      <c r="E135" s="258" t="s">
        <v>609</v>
      </c>
      <c r="F135" s="275" t="s">
        <v>1002</v>
      </c>
      <c r="G135" s="258">
        <v>0</v>
      </c>
      <c r="H135" s="258">
        <v>68.5</v>
      </c>
      <c r="I135" s="258" t="s">
        <v>940</v>
      </c>
      <c r="J135" s="258" t="s">
        <v>1026</v>
      </c>
      <c r="K135" s="320">
        <f t="shared" ref="K135:K136" si="90">H135-F135</f>
        <v>29.5</v>
      </c>
      <c r="L135" s="284">
        <v>100</v>
      </c>
      <c r="M135" s="285">
        <f t="shared" ref="M135:M136" si="91">(K135*N135)-100</f>
        <v>1080</v>
      </c>
      <c r="N135" s="283">
        <v>40</v>
      </c>
      <c r="O135" s="282" t="s">
        <v>597</v>
      </c>
      <c r="P135" s="286">
        <v>45118</v>
      </c>
      <c r="Q135" s="171"/>
      <c r="R135" s="171" t="s">
        <v>611</v>
      </c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</row>
    <row r="136" spans="1:38" ht="15" customHeight="1">
      <c r="A136" s="322">
        <v>26</v>
      </c>
      <c r="B136" s="264">
        <v>45118</v>
      </c>
      <c r="C136" s="258"/>
      <c r="D136" s="259" t="s">
        <v>1021</v>
      </c>
      <c r="E136" s="258" t="s">
        <v>609</v>
      </c>
      <c r="F136" s="275" t="s">
        <v>1028</v>
      </c>
      <c r="G136" s="258">
        <v>1</v>
      </c>
      <c r="H136" s="258">
        <v>2.65</v>
      </c>
      <c r="I136" s="258" t="s">
        <v>1024</v>
      </c>
      <c r="J136" s="258" t="s">
        <v>1029</v>
      </c>
      <c r="K136" s="320">
        <f t="shared" si="90"/>
        <v>0.5</v>
      </c>
      <c r="L136" s="284">
        <v>100</v>
      </c>
      <c r="M136" s="285">
        <f t="shared" si="91"/>
        <v>2400</v>
      </c>
      <c r="N136" s="283">
        <v>5000</v>
      </c>
      <c r="O136" s="282" t="s">
        <v>597</v>
      </c>
      <c r="P136" s="286">
        <v>45118</v>
      </c>
      <c r="Q136" s="171"/>
      <c r="R136" s="171" t="s">
        <v>596</v>
      </c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</row>
    <row r="137" spans="1:38" ht="15" customHeight="1">
      <c r="A137" s="322">
        <v>27</v>
      </c>
      <c r="B137" s="264">
        <v>45118</v>
      </c>
      <c r="C137" s="258"/>
      <c r="D137" s="259" t="s">
        <v>1022</v>
      </c>
      <c r="E137" s="258" t="s">
        <v>609</v>
      </c>
      <c r="F137" s="275" t="s">
        <v>1025</v>
      </c>
      <c r="G137" s="258">
        <v>7.5</v>
      </c>
      <c r="H137" s="258">
        <v>16</v>
      </c>
      <c r="I137" s="258" t="s">
        <v>1023</v>
      </c>
      <c r="J137" s="258" t="s">
        <v>915</v>
      </c>
      <c r="K137" s="320">
        <f t="shared" ref="K137" si="92">H137-F137</f>
        <v>2.5</v>
      </c>
      <c r="L137" s="284">
        <v>100</v>
      </c>
      <c r="M137" s="285">
        <f t="shared" ref="M137" si="93">(K137*N137)-100</f>
        <v>2275</v>
      </c>
      <c r="N137" s="283">
        <v>950</v>
      </c>
      <c r="O137" s="282" t="s">
        <v>597</v>
      </c>
      <c r="P137" s="286">
        <v>45118</v>
      </c>
      <c r="Q137" s="171"/>
      <c r="R137" s="171" t="s">
        <v>611</v>
      </c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</row>
    <row r="138" spans="1:38" ht="15" customHeight="1">
      <c r="A138" s="322">
        <v>28</v>
      </c>
      <c r="B138" s="264">
        <v>45119</v>
      </c>
      <c r="C138" s="258"/>
      <c r="D138" s="259" t="s">
        <v>1036</v>
      </c>
      <c r="E138" s="258" t="s">
        <v>609</v>
      </c>
      <c r="F138" s="275" t="s">
        <v>1050</v>
      </c>
      <c r="G138" s="258">
        <v>90</v>
      </c>
      <c r="H138" s="258">
        <v>142.5</v>
      </c>
      <c r="I138" s="258" t="s">
        <v>1037</v>
      </c>
      <c r="J138" s="258" t="s">
        <v>1051</v>
      </c>
      <c r="K138" s="320">
        <f t="shared" ref="K138" si="94">H138-F138</f>
        <v>16.5</v>
      </c>
      <c r="L138" s="284">
        <v>100</v>
      </c>
      <c r="M138" s="285">
        <f t="shared" ref="M138" si="95">(K138*N138)-100</f>
        <v>2375</v>
      </c>
      <c r="N138" s="283">
        <v>150</v>
      </c>
      <c r="O138" s="282" t="s">
        <v>597</v>
      </c>
      <c r="P138" s="286">
        <v>45119</v>
      </c>
      <c r="Q138" s="171"/>
      <c r="R138" s="171" t="s">
        <v>596</v>
      </c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</row>
    <row r="139" spans="1:38" ht="15" customHeight="1">
      <c r="A139" s="413">
        <v>29</v>
      </c>
      <c r="B139" s="428">
        <v>45119</v>
      </c>
      <c r="C139" s="258"/>
      <c r="D139" s="259" t="s">
        <v>1039</v>
      </c>
      <c r="E139" s="258" t="s">
        <v>609</v>
      </c>
      <c r="F139" s="275" t="s">
        <v>945</v>
      </c>
      <c r="G139" s="258"/>
      <c r="H139" s="258">
        <v>31</v>
      </c>
      <c r="I139" s="258"/>
      <c r="J139" s="426" t="s">
        <v>961</v>
      </c>
      <c r="K139" s="320">
        <f t="shared" ref="K139" si="96">H139-F139</f>
        <v>4</v>
      </c>
      <c r="L139" s="284">
        <v>100</v>
      </c>
      <c r="M139" s="285">
        <f t="shared" ref="M139" si="97">(K139*N139)-100</f>
        <v>1528</v>
      </c>
      <c r="N139" s="283">
        <v>407</v>
      </c>
      <c r="O139" s="282" t="s">
        <v>597</v>
      </c>
      <c r="P139" s="286">
        <v>45128</v>
      </c>
      <c r="Q139" s="171"/>
      <c r="R139" s="171" t="s">
        <v>611</v>
      </c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</row>
    <row r="140" spans="1:38" ht="15" customHeight="1">
      <c r="A140" s="414"/>
      <c r="B140" s="418"/>
      <c r="C140" s="258"/>
      <c r="D140" s="259" t="s">
        <v>1040</v>
      </c>
      <c r="E140" s="258" t="s">
        <v>617</v>
      </c>
      <c r="F140" s="275" t="s">
        <v>1158</v>
      </c>
      <c r="G140" s="258"/>
      <c r="H140" s="258">
        <v>15.5</v>
      </c>
      <c r="I140" s="258"/>
      <c r="J140" s="427"/>
      <c r="K140" s="321">
        <f>F140-H140</f>
        <v>1.5</v>
      </c>
      <c r="L140" s="284">
        <v>100</v>
      </c>
      <c r="M140" s="285">
        <f t="shared" ref="M140" si="98">(K140*N140)-100</f>
        <v>510.5</v>
      </c>
      <c r="N140" s="283">
        <v>407</v>
      </c>
      <c r="O140" s="282" t="s">
        <v>597</v>
      </c>
      <c r="P140" s="286">
        <v>45128</v>
      </c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</row>
    <row r="141" spans="1:38" ht="15" customHeight="1">
      <c r="A141" s="322">
        <v>30</v>
      </c>
      <c r="B141" s="264">
        <v>45119</v>
      </c>
      <c r="C141" s="258"/>
      <c r="D141" s="259" t="s">
        <v>1041</v>
      </c>
      <c r="E141" s="258" t="s">
        <v>609</v>
      </c>
      <c r="F141" s="275" t="s">
        <v>982</v>
      </c>
      <c r="G141" s="258">
        <v>60</v>
      </c>
      <c r="H141" s="258">
        <v>122</v>
      </c>
      <c r="I141" s="258" t="s">
        <v>1042</v>
      </c>
      <c r="J141" s="258" t="s">
        <v>1019</v>
      </c>
      <c r="K141" s="320">
        <f t="shared" ref="K141" si="99">H141-F141</f>
        <v>22</v>
      </c>
      <c r="L141" s="284">
        <v>100</v>
      </c>
      <c r="M141" s="285">
        <f t="shared" ref="M141" si="100">(K141*N141)-100</f>
        <v>780</v>
      </c>
      <c r="N141" s="283">
        <v>40</v>
      </c>
      <c r="O141" s="282" t="s">
        <v>597</v>
      </c>
      <c r="P141" s="286">
        <v>45120</v>
      </c>
      <c r="Q141" s="171"/>
      <c r="R141" s="171" t="s">
        <v>611</v>
      </c>
      <c r="S141" s="171"/>
      <c r="T141" s="171"/>
      <c r="U141" s="171"/>
      <c r="V141" s="171"/>
      <c r="W141" s="171"/>
      <c r="X141" s="171"/>
      <c r="Y141" s="171"/>
      <c r="Z141" s="171"/>
      <c r="AA141" s="171"/>
      <c r="AB141" s="171"/>
      <c r="AC141" s="171"/>
      <c r="AD141" s="171"/>
      <c r="AE141" s="171"/>
      <c r="AF141" s="171"/>
      <c r="AG141" s="171"/>
      <c r="AH141" s="171"/>
      <c r="AI141" s="171"/>
      <c r="AJ141" s="171"/>
      <c r="AK141" s="171"/>
      <c r="AL141" s="171"/>
    </row>
    <row r="142" spans="1:38" ht="15" customHeight="1">
      <c r="A142" s="322">
        <v>31</v>
      </c>
      <c r="B142" s="264">
        <v>45119</v>
      </c>
      <c r="C142" s="258"/>
      <c r="D142" s="259" t="s">
        <v>1044</v>
      </c>
      <c r="E142" s="258" t="s">
        <v>609</v>
      </c>
      <c r="F142" s="275" t="s">
        <v>1047</v>
      </c>
      <c r="G142" s="258">
        <v>20</v>
      </c>
      <c r="H142" s="258">
        <v>43</v>
      </c>
      <c r="I142" s="258" t="s">
        <v>1045</v>
      </c>
      <c r="J142" s="258" t="s">
        <v>822</v>
      </c>
      <c r="K142" s="320">
        <f t="shared" ref="K142:K143" si="101">H142-F142</f>
        <v>9</v>
      </c>
      <c r="L142" s="284">
        <v>100</v>
      </c>
      <c r="M142" s="285">
        <f t="shared" ref="M142:M143" si="102">(K142*N142)-100</f>
        <v>3275</v>
      </c>
      <c r="N142" s="283">
        <v>375</v>
      </c>
      <c r="O142" s="282" t="s">
        <v>597</v>
      </c>
      <c r="P142" s="286">
        <v>45119</v>
      </c>
      <c r="Q142" s="171"/>
      <c r="R142" s="171" t="s">
        <v>596</v>
      </c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171"/>
      <c r="AE142" s="171"/>
      <c r="AF142" s="171"/>
      <c r="AG142" s="171"/>
      <c r="AH142" s="171"/>
      <c r="AI142" s="171"/>
      <c r="AJ142" s="171"/>
      <c r="AK142" s="171"/>
      <c r="AL142" s="171"/>
    </row>
    <row r="143" spans="1:38" ht="15" customHeight="1">
      <c r="A143" s="344">
        <v>32</v>
      </c>
      <c r="B143" s="345">
        <v>45119</v>
      </c>
      <c r="C143" s="271"/>
      <c r="D143" s="272" t="s">
        <v>1048</v>
      </c>
      <c r="E143" s="271" t="s">
        <v>609</v>
      </c>
      <c r="F143" s="276" t="s">
        <v>1079</v>
      </c>
      <c r="G143" s="271">
        <v>49</v>
      </c>
      <c r="H143" s="271">
        <v>49</v>
      </c>
      <c r="I143" s="271" t="s">
        <v>1049</v>
      </c>
      <c r="J143" s="310" t="s">
        <v>1080</v>
      </c>
      <c r="K143" s="256">
        <f t="shared" si="101"/>
        <v>-43</v>
      </c>
      <c r="L143" s="279">
        <v>100</v>
      </c>
      <c r="M143" s="280">
        <f t="shared" si="102"/>
        <v>-5475</v>
      </c>
      <c r="N143" s="256">
        <v>125</v>
      </c>
      <c r="O143" s="311" t="s">
        <v>610</v>
      </c>
      <c r="P143" s="312">
        <v>45121</v>
      </c>
      <c r="Q143" s="171"/>
      <c r="R143" s="171" t="s">
        <v>611</v>
      </c>
      <c r="S143" s="171"/>
      <c r="T143" s="171"/>
      <c r="U143" s="171"/>
      <c r="V143" s="171"/>
      <c r="W143" s="171"/>
      <c r="X143" s="171"/>
      <c r="Y143" s="171"/>
      <c r="Z143" s="171"/>
      <c r="AA143" s="171"/>
      <c r="AB143" s="171"/>
      <c r="AC143" s="171"/>
      <c r="AD143" s="171"/>
      <c r="AE143" s="171"/>
      <c r="AF143" s="171"/>
      <c r="AG143" s="171"/>
      <c r="AH143" s="171"/>
      <c r="AI143" s="171"/>
      <c r="AJ143" s="171"/>
      <c r="AK143" s="171"/>
      <c r="AL143" s="171"/>
    </row>
    <row r="144" spans="1:38" ht="15" customHeight="1">
      <c r="A144" s="344">
        <v>33</v>
      </c>
      <c r="B144" s="345">
        <v>45119</v>
      </c>
      <c r="C144" s="271"/>
      <c r="D144" s="272" t="s">
        <v>1021</v>
      </c>
      <c r="E144" s="271" t="s">
        <v>609</v>
      </c>
      <c r="F144" s="276" t="s">
        <v>1059</v>
      </c>
      <c r="G144" s="271">
        <v>1</v>
      </c>
      <c r="H144" s="271">
        <v>1</v>
      </c>
      <c r="I144" s="271">
        <v>4.5</v>
      </c>
      <c r="J144" s="310" t="s">
        <v>1060</v>
      </c>
      <c r="K144" s="256">
        <f t="shared" ref="K144" si="103">H144-F144</f>
        <v>-1.2000000000000002</v>
      </c>
      <c r="L144" s="279">
        <v>100</v>
      </c>
      <c r="M144" s="280">
        <f t="shared" ref="M144" si="104">(K144*N144)-100</f>
        <v>-6100.0000000000009</v>
      </c>
      <c r="N144" s="256">
        <v>5000</v>
      </c>
      <c r="O144" s="311" t="s">
        <v>610</v>
      </c>
      <c r="P144" s="312">
        <v>45120</v>
      </c>
      <c r="Q144" s="171"/>
      <c r="R144" s="171" t="s">
        <v>596</v>
      </c>
      <c r="S144" s="171"/>
      <c r="T144" s="171"/>
      <c r="U144" s="171"/>
      <c r="V144" s="171"/>
      <c r="W144" s="171"/>
      <c r="X144" s="171"/>
      <c r="Y144" s="171"/>
      <c r="Z144" s="171"/>
      <c r="AA144" s="171"/>
      <c r="AB144" s="171"/>
      <c r="AC144" s="171"/>
      <c r="AD144" s="171"/>
      <c r="AE144" s="171"/>
      <c r="AF144" s="171"/>
      <c r="AG144" s="171"/>
      <c r="AH144" s="171"/>
      <c r="AI144" s="171"/>
      <c r="AJ144" s="171"/>
      <c r="AK144" s="171"/>
      <c r="AL144" s="171"/>
    </row>
    <row r="145" spans="1:38" ht="15" customHeight="1">
      <c r="A145" s="322">
        <v>34</v>
      </c>
      <c r="B145" s="264">
        <v>45119</v>
      </c>
      <c r="C145" s="258"/>
      <c r="D145" s="259" t="s">
        <v>1052</v>
      </c>
      <c r="E145" s="258" t="s">
        <v>609</v>
      </c>
      <c r="F145" s="275" t="s">
        <v>1058</v>
      </c>
      <c r="G145" s="258">
        <v>60</v>
      </c>
      <c r="H145" s="258">
        <v>105.5</v>
      </c>
      <c r="I145" s="258" t="s">
        <v>901</v>
      </c>
      <c r="J145" s="258" t="s">
        <v>948</v>
      </c>
      <c r="K145" s="320">
        <f t="shared" ref="K145:K146" si="105">H145-F145</f>
        <v>19.5</v>
      </c>
      <c r="L145" s="284">
        <v>100</v>
      </c>
      <c r="M145" s="285">
        <f t="shared" ref="M145:M146" si="106">(K145*N145)-100</f>
        <v>3800</v>
      </c>
      <c r="N145" s="283">
        <v>200</v>
      </c>
      <c r="O145" s="282" t="s">
        <v>597</v>
      </c>
      <c r="P145" s="286">
        <v>45120</v>
      </c>
      <c r="Q145" s="171"/>
      <c r="R145" s="171" t="s">
        <v>611</v>
      </c>
      <c r="S145" s="171"/>
      <c r="T145" s="171"/>
      <c r="U145" s="171"/>
      <c r="V145" s="171"/>
      <c r="W145" s="171"/>
      <c r="X145" s="171"/>
      <c r="Y145" s="171"/>
      <c r="Z145" s="171"/>
      <c r="AA145" s="171"/>
      <c r="AB145" s="171"/>
      <c r="AC145" s="171"/>
      <c r="AD145" s="171"/>
      <c r="AE145" s="171"/>
      <c r="AF145" s="171"/>
      <c r="AG145" s="171"/>
      <c r="AH145" s="171"/>
      <c r="AI145" s="171"/>
      <c r="AJ145" s="171"/>
      <c r="AK145" s="171"/>
      <c r="AL145" s="171"/>
    </row>
    <row r="146" spans="1:38" ht="15" customHeight="1">
      <c r="A146" s="344">
        <v>35</v>
      </c>
      <c r="B146" s="345">
        <v>45120</v>
      </c>
      <c r="C146" s="271"/>
      <c r="D146" s="272" t="s">
        <v>1044</v>
      </c>
      <c r="E146" s="271" t="s">
        <v>609</v>
      </c>
      <c r="F146" s="276" t="s">
        <v>1068</v>
      </c>
      <c r="G146" s="271">
        <v>34</v>
      </c>
      <c r="H146" s="271">
        <v>34</v>
      </c>
      <c r="I146" s="271" t="s">
        <v>1062</v>
      </c>
      <c r="J146" s="310" t="s">
        <v>1069</v>
      </c>
      <c r="K146" s="256">
        <f t="shared" si="105"/>
        <v>-13.5</v>
      </c>
      <c r="L146" s="279">
        <v>100</v>
      </c>
      <c r="M146" s="280">
        <f t="shared" si="106"/>
        <v>-5162.5</v>
      </c>
      <c r="N146" s="256">
        <v>375</v>
      </c>
      <c r="O146" s="311" t="s">
        <v>610</v>
      </c>
      <c r="P146" s="312">
        <v>45120</v>
      </c>
      <c r="Q146" s="171"/>
      <c r="R146" s="171" t="s">
        <v>596</v>
      </c>
      <c r="S146" s="171"/>
      <c r="T146" s="171"/>
      <c r="U146" s="171"/>
      <c r="V146" s="171"/>
      <c r="W146" s="171"/>
      <c r="X146" s="171"/>
      <c r="Y146" s="171"/>
      <c r="Z146" s="171"/>
      <c r="AA146" s="171"/>
      <c r="AB146" s="171"/>
      <c r="AC146" s="171"/>
      <c r="AD146" s="171"/>
      <c r="AE146" s="171"/>
      <c r="AF146" s="171"/>
      <c r="AG146" s="171"/>
      <c r="AH146" s="171"/>
      <c r="AI146" s="171"/>
      <c r="AJ146" s="171"/>
      <c r="AK146" s="171"/>
      <c r="AL146" s="171"/>
    </row>
    <row r="147" spans="1:38" ht="15" customHeight="1">
      <c r="A147" s="322">
        <v>36</v>
      </c>
      <c r="B147" s="264">
        <v>45120</v>
      </c>
      <c r="C147" s="258"/>
      <c r="D147" s="259" t="s">
        <v>1063</v>
      </c>
      <c r="E147" s="258" t="s">
        <v>609</v>
      </c>
      <c r="F147" s="275" t="s">
        <v>1065</v>
      </c>
      <c r="G147" s="258">
        <v>0</v>
      </c>
      <c r="H147" s="258">
        <v>125</v>
      </c>
      <c r="I147" s="258" t="s">
        <v>969</v>
      </c>
      <c r="J147" s="258" t="s">
        <v>623</v>
      </c>
      <c r="K147" s="320">
        <f t="shared" ref="K147" si="107">H147-F147</f>
        <v>47.5</v>
      </c>
      <c r="L147" s="284">
        <v>100</v>
      </c>
      <c r="M147" s="285">
        <f t="shared" ref="M147" si="108">(K147*N147)-100</f>
        <v>1087.5</v>
      </c>
      <c r="N147" s="283">
        <v>25</v>
      </c>
      <c r="O147" s="282" t="s">
        <v>597</v>
      </c>
      <c r="P147" s="286">
        <v>45120</v>
      </c>
      <c r="Q147" s="171"/>
      <c r="R147" s="171" t="s">
        <v>596</v>
      </c>
      <c r="S147" s="171"/>
      <c r="T147" s="171"/>
      <c r="U147" s="171"/>
      <c r="V147" s="171"/>
      <c r="W147" s="171"/>
      <c r="X147" s="171"/>
      <c r="Y147" s="171"/>
      <c r="Z147" s="171"/>
      <c r="AA147" s="171"/>
      <c r="AB147" s="171"/>
      <c r="AC147" s="171"/>
      <c r="AD147" s="171"/>
      <c r="AE147" s="171"/>
      <c r="AF147" s="171"/>
      <c r="AG147" s="171"/>
      <c r="AH147" s="171"/>
      <c r="AI147" s="171"/>
      <c r="AJ147" s="171"/>
      <c r="AK147" s="171"/>
      <c r="AL147" s="171"/>
    </row>
    <row r="148" spans="1:38" ht="15" customHeight="1">
      <c r="A148" s="322">
        <v>37</v>
      </c>
      <c r="B148" s="264">
        <v>45120</v>
      </c>
      <c r="C148" s="258"/>
      <c r="D148" s="259" t="s">
        <v>1041</v>
      </c>
      <c r="E148" s="258" t="s">
        <v>609</v>
      </c>
      <c r="F148" s="275" t="s">
        <v>1078</v>
      </c>
      <c r="G148" s="258">
        <v>48</v>
      </c>
      <c r="H148" s="258">
        <v>110</v>
      </c>
      <c r="I148" s="258" t="s">
        <v>1070</v>
      </c>
      <c r="J148" s="258" t="s">
        <v>1019</v>
      </c>
      <c r="K148" s="320">
        <f t="shared" ref="K148" si="109">H148-F148</f>
        <v>22</v>
      </c>
      <c r="L148" s="284">
        <v>100</v>
      </c>
      <c r="M148" s="285">
        <f t="shared" ref="M148" si="110">(K148*N148)-100</f>
        <v>780</v>
      </c>
      <c r="N148" s="283">
        <v>40</v>
      </c>
      <c r="O148" s="282" t="s">
        <v>597</v>
      </c>
      <c r="P148" s="286">
        <v>45121</v>
      </c>
      <c r="Q148" s="171"/>
      <c r="R148" s="171" t="s">
        <v>611</v>
      </c>
      <c r="S148" s="171"/>
      <c r="T148" s="171"/>
      <c r="U148" s="171"/>
      <c r="V148" s="171"/>
      <c r="W148" s="171"/>
      <c r="X148" s="171"/>
      <c r="Y148" s="171"/>
      <c r="Z148" s="171"/>
      <c r="AA148" s="171"/>
      <c r="AB148" s="171"/>
      <c r="AC148" s="171"/>
      <c r="AD148" s="171"/>
      <c r="AE148" s="171"/>
      <c r="AF148" s="171"/>
      <c r="AG148" s="171"/>
      <c r="AH148" s="171"/>
      <c r="AI148" s="171"/>
      <c r="AJ148" s="171"/>
      <c r="AK148" s="171"/>
      <c r="AL148" s="171"/>
    </row>
    <row r="149" spans="1:38" ht="15" customHeight="1">
      <c r="A149" s="344">
        <v>38</v>
      </c>
      <c r="B149" s="345">
        <v>45120</v>
      </c>
      <c r="C149" s="271"/>
      <c r="D149" s="272" t="s">
        <v>1072</v>
      </c>
      <c r="E149" s="271" t="s">
        <v>609</v>
      </c>
      <c r="F149" s="276" t="s">
        <v>1074</v>
      </c>
      <c r="G149" s="271">
        <v>24</v>
      </c>
      <c r="H149" s="271">
        <v>24</v>
      </c>
      <c r="I149" s="271" t="s">
        <v>1073</v>
      </c>
      <c r="J149" s="310" t="s">
        <v>1075</v>
      </c>
      <c r="K149" s="256">
        <f t="shared" ref="K149:K150" si="111">H149-F149</f>
        <v>-7</v>
      </c>
      <c r="L149" s="279">
        <v>100</v>
      </c>
      <c r="M149" s="280">
        <f t="shared" ref="M149:M150" si="112">(K149*N149)-100</f>
        <v>-4300</v>
      </c>
      <c r="N149" s="256">
        <v>600</v>
      </c>
      <c r="O149" s="311" t="s">
        <v>610</v>
      </c>
      <c r="P149" s="312">
        <v>45120</v>
      </c>
      <c r="Q149" s="171"/>
      <c r="R149" s="171" t="s">
        <v>596</v>
      </c>
      <c r="S149" s="171"/>
      <c r="T149" s="171"/>
      <c r="U149" s="171"/>
      <c r="V149" s="171"/>
      <c r="W149" s="171"/>
      <c r="X149" s="171"/>
      <c r="Y149" s="171"/>
      <c r="Z149" s="171"/>
      <c r="AA149" s="171"/>
      <c r="AB149" s="171"/>
      <c r="AC149" s="171"/>
      <c r="AD149" s="171"/>
      <c r="AE149" s="171"/>
      <c r="AF149" s="171"/>
      <c r="AG149" s="171"/>
      <c r="AH149" s="171"/>
      <c r="AI149" s="171"/>
      <c r="AJ149" s="171"/>
      <c r="AK149" s="171"/>
      <c r="AL149" s="171"/>
    </row>
    <row r="150" spans="1:38" ht="15" customHeight="1">
      <c r="A150" s="413">
        <v>39</v>
      </c>
      <c r="B150" s="417">
        <v>45121</v>
      </c>
      <c r="C150" s="346"/>
      <c r="D150" s="259" t="s">
        <v>1081</v>
      </c>
      <c r="E150" s="258" t="s">
        <v>609</v>
      </c>
      <c r="F150" s="275" t="s">
        <v>1093</v>
      </c>
      <c r="G150" s="258"/>
      <c r="H150" s="258">
        <v>52</v>
      </c>
      <c r="I150" s="258"/>
      <c r="J150" s="413" t="s">
        <v>929</v>
      </c>
      <c r="K150" s="320">
        <f t="shared" si="111"/>
        <v>8</v>
      </c>
      <c r="L150" s="284">
        <v>100</v>
      </c>
      <c r="M150" s="285">
        <f t="shared" si="112"/>
        <v>2900</v>
      </c>
      <c r="N150" s="283">
        <v>375</v>
      </c>
      <c r="O150" s="429" t="s">
        <v>597</v>
      </c>
      <c r="P150" s="415">
        <v>45124</v>
      </c>
      <c r="Q150" s="171"/>
      <c r="R150" s="171" t="s">
        <v>596</v>
      </c>
      <c r="S150" s="171"/>
      <c r="T150" s="171"/>
      <c r="U150" s="171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</row>
    <row r="151" spans="1:38" ht="15" customHeight="1">
      <c r="A151" s="414"/>
      <c r="B151" s="418"/>
      <c r="C151" s="346"/>
      <c r="D151" s="259" t="s">
        <v>1082</v>
      </c>
      <c r="E151" s="258" t="s">
        <v>617</v>
      </c>
      <c r="F151" s="275" t="s">
        <v>1074</v>
      </c>
      <c r="G151" s="258"/>
      <c r="H151" s="258">
        <v>34</v>
      </c>
      <c r="I151" s="258"/>
      <c r="J151" s="414"/>
      <c r="K151" s="320">
        <f>F151-H151</f>
        <v>-3</v>
      </c>
      <c r="L151" s="284">
        <v>100</v>
      </c>
      <c r="M151" s="285">
        <f t="shared" ref="M151" si="113">(K151*N151)-100</f>
        <v>-1225</v>
      </c>
      <c r="N151" s="283">
        <v>375</v>
      </c>
      <c r="O151" s="430"/>
      <c r="P151" s="416"/>
      <c r="Q151" s="171"/>
      <c r="R151" s="171"/>
      <c r="S151" s="171"/>
      <c r="T151" s="171"/>
      <c r="U151" s="171"/>
      <c r="V151" s="171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  <c r="AG151" s="171"/>
      <c r="AH151" s="171"/>
      <c r="AI151" s="171"/>
      <c r="AJ151" s="171"/>
      <c r="AK151" s="171"/>
      <c r="AL151" s="171"/>
    </row>
    <row r="152" spans="1:38" ht="15" customHeight="1">
      <c r="A152" s="322">
        <v>40</v>
      </c>
      <c r="B152" s="264">
        <v>45121</v>
      </c>
      <c r="C152" s="258"/>
      <c r="D152" s="259" t="s">
        <v>1085</v>
      </c>
      <c r="E152" s="258" t="s">
        <v>609</v>
      </c>
      <c r="F152" s="275" t="s">
        <v>1089</v>
      </c>
      <c r="G152" s="258">
        <v>48</v>
      </c>
      <c r="H152" s="258">
        <v>112.5</v>
      </c>
      <c r="I152" s="258" t="s">
        <v>1086</v>
      </c>
      <c r="J152" s="258" t="s">
        <v>944</v>
      </c>
      <c r="K152" s="320">
        <f t="shared" ref="K152" si="114">H152-F152</f>
        <v>20</v>
      </c>
      <c r="L152" s="284">
        <v>100</v>
      </c>
      <c r="M152" s="285">
        <f t="shared" ref="M152" si="115">(K152*N152)-100</f>
        <v>700</v>
      </c>
      <c r="N152" s="283">
        <v>40</v>
      </c>
      <c r="O152" s="282" t="s">
        <v>597</v>
      </c>
      <c r="P152" s="286">
        <v>45121</v>
      </c>
      <c r="Q152" s="171"/>
      <c r="R152" s="171" t="s">
        <v>611</v>
      </c>
      <c r="S152" s="171"/>
      <c r="T152" s="171"/>
      <c r="U152" s="171"/>
      <c r="V152" s="171"/>
      <c r="W152" s="171"/>
      <c r="X152" s="171"/>
      <c r="Y152" s="171"/>
      <c r="Z152" s="171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</row>
    <row r="153" spans="1:38" ht="15" customHeight="1">
      <c r="A153" s="322">
        <v>41</v>
      </c>
      <c r="B153" s="264">
        <v>45124</v>
      </c>
      <c r="C153" s="258"/>
      <c r="D153" s="259" t="s">
        <v>1091</v>
      </c>
      <c r="E153" s="258" t="s">
        <v>609</v>
      </c>
      <c r="F153" s="275" t="s">
        <v>978</v>
      </c>
      <c r="G153" s="258">
        <v>15</v>
      </c>
      <c r="H153" s="258">
        <v>42.5</v>
      </c>
      <c r="I153" s="258" t="s">
        <v>980</v>
      </c>
      <c r="J153" s="258" t="s">
        <v>1096</v>
      </c>
      <c r="K153" s="320">
        <f t="shared" ref="K153" si="116">H153-F153</f>
        <v>9.5</v>
      </c>
      <c r="L153" s="284">
        <v>100</v>
      </c>
      <c r="M153" s="285">
        <f t="shared" ref="M153" si="117">(K153*N153)-100</f>
        <v>2750</v>
      </c>
      <c r="N153" s="283">
        <v>300</v>
      </c>
      <c r="O153" s="282" t="s">
        <v>597</v>
      </c>
      <c r="P153" s="286">
        <v>45124</v>
      </c>
      <c r="Q153" s="171"/>
      <c r="R153" s="171" t="s">
        <v>611</v>
      </c>
      <c r="S153" s="171"/>
      <c r="T153" s="171"/>
      <c r="U153" s="171"/>
      <c r="V153" s="171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  <c r="AG153" s="171"/>
      <c r="AH153" s="171"/>
      <c r="AI153" s="171"/>
      <c r="AJ153" s="171"/>
      <c r="AK153" s="171"/>
      <c r="AL153" s="171"/>
    </row>
    <row r="154" spans="1:38" ht="15" customHeight="1">
      <c r="A154" s="322">
        <v>42</v>
      </c>
      <c r="B154" s="264">
        <v>45124</v>
      </c>
      <c r="C154" s="258"/>
      <c r="D154" s="259" t="s">
        <v>1041</v>
      </c>
      <c r="E154" s="258" t="s">
        <v>609</v>
      </c>
      <c r="F154" s="275" t="s">
        <v>1098</v>
      </c>
      <c r="G154" s="258">
        <v>0</v>
      </c>
      <c r="H154" s="258">
        <v>68</v>
      </c>
      <c r="I154" s="258" t="s">
        <v>1092</v>
      </c>
      <c r="J154" s="258" t="s">
        <v>1099</v>
      </c>
      <c r="K154" s="320">
        <f t="shared" ref="K154" si="118">H154-F154</f>
        <v>18</v>
      </c>
      <c r="L154" s="284">
        <v>100</v>
      </c>
      <c r="M154" s="285">
        <f t="shared" ref="M154" si="119">(K154*N154)-100</f>
        <v>620</v>
      </c>
      <c r="N154" s="283">
        <v>40</v>
      </c>
      <c r="O154" s="282" t="s">
        <v>597</v>
      </c>
      <c r="P154" s="286">
        <v>45124</v>
      </c>
      <c r="Q154" s="171"/>
      <c r="R154" s="171" t="s">
        <v>611</v>
      </c>
      <c r="S154" s="171"/>
      <c r="T154" s="171"/>
      <c r="U154" s="171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  <c r="AG154" s="171"/>
      <c r="AH154" s="171"/>
      <c r="AI154" s="171"/>
      <c r="AJ154" s="171"/>
      <c r="AK154" s="171"/>
      <c r="AL154" s="171"/>
    </row>
    <row r="155" spans="1:38" ht="15" customHeight="1">
      <c r="A155" s="322">
        <v>43</v>
      </c>
      <c r="B155" s="264">
        <v>45124</v>
      </c>
      <c r="C155" s="258"/>
      <c r="D155" s="259" t="s">
        <v>1000</v>
      </c>
      <c r="E155" s="258" t="s">
        <v>609</v>
      </c>
      <c r="F155" s="275" t="s">
        <v>1047</v>
      </c>
      <c r="G155" s="258">
        <v>15</v>
      </c>
      <c r="H155" s="258">
        <v>44</v>
      </c>
      <c r="I155" s="258" t="s">
        <v>971</v>
      </c>
      <c r="J155" s="258" t="s">
        <v>1031</v>
      </c>
      <c r="K155" s="320">
        <f t="shared" ref="K155" si="120">H155-F155</f>
        <v>10</v>
      </c>
      <c r="L155" s="284">
        <v>100</v>
      </c>
      <c r="M155" s="285">
        <f t="shared" ref="M155" si="121">(K155*N155)-100</f>
        <v>2400</v>
      </c>
      <c r="N155" s="283">
        <v>250</v>
      </c>
      <c r="O155" s="282" t="s">
        <v>597</v>
      </c>
      <c r="P155" s="286">
        <v>45125</v>
      </c>
      <c r="Q155" s="171"/>
      <c r="R155" s="171" t="s">
        <v>611</v>
      </c>
      <c r="S155" s="171"/>
      <c r="T155" s="171"/>
      <c r="U155" s="171"/>
      <c r="V155" s="171"/>
      <c r="W155" s="171"/>
      <c r="X155" s="171"/>
      <c r="Y155" s="171"/>
      <c r="Z155" s="171"/>
      <c r="AA155" s="171"/>
      <c r="AB155" s="171"/>
      <c r="AC155" s="171"/>
      <c r="AD155" s="171"/>
      <c r="AE155" s="171"/>
      <c r="AF155" s="171"/>
      <c r="AG155" s="171"/>
      <c r="AH155" s="171"/>
      <c r="AI155" s="171"/>
      <c r="AJ155" s="171"/>
      <c r="AK155" s="171"/>
      <c r="AL155" s="171"/>
    </row>
    <row r="156" spans="1:38" ht="15" customHeight="1">
      <c r="A156" s="322">
        <v>44</v>
      </c>
      <c r="B156" s="264">
        <v>45124</v>
      </c>
      <c r="C156" s="258"/>
      <c r="D156" s="259" t="s">
        <v>1100</v>
      </c>
      <c r="E156" s="258" t="s">
        <v>609</v>
      </c>
      <c r="F156" s="275" t="s">
        <v>941</v>
      </c>
      <c r="G156" s="258">
        <v>17</v>
      </c>
      <c r="H156" s="258">
        <v>44</v>
      </c>
      <c r="I156" s="258" t="s">
        <v>971</v>
      </c>
      <c r="J156" s="258" t="s">
        <v>979</v>
      </c>
      <c r="K156" s="320">
        <f t="shared" ref="K156" si="122">H156-F156</f>
        <v>8</v>
      </c>
      <c r="L156" s="284">
        <v>100</v>
      </c>
      <c r="M156" s="285">
        <f t="shared" ref="M156" si="123">(K156*N156)-100</f>
        <v>2300</v>
      </c>
      <c r="N156" s="283">
        <v>300</v>
      </c>
      <c r="O156" s="282" t="s">
        <v>597</v>
      </c>
      <c r="P156" s="286">
        <v>45125</v>
      </c>
      <c r="Q156" s="171"/>
      <c r="R156" s="171" t="s">
        <v>611</v>
      </c>
      <c r="S156" s="171"/>
      <c r="T156" s="171"/>
      <c r="U156" s="171"/>
      <c r="V156" s="171"/>
      <c r="W156" s="171"/>
      <c r="X156" s="171"/>
      <c r="Y156" s="171"/>
      <c r="Z156" s="171"/>
      <c r="AA156" s="171"/>
      <c r="AB156" s="171"/>
      <c r="AC156" s="171"/>
      <c r="AD156" s="171"/>
      <c r="AE156" s="171"/>
      <c r="AF156" s="171"/>
      <c r="AG156" s="171"/>
      <c r="AH156" s="171"/>
      <c r="AI156" s="171"/>
      <c r="AJ156" s="171"/>
      <c r="AK156" s="171"/>
      <c r="AL156" s="171"/>
    </row>
    <row r="157" spans="1:38" ht="15" customHeight="1">
      <c r="A157" s="322">
        <v>45</v>
      </c>
      <c r="B157" s="264">
        <v>45124</v>
      </c>
      <c r="C157" s="258"/>
      <c r="D157" s="259" t="s">
        <v>1091</v>
      </c>
      <c r="E157" s="258" t="s">
        <v>609</v>
      </c>
      <c r="F157" s="275" t="s">
        <v>978</v>
      </c>
      <c r="G157" s="258">
        <v>15</v>
      </c>
      <c r="H157" s="258">
        <v>41</v>
      </c>
      <c r="I157" s="258" t="s">
        <v>980</v>
      </c>
      <c r="J157" s="258" t="s">
        <v>979</v>
      </c>
      <c r="K157" s="320">
        <f t="shared" ref="K157" si="124">H157-F157</f>
        <v>8</v>
      </c>
      <c r="L157" s="284">
        <v>100</v>
      </c>
      <c r="M157" s="285">
        <f t="shared" ref="M157" si="125">(K157*N157)-100</f>
        <v>2300</v>
      </c>
      <c r="N157" s="283">
        <v>300</v>
      </c>
      <c r="O157" s="282" t="s">
        <v>597</v>
      </c>
      <c r="P157" s="286">
        <v>45125</v>
      </c>
      <c r="Q157" s="171"/>
      <c r="R157" s="171" t="s">
        <v>611</v>
      </c>
      <c r="S157" s="171"/>
      <c r="T157" s="171"/>
      <c r="U157" s="171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</row>
    <row r="158" spans="1:38" ht="15" customHeight="1">
      <c r="A158" s="322">
        <v>46</v>
      </c>
      <c r="B158" s="264">
        <v>45124</v>
      </c>
      <c r="C158" s="258"/>
      <c r="D158" s="259" t="s">
        <v>1101</v>
      </c>
      <c r="E158" s="258" t="s">
        <v>609</v>
      </c>
      <c r="F158" s="275" t="s">
        <v>1145</v>
      </c>
      <c r="G158" s="258">
        <v>45</v>
      </c>
      <c r="H158" s="258">
        <v>122.5</v>
      </c>
      <c r="I158" s="258" t="s">
        <v>1037</v>
      </c>
      <c r="J158" s="258" t="s">
        <v>1146</v>
      </c>
      <c r="K158" s="320">
        <f t="shared" ref="K158" si="126">H158-F158</f>
        <v>27.5</v>
      </c>
      <c r="L158" s="284">
        <v>100</v>
      </c>
      <c r="M158" s="285">
        <f t="shared" ref="M158" si="127">(K158*N158)-100</f>
        <v>2650</v>
      </c>
      <c r="N158" s="283">
        <v>100</v>
      </c>
      <c r="O158" s="282" t="s">
        <v>597</v>
      </c>
      <c r="P158" s="286">
        <v>45128</v>
      </c>
      <c r="Q158" s="171"/>
      <c r="R158" s="171" t="s">
        <v>611</v>
      </c>
      <c r="S158" s="171"/>
      <c r="T158" s="171"/>
      <c r="U158" s="171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</row>
    <row r="159" spans="1:38" ht="15" customHeight="1">
      <c r="A159" s="322">
        <v>47</v>
      </c>
      <c r="B159" s="264">
        <v>45125</v>
      </c>
      <c r="C159" s="258"/>
      <c r="D159" s="259" t="s">
        <v>1106</v>
      </c>
      <c r="E159" s="258" t="s">
        <v>609</v>
      </c>
      <c r="F159" s="275" t="s">
        <v>1109</v>
      </c>
      <c r="G159" s="258">
        <v>0</v>
      </c>
      <c r="H159" s="258">
        <v>75</v>
      </c>
      <c r="I159" s="258" t="s">
        <v>1092</v>
      </c>
      <c r="J159" s="258" t="s">
        <v>1110</v>
      </c>
      <c r="K159" s="320">
        <f t="shared" ref="K159:K160" si="128">H159-F159</f>
        <v>23</v>
      </c>
      <c r="L159" s="284">
        <v>100</v>
      </c>
      <c r="M159" s="285">
        <f t="shared" ref="M159:M160" si="129">(K159*N159)-100</f>
        <v>1050</v>
      </c>
      <c r="N159" s="283">
        <v>50</v>
      </c>
      <c r="O159" s="282" t="s">
        <v>597</v>
      </c>
      <c r="P159" s="286">
        <v>45125</v>
      </c>
      <c r="Q159" s="171"/>
      <c r="R159" s="171" t="s">
        <v>596</v>
      </c>
      <c r="S159" s="171"/>
      <c r="T159" s="171"/>
      <c r="U159" s="171"/>
      <c r="V159" s="171"/>
      <c r="W159" s="171"/>
      <c r="X159" s="171"/>
      <c r="Y159" s="171"/>
      <c r="Z159" s="171"/>
      <c r="AA159" s="171"/>
      <c r="AB159" s="171"/>
      <c r="AC159" s="171"/>
      <c r="AD159" s="171"/>
      <c r="AE159" s="171"/>
      <c r="AF159" s="171"/>
      <c r="AG159" s="171"/>
      <c r="AH159" s="171"/>
      <c r="AI159" s="171"/>
      <c r="AJ159" s="171"/>
      <c r="AK159" s="171"/>
      <c r="AL159" s="171"/>
    </row>
    <row r="160" spans="1:38" ht="15" customHeight="1">
      <c r="A160" s="344">
        <v>48</v>
      </c>
      <c r="B160" s="345">
        <v>45125</v>
      </c>
      <c r="C160" s="271"/>
      <c r="D160" s="272" t="s">
        <v>1108</v>
      </c>
      <c r="E160" s="271" t="s">
        <v>609</v>
      </c>
      <c r="F160" s="276" t="s">
        <v>1098</v>
      </c>
      <c r="G160" s="271">
        <v>0</v>
      </c>
      <c r="H160" s="271">
        <v>7</v>
      </c>
      <c r="I160" s="271" t="s">
        <v>1092</v>
      </c>
      <c r="J160" s="310" t="s">
        <v>1080</v>
      </c>
      <c r="K160" s="256">
        <f t="shared" si="128"/>
        <v>-43</v>
      </c>
      <c r="L160" s="279">
        <v>100</v>
      </c>
      <c r="M160" s="280">
        <f t="shared" si="129"/>
        <v>-1820</v>
      </c>
      <c r="N160" s="256">
        <v>40</v>
      </c>
      <c r="O160" s="311" t="s">
        <v>610</v>
      </c>
      <c r="P160" s="312">
        <v>45125</v>
      </c>
      <c r="Q160" s="171"/>
      <c r="R160" s="171" t="s">
        <v>611</v>
      </c>
      <c r="S160" s="171"/>
      <c r="T160" s="171"/>
      <c r="U160" s="171"/>
      <c r="V160" s="171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  <c r="AG160" s="171"/>
      <c r="AH160" s="171"/>
      <c r="AI160" s="171"/>
      <c r="AJ160" s="171"/>
      <c r="AK160" s="171"/>
      <c r="AL160" s="171"/>
    </row>
    <row r="161" spans="1:38" ht="15" customHeight="1">
      <c r="A161" s="407">
        <v>49</v>
      </c>
      <c r="B161" s="409">
        <v>45125</v>
      </c>
      <c r="C161" s="307"/>
      <c r="D161" s="308" t="s">
        <v>1111</v>
      </c>
      <c r="E161" s="307" t="s">
        <v>609</v>
      </c>
      <c r="F161" s="309" t="s">
        <v>1116</v>
      </c>
      <c r="G161" s="307"/>
      <c r="H161" s="307">
        <v>400</v>
      </c>
      <c r="I161" s="307"/>
      <c r="J161" s="407" t="s">
        <v>942</v>
      </c>
      <c r="K161" s="358">
        <f t="shared" ref="K161" si="130">H161-F161</f>
        <v>0</v>
      </c>
      <c r="L161" s="359">
        <v>100</v>
      </c>
      <c r="M161" s="360">
        <f t="shared" ref="M161:M162" si="131">(K161*N161)-100</f>
        <v>-100</v>
      </c>
      <c r="N161" s="361">
        <v>15</v>
      </c>
      <c r="O161" s="411" t="s">
        <v>620</v>
      </c>
      <c r="P161" s="405">
        <v>45125</v>
      </c>
      <c r="Q161" s="171"/>
      <c r="R161" s="171" t="s">
        <v>596</v>
      </c>
      <c r="S161" s="171"/>
      <c r="T161" s="171"/>
      <c r="U161" s="171"/>
      <c r="V161" s="171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</row>
    <row r="162" spans="1:38" ht="15" customHeight="1">
      <c r="A162" s="408"/>
      <c r="B162" s="410"/>
      <c r="C162" s="307"/>
      <c r="D162" s="308" t="s">
        <v>1112</v>
      </c>
      <c r="E162" s="307" t="s">
        <v>617</v>
      </c>
      <c r="F162" s="309" t="s">
        <v>1117</v>
      </c>
      <c r="G162" s="307"/>
      <c r="H162" s="307">
        <v>130</v>
      </c>
      <c r="I162" s="307"/>
      <c r="J162" s="408"/>
      <c r="K162" s="358">
        <f>F162-H162</f>
        <v>15</v>
      </c>
      <c r="L162" s="359">
        <v>100</v>
      </c>
      <c r="M162" s="360">
        <f t="shared" si="131"/>
        <v>275</v>
      </c>
      <c r="N162" s="361">
        <v>25</v>
      </c>
      <c r="O162" s="412"/>
      <c r="P162" s="406"/>
      <c r="Q162" s="171"/>
      <c r="R162" s="171"/>
      <c r="S162" s="171"/>
      <c r="T162" s="171"/>
      <c r="U162" s="171"/>
      <c r="V162" s="171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  <c r="AG162" s="171"/>
      <c r="AH162" s="171"/>
      <c r="AI162" s="171"/>
      <c r="AJ162" s="171"/>
      <c r="AK162" s="171"/>
      <c r="AL162" s="171"/>
    </row>
    <row r="163" spans="1:38" ht="15" customHeight="1">
      <c r="A163" s="322">
        <v>50</v>
      </c>
      <c r="B163" s="264">
        <v>45125</v>
      </c>
      <c r="C163" s="258"/>
      <c r="D163" s="259" t="s">
        <v>1000</v>
      </c>
      <c r="E163" s="258" t="s">
        <v>609</v>
      </c>
      <c r="F163" s="275" t="s">
        <v>1113</v>
      </c>
      <c r="G163" s="258">
        <v>10</v>
      </c>
      <c r="H163" s="258">
        <v>41</v>
      </c>
      <c r="I163" s="258" t="s">
        <v>1045</v>
      </c>
      <c r="J163" s="258" t="s">
        <v>1009</v>
      </c>
      <c r="K163" s="320">
        <f t="shared" ref="K163:K165" si="132">H163-F163</f>
        <v>12</v>
      </c>
      <c r="L163" s="284">
        <v>100</v>
      </c>
      <c r="M163" s="285">
        <f t="shared" ref="M163:M165" si="133">(K163*N163)-100</f>
        <v>2900</v>
      </c>
      <c r="N163" s="283">
        <v>250</v>
      </c>
      <c r="O163" s="282" t="s">
        <v>597</v>
      </c>
      <c r="P163" s="286">
        <v>45125</v>
      </c>
      <c r="Q163" s="171"/>
      <c r="R163" s="171" t="s">
        <v>611</v>
      </c>
      <c r="S163" s="171"/>
      <c r="T163" s="171"/>
      <c r="U163" s="171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</row>
    <row r="164" spans="1:38" ht="15" customHeight="1">
      <c r="A164" s="322">
        <v>51</v>
      </c>
      <c r="B164" s="264">
        <v>45125</v>
      </c>
      <c r="C164" s="258"/>
      <c r="D164" s="259" t="s">
        <v>1091</v>
      </c>
      <c r="E164" s="258" t="s">
        <v>609</v>
      </c>
      <c r="F164" s="275" t="s">
        <v>978</v>
      </c>
      <c r="G164" s="258">
        <v>15</v>
      </c>
      <c r="H164" s="258">
        <v>43.5</v>
      </c>
      <c r="I164" s="258" t="s">
        <v>980</v>
      </c>
      <c r="J164" s="258" t="s">
        <v>1122</v>
      </c>
      <c r="K164" s="320">
        <f t="shared" si="132"/>
        <v>10.5</v>
      </c>
      <c r="L164" s="284">
        <v>100</v>
      </c>
      <c r="M164" s="285">
        <f t="shared" si="133"/>
        <v>3050</v>
      </c>
      <c r="N164" s="283">
        <v>300</v>
      </c>
      <c r="O164" s="282" t="s">
        <v>597</v>
      </c>
      <c r="P164" s="286">
        <v>45126</v>
      </c>
      <c r="Q164" s="171"/>
      <c r="R164" s="171" t="s">
        <v>596</v>
      </c>
      <c r="S164" s="171"/>
      <c r="T164" s="171"/>
      <c r="U164" s="171"/>
      <c r="V164" s="171"/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171"/>
      <c r="AG164" s="171"/>
      <c r="AH164" s="171"/>
      <c r="AI164" s="171"/>
      <c r="AJ164" s="171"/>
      <c r="AK164" s="171"/>
      <c r="AL164" s="171"/>
    </row>
    <row r="165" spans="1:38" ht="15" customHeight="1">
      <c r="A165" s="344">
        <v>52</v>
      </c>
      <c r="B165" s="345">
        <v>45126</v>
      </c>
      <c r="C165" s="271"/>
      <c r="D165" s="272" t="s">
        <v>1121</v>
      </c>
      <c r="E165" s="271" t="s">
        <v>609</v>
      </c>
      <c r="F165" s="276" t="s">
        <v>1131</v>
      </c>
      <c r="G165" s="271">
        <v>65</v>
      </c>
      <c r="H165" s="271">
        <v>65</v>
      </c>
      <c r="I165" s="271" t="s">
        <v>1049</v>
      </c>
      <c r="J165" s="310" t="s">
        <v>1132</v>
      </c>
      <c r="K165" s="256">
        <f t="shared" si="132"/>
        <v>-31</v>
      </c>
      <c r="L165" s="279">
        <v>100</v>
      </c>
      <c r="M165" s="280">
        <f t="shared" si="133"/>
        <v>-4750</v>
      </c>
      <c r="N165" s="256">
        <v>150</v>
      </c>
      <c r="O165" s="311" t="s">
        <v>610</v>
      </c>
      <c r="P165" s="312">
        <v>45127</v>
      </c>
      <c r="Q165" s="171"/>
      <c r="R165" s="171" t="s">
        <v>596</v>
      </c>
      <c r="S165" s="171"/>
      <c r="T165" s="171"/>
      <c r="U165" s="171"/>
      <c r="V165" s="171"/>
      <c r="W165" s="171"/>
      <c r="X165" s="171"/>
      <c r="Y165" s="171"/>
      <c r="Z165" s="171"/>
      <c r="AA165" s="171"/>
      <c r="AB165" s="171"/>
      <c r="AC165" s="171"/>
      <c r="AD165" s="171"/>
      <c r="AE165" s="171"/>
      <c r="AF165" s="171"/>
      <c r="AG165" s="171"/>
      <c r="AH165" s="171"/>
      <c r="AI165" s="171"/>
      <c r="AJ165" s="171"/>
      <c r="AK165" s="171"/>
      <c r="AL165" s="171"/>
    </row>
    <row r="166" spans="1:38" ht="15" customHeight="1">
      <c r="A166" s="344">
        <v>53</v>
      </c>
      <c r="B166" s="345">
        <v>45126</v>
      </c>
      <c r="C166" s="271"/>
      <c r="D166" s="272" t="s">
        <v>1123</v>
      </c>
      <c r="E166" s="271" t="s">
        <v>609</v>
      </c>
      <c r="F166" s="276" t="s">
        <v>996</v>
      </c>
      <c r="G166" s="271">
        <v>27</v>
      </c>
      <c r="H166" s="271">
        <v>27</v>
      </c>
      <c r="I166" s="271" t="s">
        <v>940</v>
      </c>
      <c r="J166" s="310" t="s">
        <v>1154</v>
      </c>
      <c r="K166" s="256">
        <f t="shared" ref="K166" si="134">H166-F166</f>
        <v>-24</v>
      </c>
      <c r="L166" s="279">
        <v>100</v>
      </c>
      <c r="M166" s="280">
        <f t="shared" ref="M166" si="135">(K166*N166)-100</f>
        <v>-4900</v>
      </c>
      <c r="N166" s="256">
        <v>200</v>
      </c>
      <c r="O166" s="311" t="s">
        <v>610</v>
      </c>
      <c r="P166" s="312">
        <v>45128</v>
      </c>
      <c r="Q166" s="171"/>
      <c r="R166" s="171" t="s">
        <v>611</v>
      </c>
      <c r="S166" s="171"/>
      <c r="T166" s="171"/>
      <c r="U166" s="171"/>
      <c r="V166" s="171"/>
      <c r="W166" s="171"/>
      <c r="X166" s="171"/>
      <c r="Y166" s="171"/>
      <c r="Z166" s="171"/>
      <c r="AA166" s="171"/>
      <c r="AB166" s="171"/>
      <c r="AC166" s="171"/>
      <c r="AD166" s="171"/>
      <c r="AE166" s="171"/>
      <c r="AF166" s="171"/>
      <c r="AG166" s="171"/>
      <c r="AH166" s="171"/>
      <c r="AI166" s="171"/>
      <c r="AJ166" s="171"/>
      <c r="AK166" s="171"/>
      <c r="AL166" s="171"/>
    </row>
    <row r="167" spans="1:38" ht="15" customHeight="1">
      <c r="A167" s="322">
        <v>54</v>
      </c>
      <c r="B167" s="264">
        <v>45126</v>
      </c>
      <c r="C167" s="258"/>
      <c r="D167" s="259" t="s">
        <v>1124</v>
      </c>
      <c r="E167" s="258" t="s">
        <v>609</v>
      </c>
      <c r="F167" s="275" t="s">
        <v>1125</v>
      </c>
      <c r="G167" s="258">
        <v>0</v>
      </c>
      <c r="H167" s="258">
        <v>53</v>
      </c>
      <c r="I167" s="258" t="s">
        <v>940</v>
      </c>
      <c r="J167" s="258" t="s">
        <v>1126</v>
      </c>
      <c r="K167" s="320">
        <f t="shared" ref="K167" si="136">H167-F167</f>
        <v>11</v>
      </c>
      <c r="L167" s="284">
        <v>100</v>
      </c>
      <c r="M167" s="285">
        <f t="shared" ref="M167" si="137">(K167*N167)-100</f>
        <v>450</v>
      </c>
      <c r="N167" s="283">
        <v>50</v>
      </c>
      <c r="O167" s="282" t="s">
        <v>597</v>
      </c>
      <c r="P167" s="286">
        <v>45126</v>
      </c>
      <c r="Q167" s="171"/>
      <c r="R167" s="171" t="s">
        <v>596</v>
      </c>
      <c r="S167" s="171"/>
      <c r="T167" s="171"/>
      <c r="U167" s="171"/>
      <c r="V167" s="171"/>
      <c r="W167" s="171"/>
      <c r="X167" s="171"/>
      <c r="Y167" s="171"/>
      <c r="Z167" s="171"/>
      <c r="AA167" s="171"/>
      <c r="AB167" s="171"/>
      <c r="AC167" s="171"/>
      <c r="AD167" s="171"/>
      <c r="AE167" s="171"/>
      <c r="AF167" s="171"/>
      <c r="AG167" s="171"/>
      <c r="AH167" s="171"/>
      <c r="AI167" s="171"/>
      <c r="AJ167" s="171"/>
      <c r="AK167" s="171"/>
      <c r="AL167" s="171"/>
    </row>
    <row r="168" spans="1:38" ht="15" customHeight="1">
      <c r="A168" s="322">
        <v>55</v>
      </c>
      <c r="B168" s="264">
        <v>45127</v>
      </c>
      <c r="C168" s="258"/>
      <c r="D168" s="259" t="s">
        <v>1124</v>
      </c>
      <c r="E168" s="258" t="s">
        <v>609</v>
      </c>
      <c r="F168" s="275" t="s">
        <v>1002</v>
      </c>
      <c r="G168" s="258">
        <v>0</v>
      </c>
      <c r="H168" s="258">
        <v>59</v>
      </c>
      <c r="I168" s="258" t="s">
        <v>940</v>
      </c>
      <c r="J168" s="258" t="s">
        <v>944</v>
      </c>
      <c r="K168" s="320">
        <f t="shared" ref="K168" si="138">H168-F168</f>
        <v>20</v>
      </c>
      <c r="L168" s="284">
        <v>100</v>
      </c>
      <c r="M168" s="285">
        <f t="shared" ref="M168" si="139">(K168*N168)-100</f>
        <v>900</v>
      </c>
      <c r="N168" s="283">
        <v>50</v>
      </c>
      <c r="O168" s="282" t="s">
        <v>597</v>
      </c>
      <c r="P168" s="286">
        <v>45127</v>
      </c>
      <c r="Q168" s="171"/>
      <c r="R168" s="171" t="s">
        <v>596</v>
      </c>
      <c r="S168" s="171"/>
      <c r="T168" s="171"/>
      <c r="U168" s="171"/>
      <c r="V168" s="171"/>
      <c r="W168" s="171"/>
      <c r="X168" s="171"/>
      <c r="Y168" s="171"/>
      <c r="Z168" s="171"/>
      <c r="AA168" s="171"/>
      <c r="AB168" s="171"/>
      <c r="AC168" s="171"/>
      <c r="AD168" s="171"/>
      <c r="AE168" s="171"/>
      <c r="AF168" s="171"/>
      <c r="AG168" s="171"/>
      <c r="AH168" s="171"/>
      <c r="AI168" s="171"/>
      <c r="AJ168" s="171"/>
      <c r="AK168" s="171"/>
      <c r="AL168" s="171"/>
    </row>
    <row r="169" spans="1:38" ht="15" customHeight="1">
      <c r="A169" s="322">
        <v>56</v>
      </c>
      <c r="B169" s="264">
        <v>45127</v>
      </c>
      <c r="C169" s="258"/>
      <c r="D169" s="259" t="s">
        <v>1135</v>
      </c>
      <c r="E169" s="258" t="s">
        <v>609</v>
      </c>
      <c r="F169" s="275" t="s">
        <v>936</v>
      </c>
      <c r="G169" s="258">
        <v>12</v>
      </c>
      <c r="H169" s="258">
        <v>69.5</v>
      </c>
      <c r="I169" s="258" t="s">
        <v>973</v>
      </c>
      <c r="J169" s="258" t="s">
        <v>1144</v>
      </c>
      <c r="K169" s="320">
        <f t="shared" ref="K169" si="140">H169-F169</f>
        <v>39.5</v>
      </c>
      <c r="L169" s="284">
        <v>100</v>
      </c>
      <c r="M169" s="285">
        <f t="shared" ref="M169" si="141">(K169*N169)-100</f>
        <v>11750</v>
      </c>
      <c r="N169" s="283">
        <v>300</v>
      </c>
      <c r="O169" s="282" t="s">
        <v>597</v>
      </c>
      <c r="P169" s="286">
        <v>45128</v>
      </c>
      <c r="Q169" s="171"/>
      <c r="R169" s="171" t="s">
        <v>611</v>
      </c>
      <c r="S169" s="171"/>
      <c r="T169" s="171"/>
      <c r="U169" s="171"/>
      <c r="V169" s="171"/>
      <c r="W169" s="171"/>
      <c r="X169" s="171"/>
      <c r="Y169" s="171"/>
      <c r="Z169" s="171"/>
      <c r="AA169" s="171"/>
      <c r="AB169" s="171"/>
      <c r="AC169" s="171"/>
      <c r="AD169" s="171"/>
      <c r="AE169" s="171"/>
      <c r="AF169" s="171"/>
      <c r="AG169" s="171"/>
      <c r="AH169" s="171"/>
      <c r="AI169" s="171"/>
      <c r="AJ169" s="171"/>
      <c r="AK169" s="171"/>
      <c r="AL169" s="171"/>
    </row>
    <row r="170" spans="1:38" ht="15" customHeight="1">
      <c r="A170" s="322">
        <v>57</v>
      </c>
      <c r="B170" s="264">
        <v>45128</v>
      </c>
      <c r="C170" s="258"/>
      <c r="D170" s="259" t="s">
        <v>1142</v>
      </c>
      <c r="E170" s="258" t="s">
        <v>609</v>
      </c>
      <c r="F170" s="275" t="s">
        <v>1147</v>
      </c>
      <c r="G170" s="258">
        <v>90</v>
      </c>
      <c r="H170" s="258">
        <v>505</v>
      </c>
      <c r="I170" s="258" t="s">
        <v>1143</v>
      </c>
      <c r="J170" s="258" t="s">
        <v>1148</v>
      </c>
      <c r="K170" s="320">
        <f t="shared" ref="K170" si="142">H170-F170</f>
        <v>135</v>
      </c>
      <c r="L170" s="284">
        <v>100</v>
      </c>
      <c r="M170" s="285">
        <f t="shared" ref="M170" si="143">(K170*N170)-100</f>
        <v>1925</v>
      </c>
      <c r="N170" s="283">
        <v>15</v>
      </c>
      <c r="O170" s="282" t="s">
        <v>597</v>
      </c>
      <c r="P170" s="286">
        <v>45128</v>
      </c>
      <c r="Q170" s="171"/>
      <c r="R170" s="171" t="s">
        <v>596</v>
      </c>
      <c r="S170" s="171"/>
      <c r="T170" s="171"/>
      <c r="U170" s="171"/>
      <c r="V170" s="171"/>
      <c r="W170" s="171"/>
      <c r="X170" s="171"/>
      <c r="Y170" s="171"/>
      <c r="Z170" s="171"/>
      <c r="AA170" s="171"/>
      <c r="AB170" s="171"/>
      <c r="AC170" s="171"/>
      <c r="AD170" s="171"/>
      <c r="AE170" s="171"/>
      <c r="AF170" s="171"/>
      <c r="AG170" s="171"/>
      <c r="AH170" s="171"/>
      <c r="AI170" s="171"/>
      <c r="AJ170" s="171"/>
      <c r="AK170" s="171"/>
      <c r="AL170" s="171"/>
    </row>
    <row r="171" spans="1:38" ht="15" customHeight="1">
      <c r="A171" s="322">
        <v>58</v>
      </c>
      <c r="B171" s="264">
        <v>45128</v>
      </c>
      <c r="C171" s="258"/>
      <c r="D171" s="259" t="s">
        <v>1149</v>
      </c>
      <c r="E171" s="258" t="s">
        <v>609</v>
      </c>
      <c r="F171" s="275" t="s">
        <v>1162</v>
      </c>
      <c r="G171" s="258">
        <v>80</v>
      </c>
      <c r="H171" s="258">
        <v>365</v>
      </c>
      <c r="I171" s="258" t="s">
        <v>1143</v>
      </c>
      <c r="J171" s="258" t="s">
        <v>1163</v>
      </c>
      <c r="K171" s="320">
        <f t="shared" ref="K171" si="144">H171-F171</f>
        <v>65</v>
      </c>
      <c r="L171" s="284">
        <v>100</v>
      </c>
      <c r="M171" s="285">
        <f t="shared" ref="M171" si="145">(K171*N171)-100</f>
        <v>875</v>
      </c>
      <c r="N171" s="283">
        <v>15</v>
      </c>
      <c r="O171" s="282" t="s">
        <v>597</v>
      </c>
      <c r="P171" s="286">
        <v>45128</v>
      </c>
      <c r="Q171" s="171"/>
      <c r="R171" s="171" t="s">
        <v>596</v>
      </c>
      <c r="S171" s="171"/>
      <c r="T171" s="171"/>
      <c r="U171" s="171"/>
      <c r="V171" s="171"/>
      <c r="W171" s="171"/>
      <c r="X171" s="171"/>
      <c r="Y171" s="171"/>
      <c r="Z171" s="171"/>
      <c r="AA171" s="171"/>
      <c r="AB171" s="171"/>
      <c r="AC171" s="171"/>
      <c r="AD171" s="171"/>
      <c r="AE171" s="171"/>
      <c r="AF171" s="171"/>
      <c r="AG171" s="171"/>
      <c r="AH171" s="171"/>
      <c r="AI171" s="171"/>
      <c r="AJ171" s="171"/>
      <c r="AK171" s="171"/>
      <c r="AL171" s="171"/>
    </row>
    <row r="172" spans="1:38" ht="15" customHeight="1">
      <c r="A172" s="344">
        <v>59</v>
      </c>
      <c r="B172" s="345">
        <v>45128</v>
      </c>
      <c r="C172" s="271"/>
      <c r="D172" s="272" t="s">
        <v>1150</v>
      </c>
      <c r="E172" s="271" t="s">
        <v>609</v>
      </c>
      <c r="F172" s="276" t="s">
        <v>1159</v>
      </c>
      <c r="G172" s="271">
        <v>6</v>
      </c>
      <c r="H172" s="271">
        <v>7</v>
      </c>
      <c r="I172" s="271" t="s">
        <v>973</v>
      </c>
      <c r="J172" s="310" t="s">
        <v>1160</v>
      </c>
      <c r="K172" s="256">
        <f t="shared" ref="K172" si="146">H172-F172</f>
        <v>-15</v>
      </c>
      <c r="L172" s="279">
        <v>100</v>
      </c>
      <c r="M172" s="280">
        <f t="shared" ref="M172" si="147">(K172*N172)-100</f>
        <v>-4600</v>
      </c>
      <c r="N172" s="256">
        <v>300</v>
      </c>
      <c r="O172" s="311" t="s">
        <v>610</v>
      </c>
      <c r="P172" s="312">
        <v>45128</v>
      </c>
      <c r="Q172" s="171"/>
      <c r="R172" s="171" t="s">
        <v>611</v>
      </c>
      <c r="S172" s="171"/>
      <c r="T172" s="171"/>
      <c r="U172" s="171"/>
      <c r="V172" s="171"/>
      <c r="W172" s="171"/>
      <c r="X172" s="171"/>
      <c r="Y172" s="171"/>
      <c r="Z172" s="171"/>
      <c r="AA172" s="171"/>
      <c r="AB172" s="171"/>
      <c r="AC172" s="171"/>
      <c r="AD172" s="171"/>
      <c r="AE172" s="171"/>
      <c r="AF172" s="171"/>
      <c r="AG172" s="171"/>
      <c r="AH172" s="171"/>
      <c r="AI172" s="171"/>
      <c r="AJ172" s="171"/>
      <c r="AK172" s="171"/>
      <c r="AL172" s="171"/>
    </row>
    <row r="173" spans="1:38" ht="15" customHeight="1">
      <c r="A173" s="344">
        <v>60</v>
      </c>
      <c r="B173" s="345">
        <v>45128</v>
      </c>
      <c r="C173" s="271"/>
      <c r="D173" s="272" t="s">
        <v>1151</v>
      </c>
      <c r="E173" s="271" t="s">
        <v>609</v>
      </c>
      <c r="F173" s="276" t="s">
        <v>1179</v>
      </c>
      <c r="G173" s="271">
        <v>6</v>
      </c>
      <c r="H173" s="271">
        <v>6</v>
      </c>
      <c r="I173" s="271" t="s">
        <v>1045</v>
      </c>
      <c r="J173" s="310" t="s">
        <v>1180</v>
      </c>
      <c r="K173" s="256">
        <f t="shared" ref="K173" si="148">H173-F173</f>
        <v>-20</v>
      </c>
      <c r="L173" s="279">
        <v>100</v>
      </c>
      <c r="M173" s="280">
        <f t="shared" ref="M173" si="149">(K173*N173)-100</f>
        <v>-5100</v>
      </c>
      <c r="N173" s="256">
        <v>250</v>
      </c>
      <c r="O173" s="311" t="s">
        <v>610</v>
      </c>
      <c r="P173" s="312">
        <v>45132</v>
      </c>
      <c r="Q173" s="171"/>
      <c r="R173" s="171" t="s">
        <v>611</v>
      </c>
      <c r="S173" s="171"/>
      <c r="T173" s="171"/>
      <c r="U173" s="171"/>
      <c r="V173" s="171"/>
      <c r="W173" s="171"/>
      <c r="X173" s="171"/>
      <c r="Y173" s="171"/>
      <c r="Z173" s="171"/>
      <c r="AA173" s="171"/>
      <c r="AB173" s="171"/>
      <c r="AC173" s="171"/>
      <c r="AD173" s="171"/>
      <c r="AE173" s="171"/>
      <c r="AF173" s="171"/>
      <c r="AG173" s="171"/>
      <c r="AH173" s="171"/>
      <c r="AI173" s="171"/>
      <c r="AJ173" s="171"/>
      <c r="AK173" s="171"/>
      <c r="AL173" s="171"/>
    </row>
    <row r="174" spans="1:38" ht="15" customHeight="1">
      <c r="A174" s="322">
        <v>61</v>
      </c>
      <c r="B174" s="264">
        <v>45128</v>
      </c>
      <c r="C174" s="258"/>
      <c r="D174" s="259" t="s">
        <v>1152</v>
      </c>
      <c r="E174" s="258" t="s">
        <v>609</v>
      </c>
      <c r="F174" s="275" t="s">
        <v>1065</v>
      </c>
      <c r="G174" s="258">
        <v>30</v>
      </c>
      <c r="H174" s="258">
        <v>102</v>
      </c>
      <c r="I174" s="258">
        <v>135</v>
      </c>
      <c r="J174" s="258" t="s">
        <v>1161</v>
      </c>
      <c r="K174" s="320">
        <f t="shared" ref="K174:K175" si="150">H174-F174</f>
        <v>24.5</v>
      </c>
      <c r="L174" s="284">
        <v>100</v>
      </c>
      <c r="M174" s="285">
        <f t="shared" ref="M174:M175" si="151">(K174*N174)-100</f>
        <v>880</v>
      </c>
      <c r="N174" s="283">
        <v>40</v>
      </c>
      <c r="O174" s="282" t="s">
        <v>597</v>
      </c>
      <c r="P174" s="286">
        <v>45128</v>
      </c>
      <c r="Q174" s="171"/>
      <c r="R174" s="171" t="s">
        <v>611</v>
      </c>
      <c r="S174" s="171"/>
      <c r="T174" s="171"/>
      <c r="U174" s="171"/>
      <c r="V174" s="171"/>
      <c r="W174" s="171"/>
      <c r="X174" s="171"/>
      <c r="Y174" s="171"/>
      <c r="Z174" s="171"/>
      <c r="AA174" s="171"/>
      <c r="AB174" s="171"/>
      <c r="AC174" s="171"/>
      <c r="AD174" s="171"/>
      <c r="AE174" s="171"/>
      <c r="AF174" s="171"/>
      <c r="AG174" s="171"/>
      <c r="AH174" s="171"/>
      <c r="AI174" s="171"/>
      <c r="AJ174" s="171"/>
      <c r="AK174" s="171"/>
      <c r="AL174" s="171"/>
    </row>
    <row r="175" spans="1:38" ht="15" customHeight="1">
      <c r="A175" s="344">
        <v>62</v>
      </c>
      <c r="B175" s="345">
        <v>45128</v>
      </c>
      <c r="C175" s="271"/>
      <c r="D175" s="272" t="s">
        <v>1152</v>
      </c>
      <c r="E175" s="271" t="s">
        <v>609</v>
      </c>
      <c r="F175" s="276" t="s">
        <v>1183</v>
      </c>
      <c r="G175" s="271">
        <v>25</v>
      </c>
      <c r="H175" s="271">
        <v>27</v>
      </c>
      <c r="I175" s="271" t="s">
        <v>1153</v>
      </c>
      <c r="J175" s="310" t="s">
        <v>1184</v>
      </c>
      <c r="K175" s="256">
        <f t="shared" si="150"/>
        <v>-45.5</v>
      </c>
      <c r="L175" s="279">
        <v>100</v>
      </c>
      <c r="M175" s="280">
        <f t="shared" si="151"/>
        <v>-1920</v>
      </c>
      <c r="N175" s="256">
        <v>40</v>
      </c>
      <c r="O175" s="311" t="s">
        <v>610</v>
      </c>
      <c r="P175" s="312">
        <v>45132</v>
      </c>
      <c r="Q175" s="171"/>
      <c r="R175" s="171" t="s">
        <v>611</v>
      </c>
      <c r="S175" s="171"/>
      <c r="T175" s="171"/>
      <c r="U175" s="171"/>
      <c r="V175" s="171"/>
      <c r="W175" s="171"/>
      <c r="X175" s="171"/>
      <c r="Y175" s="171"/>
      <c r="Z175" s="171"/>
      <c r="AA175" s="171"/>
      <c r="AB175" s="171"/>
      <c r="AC175" s="171"/>
      <c r="AD175" s="171"/>
      <c r="AE175" s="171"/>
      <c r="AF175" s="171"/>
      <c r="AG175" s="171"/>
      <c r="AH175" s="171"/>
      <c r="AI175" s="171"/>
      <c r="AJ175" s="171"/>
      <c r="AK175" s="171"/>
      <c r="AL175" s="171"/>
    </row>
    <row r="176" spans="1:38" ht="15" customHeight="1">
      <c r="A176" s="322">
        <v>63</v>
      </c>
      <c r="B176" s="264">
        <v>45128</v>
      </c>
      <c r="C176" s="258"/>
      <c r="D176" s="259" t="s">
        <v>1142</v>
      </c>
      <c r="E176" s="258" t="s">
        <v>609</v>
      </c>
      <c r="F176" s="275" t="s">
        <v>1164</v>
      </c>
      <c r="G176" s="258">
        <v>90</v>
      </c>
      <c r="H176" s="258">
        <v>385</v>
      </c>
      <c r="I176" s="258" t="s">
        <v>1143</v>
      </c>
      <c r="J176" s="258" t="s">
        <v>1163</v>
      </c>
      <c r="K176" s="320">
        <f t="shared" ref="K176:K177" si="152">H176-F176</f>
        <v>65</v>
      </c>
      <c r="L176" s="284">
        <v>100</v>
      </c>
      <c r="M176" s="285">
        <f t="shared" ref="M176:M177" si="153">(K176*N176)-100</f>
        <v>875</v>
      </c>
      <c r="N176" s="283">
        <v>15</v>
      </c>
      <c r="O176" s="282" t="s">
        <v>597</v>
      </c>
      <c r="P176" s="286">
        <v>45128</v>
      </c>
      <c r="Q176" s="171"/>
      <c r="R176" s="171" t="s">
        <v>596</v>
      </c>
      <c r="S176" s="171"/>
      <c r="T176" s="171"/>
      <c r="U176" s="171"/>
      <c r="V176" s="171"/>
      <c r="W176" s="171"/>
      <c r="X176" s="171"/>
      <c r="Y176" s="171"/>
      <c r="Z176" s="171"/>
      <c r="AA176" s="171"/>
      <c r="AB176" s="171"/>
      <c r="AC176" s="171"/>
      <c r="AD176" s="171"/>
      <c r="AE176" s="171"/>
      <c r="AF176" s="171"/>
      <c r="AG176" s="171"/>
      <c r="AH176" s="171"/>
      <c r="AI176" s="171"/>
      <c r="AJ176" s="171"/>
      <c r="AK176" s="171"/>
      <c r="AL176" s="171"/>
    </row>
    <row r="177" spans="1:38" ht="15" customHeight="1">
      <c r="A177" s="344">
        <v>64</v>
      </c>
      <c r="B177" s="345">
        <v>45128</v>
      </c>
      <c r="C177" s="271"/>
      <c r="D177" s="272" t="s">
        <v>1166</v>
      </c>
      <c r="E177" s="271" t="s">
        <v>609</v>
      </c>
      <c r="F177" s="276" t="s">
        <v>1181</v>
      </c>
      <c r="G177" s="271">
        <v>19</v>
      </c>
      <c r="H177" s="271">
        <v>24</v>
      </c>
      <c r="I177" s="271" t="s">
        <v>1153</v>
      </c>
      <c r="J177" s="310" t="s">
        <v>1182</v>
      </c>
      <c r="K177" s="256">
        <f t="shared" si="152"/>
        <v>-44</v>
      </c>
      <c r="L177" s="279">
        <v>100</v>
      </c>
      <c r="M177" s="280">
        <f t="shared" si="153"/>
        <v>-2300</v>
      </c>
      <c r="N177" s="256">
        <v>50</v>
      </c>
      <c r="O177" s="311" t="s">
        <v>610</v>
      </c>
      <c r="P177" s="312">
        <v>45132</v>
      </c>
      <c r="Q177" s="171"/>
      <c r="R177" s="171" t="s">
        <v>596</v>
      </c>
      <c r="S177" s="171"/>
      <c r="T177" s="171"/>
      <c r="U177" s="171"/>
      <c r="V177" s="171"/>
      <c r="W177" s="171"/>
      <c r="X177" s="171"/>
      <c r="Y177" s="171"/>
      <c r="Z177" s="171"/>
      <c r="AA177" s="171"/>
      <c r="AB177" s="171"/>
      <c r="AC177" s="171"/>
      <c r="AD177" s="171"/>
      <c r="AE177" s="171"/>
      <c r="AF177" s="171"/>
      <c r="AG177" s="171"/>
      <c r="AH177" s="171"/>
      <c r="AI177" s="171"/>
      <c r="AJ177" s="171"/>
      <c r="AK177" s="171"/>
      <c r="AL177" s="171"/>
    </row>
    <row r="178" spans="1:38" ht="15" customHeight="1">
      <c r="A178" s="344">
        <v>65</v>
      </c>
      <c r="B178" s="345">
        <v>45131</v>
      </c>
      <c r="C178" s="271"/>
      <c r="D178" s="272" t="s">
        <v>1168</v>
      </c>
      <c r="E178" s="271" t="s">
        <v>609</v>
      </c>
      <c r="F178" s="276" t="s">
        <v>1211</v>
      </c>
      <c r="G178" s="271">
        <v>160</v>
      </c>
      <c r="H178" s="271">
        <v>160</v>
      </c>
      <c r="I178" s="271" t="s">
        <v>1169</v>
      </c>
      <c r="J178" s="310" t="s">
        <v>1212</v>
      </c>
      <c r="K178" s="256">
        <f t="shared" ref="K178" si="154">H178-F178</f>
        <v>-52</v>
      </c>
      <c r="L178" s="279">
        <v>100</v>
      </c>
      <c r="M178" s="280">
        <f t="shared" ref="M178" si="155">(K178*N178)-100</f>
        <v>-5300</v>
      </c>
      <c r="N178" s="256">
        <v>100</v>
      </c>
      <c r="O178" s="311" t="s">
        <v>610</v>
      </c>
      <c r="P178" s="312">
        <v>45135</v>
      </c>
      <c r="Q178" s="171"/>
      <c r="R178" s="171" t="s">
        <v>611</v>
      </c>
      <c r="S178" s="171"/>
      <c r="T178" s="171"/>
      <c r="U178" s="171"/>
      <c r="V178" s="171"/>
      <c r="W178" s="171"/>
      <c r="X178" s="171"/>
      <c r="Y178" s="171"/>
      <c r="Z178" s="171"/>
      <c r="AA178" s="171"/>
      <c r="AB178" s="171"/>
      <c r="AC178" s="171"/>
      <c r="AD178" s="171"/>
      <c r="AE178" s="171"/>
      <c r="AF178" s="171"/>
      <c r="AG178" s="171"/>
      <c r="AH178" s="171"/>
      <c r="AI178" s="171"/>
      <c r="AJ178" s="171"/>
      <c r="AK178" s="171"/>
      <c r="AL178" s="171"/>
    </row>
    <row r="179" spans="1:38" ht="15" customHeight="1">
      <c r="A179" s="322">
        <v>66</v>
      </c>
      <c r="B179" s="264">
        <v>45131</v>
      </c>
      <c r="C179" s="258"/>
      <c r="D179" s="259" t="s">
        <v>1142</v>
      </c>
      <c r="E179" s="258" t="s">
        <v>609</v>
      </c>
      <c r="F179" s="275" t="s">
        <v>1173</v>
      </c>
      <c r="G179" s="258">
        <v>45</v>
      </c>
      <c r="H179" s="258">
        <v>305</v>
      </c>
      <c r="I179" s="258" t="s">
        <v>1170</v>
      </c>
      <c r="J179" s="258" t="s">
        <v>1174</v>
      </c>
      <c r="K179" s="320">
        <f t="shared" ref="K179" si="156">H179-F179</f>
        <v>75</v>
      </c>
      <c r="L179" s="284">
        <v>100</v>
      </c>
      <c r="M179" s="285">
        <f t="shared" ref="M179" si="157">(K179*N179)-100</f>
        <v>1025</v>
      </c>
      <c r="N179" s="283">
        <v>15</v>
      </c>
      <c r="O179" s="282" t="s">
        <v>597</v>
      </c>
      <c r="P179" s="286">
        <v>45131</v>
      </c>
      <c r="Q179" s="171"/>
      <c r="R179" s="171" t="s">
        <v>596</v>
      </c>
      <c r="S179" s="171"/>
      <c r="T179" s="171"/>
      <c r="U179" s="171"/>
      <c r="V179" s="171"/>
      <c r="W179" s="171"/>
      <c r="X179" s="171"/>
      <c r="Y179" s="171"/>
      <c r="Z179" s="171"/>
      <c r="AA179" s="171"/>
      <c r="AB179" s="171"/>
      <c r="AC179" s="171"/>
      <c r="AD179" s="171"/>
      <c r="AE179" s="171"/>
      <c r="AF179" s="171"/>
      <c r="AG179" s="171"/>
      <c r="AH179" s="171"/>
      <c r="AI179" s="171"/>
      <c r="AJ179" s="171"/>
      <c r="AK179" s="171"/>
      <c r="AL179" s="171"/>
    </row>
    <row r="180" spans="1:38" ht="15" customHeight="1">
      <c r="A180" s="322">
        <v>67</v>
      </c>
      <c r="B180" s="264">
        <v>45132</v>
      </c>
      <c r="C180" s="258"/>
      <c r="D180" s="259" t="s">
        <v>1185</v>
      </c>
      <c r="E180" s="258" t="s">
        <v>609</v>
      </c>
      <c r="F180" s="275" t="s">
        <v>1186</v>
      </c>
      <c r="G180" s="258">
        <v>0</v>
      </c>
      <c r="H180" s="258">
        <v>64.5</v>
      </c>
      <c r="I180" s="258" t="s">
        <v>940</v>
      </c>
      <c r="J180" s="258" t="s">
        <v>1026</v>
      </c>
      <c r="K180" s="320">
        <f t="shared" ref="K180" si="158">H180-F180</f>
        <v>29.5</v>
      </c>
      <c r="L180" s="284">
        <v>100</v>
      </c>
      <c r="M180" s="285">
        <f t="shared" ref="M180" si="159">(K180*N180)-100</f>
        <v>1080</v>
      </c>
      <c r="N180" s="283">
        <v>40</v>
      </c>
      <c r="O180" s="282" t="s">
        <v>597</v>
      </c>
      <c r="P180" s="286">
        <v>45132</v>
      </c>
      <c r="Q180" s="171"/>
      <c r="R180" s="171" t="s">
        <v>611</v>
      </c>
      <c r="S180" s="171"/>
      <c r="T180" s="171"/>
      <c r="U180" s="171"/>
      <c r="V180" s="171"/>
      <c r="W180" s="171"/>
      <c r="X180" s="171"/>
      <c r="Y180" s="171"/>
      <c r="Z180" s="171"/>
      <c r="AA180" s="171"/>
      <c r="AB180" s="171"/>
      <c r="AC180" s="171"/>
      <c r="AD180" s="171"/>
      <c r="AE180" s="171"/>
      <c r="AF180" s="171"/>
      <c r="AG180" s="171"/>
      <c r="AH180" s="171"/>
      <c r="AI180" s="171"/>
      <c r="AJ180" s="171"/>
      <c r="AK180" s="171"/>
      <c r="AL180" s="171"/>
    </row>
    <row r="181" spans="1:38" ht="15" customHeight="1">
      <c r="A181" s="322">
        <v>68</v>
      </c>
      <c r="B181" s="264">
        <v>45133</v>
      </c>
      <c r="C181" s="258"/>
      <c r="D181" s="259" t="s">
        <v>1152</v>
      </c>
      <c r="E181" s="258" t="s">
        <v>609</v>
      </c>
      <c r="F181" s="275" t="s">
        <v>1195</v>
      </c>
      <c r="G181" s="258">
        <v>60</v>
      </c>
      <c r="H181" s="258">
        <v>129</v>
      </c>
      <c r="I181" s="258" t="s">
        <v>1189</v>
      </c>
      <c r="J181" s="258" t="s">
        <v>946</v>
      </c>
      <c r="K181" s="320">
        <f t="shared" ref="K181:K182" si="160">H181-F181</f>
        <v>26.5</v>
      </c>
      <c r="L181" s="284">
        <v>100</v>
      </c>
      <c r="M181" s="285">
        <f t="shared" ref="M181:M182" si="161">(K181*N181)-100</f>
        <v>960</v>
      </c>
      <c r="N181" s="283">
        <v>40</v>
      </c>
      <c r="O181" s="282" t="s">
        <v>597</v>
      </c>
      <c r="P181" s="286">
        <v>45133</v>
      </c>
      <c r="Q181" s="171"/>
      <c r="R181" s="171" t="s">
        <v>611</v>
      </c>
      <c r="S181" s="171"/>
      <c r="T181" s="171"/>
      <c r="U181" s="171"/>
      <c r="V181" s="171"/>
      <c r="W181" s="171"/>
      <c r="X181" s="171"/>
      <c r="Y181" s="171"/>
      <c r="Z181" s="171"/>
      <c r="AA181" s="171"/>
      <c r="AB181" s="171"/>
      <c r="AC181" s="171"/>
      <c r="AD181" s="171"/>
      <c r="AE181" s="171"/>
      <c r="AF181" s="171"/>
      <c r="AG181" s="171"/>
      <c r="AH181" s="171"/>
      <c r="AI181" s="171"/>
      <c r="AJ181" s="171"/>
      <c r="AK181" s="171"/>
      <c r="AL181" s="171"/>
    </row>
    <row r="182" spans="1:38" ht="15" customHeight="1">
      <c r="A182" s="344">
        <v>69</v>
      </c>
      <c r="B182" s="345">
        <v>45134</v>
      </c>
      <c r="C182" s="271"/>
      <c r="D182" s="272" t="s">
        <v>1205</v>
      </c>
      <c r="E182" s="271" t="s">
        <v>609</v>
      </c>
      <c r="F182" s="276" t="s">
        <v>1206</v>
      </c>
      <c r="G182" s="271">
        <v>0</v>
      </c>
      <c r="H182" s="271">
        <v>0</v>
      </c>
      <c r="I182" s="271" t="s">
        <v>1207</v>
      </c>
      <c r="J182" s="310" t="s">
        <v>1176</v>
      </c>
      <c r="K182" s="256">
        <f t="shared" si="160"/>
        <v>-41</v>
      </c>
      <c r="L182" s="279">
        <v>100</v>
      </c>
      <c r="M182" s="280">
        <f t="shared" si="161"/>
        <v>-2150</v>
      </c>
      <c r="N182" s="385">
        <v>50</v>
      </c>
      <c r="O182" s="387" t="s">
        <v>610</v>
      </c>
      <c r="P182" s="386">
        <v>45134</v>
      </c>
      <c r="Q182" s="171"/>
      <c r="R182" s="171" t="s">
        <v>596</v>
      </c>
      <c r="S182" s="171"/>
      <c r="T182" s="171"/>
      <c r="U182" s="171"/>
      <c r="V182" s="171"/>
      <c r="W182" s="171"/>
      <c r="X182" s="171"/>
      <c r="Y182" s="171"/>
      <c r="Z182" s="171"/>
      <c r="AA182" s="171"/>
      <c r="AB182" s="171"/>
      <c r="AC182" s="171"/>
      <c r="AD182" s="171"/>
      <c r="AE182" s="171"/>
      <c r="AF182" s="171"/>
      <c r="AG182" s="171"/>
      <c r="AH182" s="171"/>
      <c r="AI182" s="171"/>
      <c r="AJ182" s="171"/>
      <c r="AK182" s="171"/>
      <c r="AL182" s="171"/>
    </row>
    <row r="183" spans="1:38" ht="15" customHeight="1">
      <c r="A183" s="298">
        <v>70</v>
      </c>
      <c r="B183" s="345">
        <v>45134</v>
      </c>
      <c r="C183" s="271"/>
      <c r="D183" s="272" t="s">
        <v>1204</v>
      </c>
      <c r="E183" s="271" t="s">
        <v>609</v>
      </c>
      <c r="F183" s="276" t="s">
        <v>974</v>
      </c>
      <c r="G183" s="271">
        <v>40</v>
      </c>
      <c r="H183" s="271">
        <v>40</v>
      </c>
      <c r="I183" s="271" t="s">
        <v>1042</v>
      </c>
      <c r="J183" s="271" t="s">
        <v>1013</v>
      </c>
      <c r="K183" s="388">
        <f t="shared" ref="K183" si="162">H183-F183</f>
        <v>-42.5</v>
      </c>
      <c r="L183" s="279">
        <v>100</v>
      </c>
      <c r="M183" s="280">
        <f t="shared" ref="M183" si="163">(K183*N183)-100</f>
        <v>-1800</v>
      </c>
      <c r="N183" s="385">
        <v>40</v>
      </c>
      <c r="O183" s="387" t="s">
        <v>610</v>
      </c>
      <c r="P183" s="433">
        <v>45134</v>
      </c>
      <c r="Q183" s="171"/>
      <c r="R183" s="171" t="s">
        <v>611</v>
      </c>
      <c r="S183" s="171"/>
      <c r="T183" s="171"/>
      <c r="U183" s="171"/>
      <c r="V183" s="171"/>
      <c r="W183" s="171"/>
      <c r="X183" s="171"/>
      <c r="Y183" s="171"/>
      <c r="Z183" s="171"/>
      <c r="AA183" s="171"/>
      <c r="AB183" s="171"/>
      <c r="AC183" s="171"/>
      <c r="AD183" s="171"/>
      <c r="AE183" s="171"/>
      <c r="AF183" s="171"/>
      <c r="AG183" s="171"/>
      <c r="AH183" s="171"/>
      <c r="AI183" s="171"/>
      <c r="AJ183" s="171"/>
      <c r="AK183" s="171"/>
      <c r="AL183" s="171"/>
    </row>
    <row r="184" spans="1:38" ht="38.25" customHeight="1">
      <c r="A184" s="102" t="s">
        <v>626</v>
      </c>
      <c r="B184" s="181"/>
      <c r="C184" s="181"/>
      <c r="D184" s="182"/>
      <c r="E184" s="156"/>
      <c r="F184" s="6"/>
      <c r="G184" s="6"/>
      <c r="H184" s="157"/>
      <c r="I184" s="183"/>
      <c r="J184" s="1"/>
      <c r="K184" s="6"/>
      <c r="L184" s="6"/>
      <c r="M184" s="6"/>
      <c r="N184" s="1"/>
      <c r="O184" s="1"/>
      <c r="Q184" s="1"/>
      <c r="R184" s="6"/>
      <c r="S184" s="1"/>
      <c r="T184" s="1"/>
      <c r="U184" s="1"/>
      <c r="V184" s="1"/>
      <c r="W184" s="1"/>
      <c r="X184" s="6"/>
      <c r="Y184" s="1"/>
      <c r="Z184" s="1"/>
      <c r="AA184" s="1"/>
      <c r="AB184" s="1"/>
      <c r="AC184" s="1"/>
      <c r="AD184" s="6"/>
      <c r="AE184" s="1"/>
      <c r="AF184" s="1"/>
      <c r="AG184" s="1"/>
      <c r="AH184" s="1"/>
      <c r="AI184" s="1"/>
      <c r="AJ184" s="6"/>
      <c r="AK184" s="1"/>
    </row>
    <row r="185" spans="1:38" ht="38.25">
      <c r="A185" s="103" t="s">
        <v>16</v>
      </c>
      <c r="B185" s="104" t="s">
        <v>568</v>
      </c>
      <c r="C185" s="104"/>
      <c r="D185" s="105" t="s">
        <v>580</v>
      </c>
      <c r="E185" s="104" t="s">
        <v>581</v>
      </c>
      <c r="F185" s="104" t="s">
        <v>582</v>
      </c>
      <c r="G185" s="104" t="s">
        <v>583</v>
      </c>
      <c r="H185" s="104" t="s">
        <v>584</v>
      </c>
      <c r="I185" s="104" t="s">
        <v>585</v>
      </c>
      <c r="J185" s="103" t="s">
        <v>586</v>
      </c>
      <c r="K185" s="160" t="s">
        <v>608</v>
      </c>
      <c r="L185" s="161" t="s">
        <v>588</v>
      </c>
      <c r="M185" s="106" t="s">
        <v>589</v>
      </c>
      <c r="N185" s="104" t="s">
        <v>590</v>
      </c>
      <c r="O185" s="105" t="s">
        <v>591</v>
      </c>
      <c r="P185" s="104" t="s">
        <v>592</v>
      </c>
      <c r="Q185" s="41"/>
      <c r="R185" s="6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</row>
    <row r="186" spans="1:38" ht="14.25" customHeight="1">
      <c r="A186" s="107">
        <v>1</v>
      </c>
      <c r="B186" s="108">
        <v>44840</v>
      </c>
      <c r="C186" s="174"/>
      <c r="D186" s="174" t="s">
        <v>627</v>
      </c>
      <c r="E186" s="107" t="s">
        <v>609</v>
      </c>
      <c r="F186" s="107" t="s">
        <v>628</v>
      </c>
      <c r="G186" s="107">
        <v>1220</v>
      </c>
      <c r="H186" s="107"/>
      <c r="I186" s="107" t="s">
        <v>629</v>
      </c>
      <c r="J186" s="110" t="s">
        <v>595</v>
      </c>
      <c r="K186" s="110"/>
      <c r="L186" s="111"/>
      <c r="M186" s="184"/>
      <c r="N186" s="110"/>
      <c r="O186" s="110"/>
      <c r="P186" s="111"/>
      <c r="Q186" s="41"/>
      <c r="R186" s="41" t="s">
        <v>596</v>
      </c>
      <c r="S186" s="41"/>
      <c r="T186" s="1"/>
      <c r="U186" s="1"/>
      <c r="V186" s="1"/>
      <c r="W186" s="1"/>
      <c r="X186" s="1"/>
      <c r="Y186" s="1"/>
      <c r="Z186" s="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</row>
    <row r="187" spans="1:38" ht="14.25" customHeight="1">
      <c r="A187" s="107">
        <v>2</v>
      </c>
      <c r="B187" s="108">
        <v>45071</v>
      </c>
      <c r="C187" s="174"/>
      <c r="D187" s="174" t="s">
        <v>279</v>
      </c>
      <c r="E187" s="107" t="s">
        <v>609</v>
      </c>
      <c r="F187" s="107" t="s">
        <v>631</v>
      </c>
      <c r="G187" s="107">
        <v>267</v>
      </c>
      <c r="H187" s="107"/>
      <c r="I187" s="107" t="s">
        <v>632</v>
      </c>
      <c r="J187" s="110" t="s">
        <v>595</v>
      </c>
      <c r="K187" s="110"/>
      <c r="L187" s="111"/>
      <c r="M187" s="112"/>
      <c r="N187" s="175"/>
      <c r="O187" s="185"/>
      <c r="P187" s="108"/>
      <c r="Q187" s="41"/>
      <c r="R187" s="41" t="s">
        <v>596</v>
      </c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</row>
    <row r="188" spans="1:38" ht="14.25" customHeight="1">
      <c r="A188" s="322">
        <v>3</v>
      </c>
      <c r="B188" s="264">
        <v>45125</v>
      </c>
      <c r="C188" s="258"/>
      <c r="D188" s="259" t="s">
        <v>326</v>
      </c>
      <c r="E188" s="258" t="s">
        <v>609</v>
      </c>
      <c r="F188" s="275">
        <v>2200</v>
      </c>
      <c r="G188" s="258">
        <v>1990</v>
      </c>
      <c r="H188" s="258">
        <v>2395</v>
      </c>
      <c r="I188" s="258" t="s">
        <v>1015</v>
      </c>
      <c r="J188" s="115" t="s">
        <v>1192</v>
      </c>
      <c r="K188" s="115">
        <f t="shared" ref="K188" si="164">H188-F188</f>
        <v>195</v>
      </c>
      <c r="L188" s="116">
        <f>(F188*-0.07)/100</f>
        <v>-1.5400000000000003</v>
      </c>
      <c r="M188" s="117">
        <f t="shared" ref="M188" si="165">(K188+L188)/F188</f>
        <v>8.7936363636363646E-2</v>
      </c>
      <c r="N188" s="318" t="s">
        <v>597</v>
      </c>
      <c r="O188" s="324">
        <v>45133</v>
      </c>
      <c r="P188" s="286"/>
      <c r="Q188" s="41"/>
      <c r="R188" s="41" t="s">
        <v>596</v>
      </c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</row>
    <row r="189" spans="1:38" ht="14.25" customHeight="1">
      <c r="A189" s="107"/>
      <c r="B189" s="108"/>
      <c r="C189" s="174"/>
      <c r="D189" s="174"/>
      <c r="E189" s="107"/>
      <c r="F189" s="107"/>
      <c r="G189" s="107"/>
      <c r="H189" s="107"/>
      <c r="I189" s="107"/>
      <c r="J189" s="110"/>
      <c r="K189" s="110"/>
      <c r="L189" s="111"/>
      <c r="M189" s="112"/>
      <c r="N189" s="265"/>
      <c r="O189" s="294"/>
      <c r="P189" s="108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</row>
    <row r="190" spans="1:38" ht="12.75" customHeight="1">
      <c r="A190" s="107"/>
      <c r="B190" s="108"/>
      <c r="C190" s="174"/>
      <c r="D190" s="174"/>
      <c r="E190" s="107"/>
      <c r="F190" s="107"/>
      <c r="G190" s="107"/>
      <c r="H190" s="107"/>
      <c r="I190" s="107"/>
      <c r="J190" s="110"/>
      <c r="K190" s="110"/>
      <c r="L190" s="111"/>
      <c r="M190" s="184"/>
      <c r="N190" s="110"/>
      <c r="O190" s="110"/>
      <c r="P190" s="108"/>
      <c r="R190" s="6"/>
      <c r="S190" s="1"/>
      <c r="T190" s="1"/>
      <c r="U190" s="1"/>
      <c r="V190" s="1"/>
      <c r="W190" s="1"/>
      <c r="X190" s="1"/>
      <c r="Y190" s="1"/>
    </row>
    <row r="191" spans="1:38" ht="12.75" customHeight="1">
      <c r="A191" s="141" t="s">
        <v>600</v>
      </c>
      <c r="B191" s="141"/>
      <c r="C191" s="141"/>
      <c r="D191" s="141"/>
      <c r="E191" s="41"/>
      <c r="F191" s="148" t="s">
        <v>602</v>
      </c>
      <c r="G191" s="62"/>
      <c r="H191" s="62"/>
      <c r="I191" s="62"/>
      <c r="J191" s="6"/>
      <c r="K191" s="164"/>
      <c r="L191" s="165"/>
      <c r="M191" s="6"/>
      <c r="N191" s="131"/>
      <c r="O191" s="186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147" t="s">
        <v>601</v>
      </c>
      <c r="B192" s="141"/>
      <c r="C192" s="141"/>
      <c r="D192" s="141"/>
      <c r="E192" s="6"/>
      <c r="F192" s="148" t="s">
        <v>605</v>
      </c>
      <c r="G192" s="6"/>
      <c r="H192" s="6" t="s">
        <v>633</v>
      </c>
      <c r="I192" s="6"/>
      <c r="J192" s="1"/>
      <c r="K192" s="6"/>
      <c r="L192" s="6"/>
      <c r="M192" s="6"/>
      <c r="N192" s="1"/>
      <c r="O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7"/>
      <c r="B193" s="141"/>
      <c r="C193" s="141"/>
      <c r="D193" s="141"/>
      <c r="E193" s="6"/>
      <c r="F193" s="148"/>
      <c r="G193" s="6"/>
      <c r="H193" s="6"/>
      <c r="I193" s="6"/>
      <c r="J193" s="1"/>
      <c r="K193" s="6"/>
      <c r="L193" s="6"/>
      <c r="M193" s="6"/>
      <c r="N193" s="1"/>
      <c r="O193" s="1"/>
      <c r="Q193" s="1"/>
      <c r="R193" s="62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7"/>
      <c r="B194" s="141"/>
      <c r="C194" s="141"/>
      <c r="D194" s="141"/>
      <c r="E194" s="6"/>
      <c r="F194" s="148"/>
      <c r="G194" s="62"/>
      <c r="H194" s="41"/>
      <c r="I194" s="62"/>
      <c r="J194" s="6"/>
      <c r="K194" s="164"/>
      <c r="L194" s="165"/>
      <c r="M194" s="6"/>
      <c r="N194" s="131"/>
      <c r="O194" s="166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7"/>
      <c r="B195" s="141"/>
      <c r="C195" s="141"/>
      <c r="D195" s="141"/>
      <c r="E195" s="6"/>
      <c r="F195" s="148"/>
      <c r="G195" s="62"/>
      <c r="H195" s="41"/>
      <c r="I195" s="62"/>
      <c r="J195" s="6"/>
      <c r="K195" s="164"/>
      <c r="L195" s="165"/>
      <c r="M195" s="6"/>
      <c r="N195" s="131"/>
      <c r="O195" s="166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7"/>
      <c r="B196" s="141"/>
      <c r="C196" s="141"/>
      <c r="D196" s="141"/>
      <c r="E196" s="6"/>
      <c r="F196" s="148"/>
      <c r="G196" s="62"/>
      <c r="H196" s="41"/>
      <c r="I196" s="62"/>
      <c r="J196" s="6"/>
      <c r="K196" s="164"/>
      <c r="L196" s="165"/>
      <c r="M196" s="6"/>
      <c r="N196" s="131"/>
      <c r="O196" s="166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7"/>
      <c r="B197" s="141"/>
      <c r="C197" s="141"/>
      <c r="D197" s="141"/>
      <c r="E197" s="6"/>
      <c r="F197" s="148"/>
      <c r="G197" s="62"/>
      <c r="H197" s="41"/>
      <c r="I197" s="62"/>
      <c r="J197" s="6"/>
      <c r="K197" s="164"/>
      <c r="L197" s="165"/>
      <c r="M197" s="6"/>
      <c r="N197" s="131"/>
      <c r="O197" s="166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7"/>
      <c r="B198" s="141"/>
      <c r="C198" s="141"/>
      <c r="D198" s="141"/>
      <c r="E198" s="6"/>
      <c r="F198" s="148"/>
      <c r="G198" s="62"/>
      <c r="H198" s="41"/>
      <c r="I198" s="62"/>
      <c r="J198" s="6"/>
      <c r="K198" s="164"/>
      <c r="L198" s="165"/>
      <c r="M198" s="6"/>
      <c r="N198" s="131"/>
      <c r="O198" s="166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7"/>
      <c r="B199" s="141"/>
      <c r="C199" s="141"/>
      <c r="D199" s="141"/>
      <c r="E199" s="6"/>
      <c r="F199" s="148"/>
      <c r="G199" s="62"/>
      <c r="H199" s="41"/>
      <c r="I199" s="62"/>
      <c r="J199" s="6"/>
      <c r="K199" s="164"/>
      <c r="L199" s="165"/>
      <c r="M199" s="6"/>
      <c r="N199" s="131"/>
      <c r="O199" s="166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62"/>
      <c r="B200" s="130"/>
      <c r="C200" s="130"/>
      <c r="D200" s="41"/>
      <c r="E200" s="62"/>
      <c r="F200" s="62"/>
      <c r="G200" s="62"/>
      <c r="H200" s="41"/>
      <c r="I200" s="62"/>
      <c r="J200" s="6"/>
      <c r="K200" s="164"/>
      <c r="L200" s="165"/>
      <c r="M200" s="6"/>
      <c r="N200" s="131"/>
      <c r="O200" s="166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38.25" customHeight="1">
      <c r="A201" s="41"/>
      <c r="B201" s="187" t="s">
        <v>634</v>
      </c>
      <c r="C201" s="187"/>
      <c r="D201" s="187"/>
      <c r="E201" s="187"/>
      <c r="F201" s="6"/>
      <c r="G201" s="6"/>
      <c r="H201" s="158"/>
      <c r="I201" s="6"/>
      <c r="J201" s="158"/>
      <c r="K201" s="159"/>
      <c r="L201" s="6"/>
      <c r="M201" s="6"/>
      <c r="N201" s="1"/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03" t="s">
        <v>16</v>
      </c>
      <c r="B202" s="104" t="s">
        <v>568</v>
      </c>
      <c r="C202" s="104"/>
      <c r="D202" s="105" t="s">
        <v>580</v>
      </c>
      <c r="E202" s="104" t="s">
        <v>581</v>
      </c>
      <c r="F202" s="104" t="s">
        <v>582</v>
      </c>
      <c r="G202" s="104" t="s">
        <v>635</v>
      </c>
      <c r="H202" s="104" t="s">
        <v>636</v>
      </c>
      <c r="I202" s="104" t="s">
        <v>585</v>
      </c>
      <c r="J202" s="188" t="s">
        <v>586</v>
      </c>
      <c r="K202" s="104" t="s">
        <v>587</v>
      </c>
      <c r="L202" s="104" t="s">
        <v>637</v>
      </c>
      <c r="M202" s="104" t="s">
        <v>590</v>
      </c>
      <c r="N202" s="105" t="s">
        <v>591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</v>
      </c>
      <c r="B203" s="190">
        <v>41579</v>
      </c>
      <c r="C203" s="190"/>
      <c r="D203" s="191" t="s">
        <v>638</v>
      </c>
      <c r="E203" s="192" t="s">
        <v>593</v>
      </c>
      <c r="F203" s="193">
        <v>82</v>
      </c>
      <c r="G203" s="192" t="s">
        <v>639</v>
      </c>
      <c r="H203" s="192">
        <v>100</v>
      </c>
      <c r="I203" s="194">
        <v>100</v>
      </c>
      <c r="J203" s="195" t="s">
        <v>640</v>
      </c>
      <c r="K203" s="196">
        <f t="shared" ref="K203:K255" si="166">H203-F203</f>
        <v>18</v>
      </c>
      <c r="L203" s="197">
        <f t="shared" ref="L203:L255" si="167">K203/F203</f>
        <v>0.21951219512195122</v>
      </c>
      <c r="M203" s="192" t="s">
        <v>597</v>
      </c>
      <c r="N203" s="198">
        <v>42657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2</v>
      </c>
      <c r="B204" s="190">
        <v>41794</v>
      </c>
      <c r="C204" s="190"/>
      <c r="D204" s="191" t="s">
        <v>641</v>
      </c>
      <c r="E204" s="192" t="s">
        <v>609</v>
      </c>
      <c r="F204" s="193">
        <v>257</v>
      </c>
      <c r="G204" s="192" t="s">
        <v>639</v>
      </c>
      <c r="H204" s="192">
        <v>300</v>
      </c>
      <c r="I204" s="194">
        <v>300</v>
      </c>
      <c r="J204" s="195" t="s">
        <v>640</v>
      </c>
      <c r="K204" s="196">
        <f t="shared" si="166"/>
        <v>43</v>
      </c>
      <c r="L204" s="197">
        <f t="shared" si="167"/>
        <v>0.16731517509727625</v>
      </c>
      <c r="M204" s="192" t="s">
        <v>597</v>
      </c>
      <c r="N204" s="198">
        <v>41822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3</v>
      </c>
      <c r="B205" s="190">
        <v>41828</v>
      </c>
      <c r="C205" s="190"/>
      <c r="D205" s="191" t="s">
        <v>642</v>
      </c>
      <c r="E205" s="192" t="s">
        <v>609</v>
      </c>
      <c r="F205" s="193">
        <v>393</v>
      </c>
      <c r="G205" s="192" t="s">
        <v>639</v>
      </c>
      <c r="H205" s="192">
        <v>468</v>
      </c>
      <c r="I205" s="194">
        <v>468</v>
      </c>
      <c r="J205" s="195" t="s">
        <v>640</v>
      </c>
      <c r="K205" s="196">
        <f t="shared" si="166"/>
        <v>75</v>
      </c>
      <c r="L205" s="197">
        <f t="shared" si="167"/>
        <v>0.19083969465648856</v>
      </c>
      <c r="M205" s="192" t="s">
        <v>597</v>
      </c>
      <c r="N205" s="198">
        <v>41863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4</v>
      </c>
      <c r="B206" s="190">
        <v>41857</v>
      </c>
      <c r="C206" s="190"/>
      <c r="D206" s="191" t="s">
        <v>643</v>
      </c>
      <c r="E206" s="192" t="s">
        <v>609</v>
      </c>
      <c r="F206" s="193">
        <v>205</v>
      </c>
      <c r="G206" s="192" t="s">
        <v>639</v>
      </c>
      <c r="H206" s="192">
        <v>275</v>
      </c>
      <c r="I206" s="194">
        <v>250</v>
      </c>
      <c r="J206" s="195" t="s">
        <v>640</v>
      </c>
      <c r="K206" s="196">
        <f t="shared" si="166"/>
        <v>70</v>
      </c>
      <c r="L206" s="197">
        <f t="shared" si="167"/>
        <v>0.34146341463414637</v>
      </c>
      <c r="M206" s="192" t="s">
        <v>597</v>
      </c>
      <c r="N206" s="198">
        <v>41962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5</v>
      </c>
      <c r="B207" s="190">
        <v>41886</v>
      </c>
      <c r="C207" s="190"/>
      <c r="D207" s="191" t="s">
        <v>644</v>
      </c>
      <c r="E207" s="192" t="s">
        <v>609</v>
      </c>
      <c r="F207" s="193">
        <v>162</v>
      </c>
      <c r="G207" s="192" t="s">
        <v>639</v>
      </c>
      <c r="H207" s="192">
        <v>190</v>
      </c>
      <c r="I207" s="194">
        <v>190</v>
      </c>
      <c r="J207" s="195" t="s">
        <v>640</v>
      </c>
      <c r="K207" s="196">
        <f t="shared" si="166"/>
        <v>28</v>
      </c>
      <c r="L207" s="197">
        <f t="shared" si="167"/>
        <v>0.1728395061728395</v>
      </c>
      <c r="M207" s="192" t="s">
        <v>597</v>
      </c>
      <c r="N207" s="198">
        <v>42006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6</v>
      </c>
      <c r="B208" s="190">
        <v>41886</v>
      </c>
      <c r="C208" s="190"/>
      <c r="D208" s="191" t="s">
        <v>645</v>
      </c>
      <c r="E208" s="192" t="s">
        <v>609</v>
      </c>
      <c r="F208" s="193">
        <v>75</v>
      </c>
      <c r="G208" s="192" t="s">
        <v>639</v>
      </c>
      <c r="H208" s="192">
        <v>91.5</v>
      </c>
      <c r="I208" s="194" t="s">
        <v>630</v>
      </c>
      <c r="J208" s="195" t="s">
        <v>646</v>
      </c>
      <c r="K208" s="196">
        <f t="shared" si="166"/>
        <v>16.5</v>
      </c>
      <c r="L208" s="197">
        <f t="shared" si="167"/>
        <v>0.22</v>
      </c>
      <c r="M208" s="192" t="s">
        <v>597</v>
      </c>
      <c r="N208" s="198">
        <v>41954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7</v>
      </c>
      <c r="B209" s="190">
        <v>41913</v>
      </c>
      <c r="C209" s="190"/>
      <c r="D209" s="191" t="s">
        <v>647</v>
      </c>
      <c r="E209" s="192" t="s">
        <v>609</v>
      </c>
      <c r="F209" s="193">
        <v>850</v>
      </c>
      <c r="G209" s="192" t="s">
        <v>639</v>
      </c>
      <c r="H209" s="192">
        <v>982.5</v>
      </c>
      <c r="I209" s="194">
        <v>1050</v>
      </c>
      <c r="J209" s="195" t="s">
        <v>648</v>
      </c>
      <c r="K209" s="196">
        <f t="shared" si="166"/>
        <v>132.5</v>
      </c>
      <c r="L209" s="197">
        <f t="shared" si="167"/>
        <v>0.15588235294117647</v>
      </c>
      <c r="M209" s="192" t="s">
        <v>597</v>
      </c>
      <c r="N209" s="198">
        <v>42039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8</v>
      </c>
      <c r="B210" s="190">
        <v>41913</v>
      </c>
      <c r="C210" s="190"/>
      <c r="D210" s="191" t="s">
        <v>649</v>
      </c>
      <c r="E210" s="192" t="s">
        <v>609</v>
      </c>
      <c r="F210" s="193">
        <v>475</v>
      </c>
      <c r="G210" s="192" t="s">
        <v>639</v>
      </c>
      <c r="H210" s="192">
        <v>515</v>
      </c>
      <c r="I210" s="194">
        <v>600</v>
      </c>
      <c r="J210" s="195" t="s">
        <v>650</v>
      </c>
      <c r="K210" s="196">
        <f t="shared" si="166"/>
        <v>40</v>
      </c>
      <c r="L210" s="197">
        <f t="shared" si="167"/>
        <v>8.4210526315789472E-2</v>
      </c>
      <c r="M210" s="192" t="s">
        <v>597</v>
      </c>
      <c r="N210" s="198">
        <v>41939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9</v>
      </c>
      <c r="B211" s="190">
        <v>41913</v>
      </c>
      <c r="C211" s="190"/>
      <c r="D211" s="191" t="s">
        <v>651</v>
      </c>
      <c r="E211" s="192" t="s">
        <v>609</v>
      </c>
      <c r="F211" s="193">
        <v>86</v>
      </c>
      <c r="G211" s="192" t="s">
        <v>639</v>
      </c>
      <c r="H211" s="192">
        <v>99</v>
      </c>
      <c r="I211" s="194">
        <v>140</v>
      </c>
      <c r="J211" s="195" t="s">
        <v>652</v>
      </c>
      <c r="K211" s="196">
        <f t="shared" si="166"/>
        <v>13</v>
      </c>
      <c r="L211" s="197">
        <f t="shared" si="167"/>
        <v>0.15116279069767441</v>
      </c>
      <c r="M211" s="192" t="s">
        <v>597</v>
      </c>
      <c r="N211" s="198">
        <v>41939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10</v>
      </c>
      <c r="B212" s="190">
        <v>41926</v>
      </c>
      <c r="C212" s="190"/>
      <c r="D212" s="191" t="s">
        <v>653</v>
      </c>
      <c r="E212" s="192" t="s">
        <v>609</v>
      </c>
      <c r="F212" s="193">
        <v>496.6</v>
      </c>
      <c r="G212" s="192" t="s">
        <v>639</v>
      </c>
      <c r="H212" s="192">
        <v>621</v>
      </c>
      <c r="I212" s="194">
        <v>580</v>
      </c>
      <c r="J212" s="195" t="s">
        <v>640</v>
      </c>
      <c r="K212" s="196">
        <f t="shared" si="166"/>
        <v>124.39999999999998</v>
      </c>
      <c r="L212" s="197">
        <f t="shared" si="167"/>
        <v>0.25050342327829234</v>
      </c>
      <c r="M212" s="192" t="s">
        <v>597</v>
      </c>
      <c r="N212" s="198">
        <v>42605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11</v>
      </c>
      <c r="B213" s="190">
        <v>41926</v>
      </c>
      <c r="C213" s="190"/>
      <c r="D213" s="191" t="s">
        <v>654</v>
      </c>
      <c r="E213" s="192" t="s">
        <v>609</v>
      </c>
      <c r="F213" s="193">
        <v>2481.9</v>
      </c>
      <c r="G213" s="192" t="s">
        <v>639</v>
      </c>
      <c r="H213" s="192">
        <v>2840</v>
      </c>
      <c r="I213" s="194">
        <v>2870</v>
      </c>
      <c r="J213" s="195" t="s">
        <v>655</v>
      </c>
      <c r="K213" s="196">
        <f t="shared" si="166"/>
        <v>358.09999999999991</v>
      </c>
      <c r="L213" s="197">
        <f t="shared" si="167"/>
        <v>0.14428462065353154</v>
      </c>
      <c r="M213" s="192" t="s">
        <v>597</v>
      </c>
      <c r="N213" s="198">
        <v>42017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12</v>
      </c>
      <c r="B214" s="190">
        <v>41928</v>
      </c>
      <c r="C214" s="190"/>
      <c r="D214" s="191" t="s">
        <v>656</v>
      </c>
      <c r="E214" s="192" t="s">
        <v>609</v>
      </c>
      <c r="F214" s="193">
        <v>84.5</v>
      </c>
      <c r="G214" s="192" t="s">
        <v>639</v>
      </c>
      <c r="H214" s="192">
        <v>93</v>
      </c>
      <c r="I214" s="194">
        <v>110</v>
      </c>
      <c r="J214" s="195" t="s">
        <v>657</v>
      </c>
      <c r="K214" s="196">
        <f t="shared" si="166"/>
        <v>8.5</v>
      </c>
      <c r="L214" s="197">
        <f t="shared" si="167"/>
        <v>0.10059171597633136</v>
      </c>
      <c r="M214" s="192" t="s">
        <v>597</v>
      </c>
      <c r="N214" s="198">
        <v>41939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13</v>
      </c>
      <c r="B215" s="190">
        <v>41928</v>
      </c>
      <c r="C215" s="190"/>
      <c r="D215" s="191" t="s">
        <v>658</v>
      </c>
      <c r="E215" s="192" t="s">
        <v>609</v>
      </c>
      <c r="F215" s="193">
        <v>401</v>
      </c>
      <c r="G215" s="192" t="s">
        <v>639</v>
      </c>
      <c r="H215" s="192">
        <v>428</v>
      </c>
      <c r="I215" s="194">
        <v>450</v>
      </c>
      <c r="J215" s="195" t="s">
        <v>659</v>
      </c>
      <c r="K215" s="196">
        <f t="shared" si="166"/>
        <v>27</v>
      </c>
      <c r="L215" s="197">
        <f t="shared" si="167"/>
        <v>6.7331670822942641E-2</v>
      </c>
      <c r="M215" s="192" t="s">
        <v>597</v>
      </c>
      <c r="N215" s="198">
        <v>42020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14</v>
      </c>
      <c r="B216" s="190">
        <v>41928</v>
      </c>
      <c r="C216" s="190"/>
      <c r="D216" s="191" t="s">
        <v>660</v>
      </c>
      <c r="E216" s="192" t="s">
        <v>609</v>
      </c>
      <c r="F216" s="193">
        <v>101</v>
      </c>
      <c r="G216" s="192" t="s">
        <v>639</v>
      </c>
      <c r="H216" s="192">
        <v>112</v>
      </c>
      <c r="I216" s="194">
        <v>120</v>
      </c>
      <c r="J216" s="195" t="s">
        <v>661</v>
      </c>
      <c r="K216" s="196">
        <f t="shared" si="166"/>
        <v>11</v>
      </c>
      <c r="L216" s="197">
        <f t="shared" si="167"/>
        <v>0.10891089108910891</v>
      </c>
      <c r="M216" s="192" t="s">
        <v>597</v>
      </c>
      <c r="N216" s="198">
        <v>41939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15</v>
      </c>
      <c r="B217" s="190">
        <v>41954</v>
      </c>
      <c r="C217" s="190"/>
      <c r="D217" s="191" t="s">
        <v>662</v>
      </c>
      <c r="E217" s="192" t="s">
        <v>609</v>
      </c>
      <c r="F217" s="193">
        <v>59</v>
      </c>
      <c r="G217" s="192" t="s">
        <v>639</v>
      </c>
      <c r="H217" s="192">
        <v>76</v>
      </c>
      <c r="I217" s="194">
        <v>76</v>
      </c>
      <c r="J217" s="195" t="s">
        <v>640</v>
      </c>
      <c r="K217" s="196">
        <f t="shared" si="166"/>
        <v>17</v>
      </c>
      <c r="L217" s="197">
        <f t="shared" si="167"/>
        <v>0.28813559322033899</v>
      </c>
      <c r="M217" s="192" t="s">
        <v>597</v>
      </c>
      <c r="N217" s="198">
        <v>43032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16</v>
      </c>
      <c r="B218" s="190">
        <v>41954</v>
      </c>
      <c r="C218" s="190"/>
      <c r="D218" s="191" t="s">
        <v>651</v>
      </c>
      <c r="E218" s="192" t="s">
        <v>609</v>
      </c>
      <c r="F218" s="193">
        <v>99</v>
      </c>
      <c r="G218" s="192" t="s">
        <v>639</v>
      </c>
      <c r="H218" s="192">
        <v>120</v>
      </c>
      <c r="I218" s="194">
        <v>120</v>
      </c>
      <c r="J218" s="195" t="s">
        <v>621</v>
      </c>
      <c r="K218" s="196">
        <f t="shared" si="166"/>
        <v>21</v>
      </c>
      <c r="L218" s="197">
        <f t="shared" si="167"/>
        <v>0.21212121212121213</v>
      </c>
      <c r="M218" s="192" t="s">
        <v>597</v>
      </c>
      <c r="N218" s="198">
        <v>41960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17</v>
      </c>
      <c r="B219" s="190">
        <v>41956</v>
      </c>
      <c r="C219" s="190"/>
      <c r="D219" s="191" t="s">
        <v>663</v>
      </c>
      <c r="E219" s="192" t="s">
        <v>609</v>
      </c>
      <c r="F219" s="193">
        <v>22</v>
      </c>
      <c r="G219" s="192" t="s">
        <v>639</v>
      </c>
      <c r="H219" s="192">
        <v>33.549999999999997</v>
      </c>
      <c r="I219" s="194">
        <v>32</v>
      </c>
      <c r="J219" s="195" t="s">
        <v>664</v>
      </c>
      <c r="K219" s="196">
        <f t="shared" si="166"/>
        <v>11.549999999999997</v>
      </c>
      <c r="L219" s="197">
        <f t="shared" si="167"/>
        <v>0.52499999999999991</v>
      </c>
      <c r="M219" s="192" t="s">
        <v>597</v>
      </c>
      <c r="N219" s="198">
        <v>42188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18</v>
      </c>
      <c r="B220" s="190">
        <v>41976</v>
      </c>
      <c r="C220" s="190"/>
      <c r="D220" s="191" t="s">
        <v>665</v>
      </c>
      <c r="E220" s="192" t="s">
        <v>609</v>
      </c>
      <c r="F220" s="193">
        <v>440</v>
      </c>
      <c r="G220" s="192" t="s">
        <v>639</v>
      </c>
      <c r="H220" s="192">
        <v>520</v>
      </c>
      <c r="I220" s="194">
        <v>520</v>
      </c>
      <c r="J220" s="195" t="s">
        <v>666</v>
      </c>
      <c r="K220" s="196">
        <f t="shared" si="166"/>
        <v>80</v>
      </c>
      <c r="L220" s="197">
        <f t="shared" si="167"/>
        <v>0.18181818181818182</v>
      </c>
      <c r="M220" s="192" t="s">
        <v>597</v>
      </c>
      <c r="N220" s="198">
        <v>42208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19</v>
      </c>
      <c r="B221" s="190">
        <v>41976</v>
      </c>
      <c r="C221" s="190"/>
      <c r="D221" s="191" t="s">
        <v>667</v>
      </c>
      <c r="E221" s="192" t="s">
        <v>609</v>
      </c>
      <c r="F221" s="193">
        <v>360</v>
      </c>
      <c r="G221" s="192" t="s">
        <v>639</v>
      </c>
      <c r="H221" s="192">
        <v>427</v>
      </c>
      <c r="I221" s="194">
        <v>425</v>
      </c>
      <c r="J221" s="195" t="s">
        <v>668</v>
      </c>
      <c r="K221" s="196">
        <f t="shared" si="166"/>
        <v>67</v>
      </c>
      <c r="L221" s="197">
        <f t="shared" si="167"/>
        <v>0.18611111111111112</v>
      </c>
      <c r="M221" s="192" t="s">
        <v>597</v>
      </c>
      <c r="N221" s="198">
        <v>42058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20</v>
      </c>
      <c r="B222" s="190">
        <v>42012</v>
      </c>
      <c r="C222" s="190"/>
      <c r="D222" s="191" t="s">
        <v>669</v>
      </c>
      <c r="E222" s="192" t="s">
        <v>609</v>
      </c>
      <c r="F222" s="193">
        <v>360</v>
      </c>
      <c r="G222" s="192" t="s">
        <v>639</v>
      </c>
      <c r="H222" s="192">
        <v>455</v>
      </c>
      <c r="I222" s="194">
        <v>420</v>
      </c>
      <c r="J222" s="195" t="s">
        <v>670</v>
      </c>
      <c r="K222" s="196">
        <f t="shared" si="166"/>
        <v>95</v>
      </c>
      <c r="L222" s="197">
        <f t="shared" si="167"/>
        <v>0.2638888888888889</v>
      </c>
      <c r="M222" s="192" t="s">
        <v>597</v>
      </c>
      <c r="N222" s="198">
        <v>42024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21</v>
      </c>
      <c r="B223" s="190">
        <v>42012</v>
      </c>
      <c r="C223" s="190"/>
      <c r="D223" s="191" t="s">
        <v>671</v>
      </c>
      <c r="E223" s="192" t="s">
        <v>609</v>
      </c>
      <c r="F223" s="193">
        <v>130</v>
      </c>
      <c r="G223" s="192"/>
      <c r="H223" s="192">
        <v>175.5</v>
      </c>
      <c r="I223" s="194">
        <v>165</v>
      </c>
      <c r="J223" s="195" t="s">
        <v>672</v>
      </c>
      <c r="K223" s="196">
        <f t="shared" si="166"/>
        <v>45.5</v>
      </c>
      <c r="L223" s="197">
        <f t="shared" si="167"/>
        <v>0.35</v>
      </c>
      <c r="M223" s="192" t="s">
        <v>597</v>
      </c>
      <c r="N223" s="198">
        <v>43088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22</v>
      </c>
      <c r="B224" s="190">
        <v>42040</v>
      </c>
      <c r="C224" s="190"/>
      <c r="D224" s="191" t="s">
        <v>405</v>
      </c>
      <c r="E224" s="192" t="s">
        <v>593</v>
      </c>
      <c r="F224" s="193">
        <v>98</v>
      </c>
      <c r="G224" s="192"/>
      <c r="H224" s="192">
        <v>120</v>
      </c>
      <c r="I224" s="194">
        <v>120</v>
      </c>
      <c r="J224" s="195" t="s">
        <v>640</v>
      </c>
      <c r="K224" s="196">
        <f t="shared" si="166"/>
        <v>22</v>
      </c>
      <c r="L224" s="197">
        <f t="shared" si="167"/>
        <v>0.22448979591836735</v>
      </c>
      <c r="M224" s="192" t="s">
        <v>597</v>
      </c>
      <c r="N224" s="198">
        <v>42753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23</v>
      </c>
      <c r="B225" s="190">
        <v>42040</v>
      </c>
      <c r="C225" s="190"/>
      <c r="D225" s="191" t="s">
        <v>673</v>
      </c>
      <c r="E225" s="192" t="s">
        <v>593</v>
      </c>
      <c r="F225" s="193">
        <v>196</v>
      </c>
      <c r="G225" s="192"/>
      <c r="H225" s="192">
        <v>262</v>
      </c>
      <c r="I225" s="194">
        <v>255</v>
      </c>
      <c r="J225" s="195" t="s">
        <v>640</v>
      </c>
      <c r="K225" s="196">
        <f t="shared" si="166"/>
        <v>66</v>
      </c>
      <c r="L225" s="197">
        <f t="shared" si="167"/>
        <v>0.33673469387755101</v>
      </c>
      <c r="M225" s="192" t="s">
        <v>597</v>
      </c>
      <c r="N225" s="198">
        <v>42599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9">
        <v>24</v>
      </c>
      <c r="B226" s="200">
        <v>42067</v>
      </c>
      <c r="C226" s="200"/>
      <c r="D226" s="201" t="s">
        <v>404</v>
      </c>
      <c r="E226" s="202" t="s">
        <v>593</v>
      </c>
      <c r="F226" s="203">
        <v>235</v>
      </c>
      <c r="G226" s="203"/>
      <c r="H226" s="204">
        <v>77</v>
      </c>
      <c r="I226" s="204" t="s">
        <v>674</v>
      </c>
      <c r="J226" s="205" t="s">
        <v>675</v>
      </c>
      <c r="K226" s="206">
        <f t="shared" si="166"/>
        <v>-158</v>
      </c>
      <c r="L226" s="207">
        <f t="shared" si="167"/>
        <v>-0.67234042553191486</v>
      </c>
      <c r="M226" s="203" t="s">
        <v>610</v>
      </c>
      <c r="N226" s="200">
        <v>43522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25</v>
      </c>
      <c r="B227" s="190">
        <v>42067</v>
      </c>
      <c r="C227" s="190"/>
      <c r="D227" s="191" t="s">
        <v>676</v>
      </c>
      <c r="E227" s="192" t="s">
        <v>593</v>
      </c>
      <c r="F227" s="193">
        <v>185</v>
      </c>
      <c r="G227" s="192"/>
      <c r="H227" s="192">
        <v>224</v>
      </c>
      <c r="I227" s="194" t="s">
        <v>677</v>
      </c>
      <c r="J227" s="195" t="s">
        <v>640</v>
      </c>
      <c r="K227" s="196">
        <f t="shared" si="166"/>
        <v>39</v>
      </c>
      <c r="L227" s="197">
        <f t="shared" si="167"/>
        <v>0.21081081081081082</v>
      </c>
      <c r="M227" s="192" t="s">
        <v>597</v>
      </c>
      <c r="N227" s="198">
        <v>42647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9">
        <v>26</v>
      </c>
      <c r="B228" s="200">
        <v>42090</v>
      </c>
      <c r="C228" s="200"/>
      <c r="D228" s="208" t="s">
        <v>678</v>
      </c>
      <c r="E228" s="203" t="s">
        <v>593</v>
      </c>
      <c r="F228" s="203">
        <v>49.5</v>
      </c>
      <c r="G228" s="204"/>
      <c r="H228" s="204">
        <v>15.85</v>
      </c>
      <c r="I228" s="204">
        <v>67</v>
      </c>
      <c r="J228" s="205" t="s">
        <v>679</v>
      </c>
      <c r="K228" s="204">
        <f t="shared" si="166"/>
        <v>-33.65</v>
      </c>
      <c r="L228" s="209">
        <f t="shared" si="167"/>
        <v>-0.67979797979797973</v>
      </c>
      <c r="M228" s="203" t="s">
        <v>610</v>
      </c>
      <c r="N228" s="210">
        <v>43627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27</v>
      </c>
      <c r="B229" s="190">
        <v>42093</v>
      </c>
      <c r="C229" s="190"/>
      <c r="D229" s="191" t="s">
        <v>680</v>
      </c>
      <c r="E229" s="192" t="s">
        <v>593</v>
      </c>
      <c r="F229" s="193">
        <v>183.5</v>
      </c>
      <c r="G229" s="192"/>
      <c r="H229" s="192">
        <v>219</v>
      </c>
      <c r="I229" s="194">
        <v>218</v>
      </c>
      <c r="J229" s="195" t="s">
        <v>681</v>
      </c>
      <c r="K229" s="196">
        <f t="shared" si="166"/>
        <v>35.5</v>
      </c>
      <c r="L229" s="197">
        <f t="shared" si="167"/>
        <v>0.19346049046321526</v>
      </c>
      <c r="M229" s="192" t="s">
        <v>597</v>
      </c>
      <c r="N229" s="198">
        <v>42103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28</v>
      </c>
      <c r="B230" s="190">
        <v>42114</v>
      </c>
      <c r="C230" s="190"/>
      <c r="D230" s="191" t="s">
        <v>682</v>
      </c>
      <c r="E230" s="192" t="s">
        <v>593</v>
      </c>
      <c r="F230" s="193">
        <f>(227+237)/2</f>
        <v>232</v>
      </c>
      <c r="G230" s="192"/>
      <c r="H230" s="192">
        <v>298</v>
      </c>
      <c r="I230" s="194">
        <v>298</v>
      </c>
      <c r="J230" s="195" t="s">
        <v>640</v>
      </c>
      <c r="K230" s="196">
        <f t="shared" si="166"/>
        <v>66</v>
      </c>
      <c r="L230" s="197">
        <f t="shared" si="167"/>
        <v>0.28448275862068967</v>
      </c>
      <c r="M230" s="192" t="s">
        <v>597</v>
      </c>
      <c r="N230" s="198">
        <v>42823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29</v>
      </c>
      <c r="B231" s="190">
        <v>42128</v>
      </c>
      <c r="C231" s="190"/>
      <c r="D231" s="191" t="s">
        <v>683</v>
      </c>
      <c r="E231" s="192" t="s">
        <v>609</v>
      </c>
      <c r="F231" s="193">
        <v>385</v>
      </c>
      <c r="G231" s="192"/>
      <c r="H231" s="192">
        <f>212.5+331</f>
        <v>543.5</v>
      </c>
      <c r="I231" s="194">
        <v>510</v>
      </c>
      <c r="J231" s="195" t="s">
        <v>684</v>
      </c>
      <c r="K231" s="196">
        <f t="shared" si="166"/>
        <v>158.5</v>
      </c>
      <c r="L231" s="197">
        <f t="shared" si="167"/>
        <v>0.41168831168831171</v>
      </c>
      <c r="M231" s="192" t="s">
        <v>597</v>
      </c>
      <c r="N231" s="198">
        <v>42235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30</v>
      </c>
      <c r="B232" s="190">
        <v>42128</v>
      </c>
      <c r="C232" s="190"/>
      <c r="D232" s="191" t="s">
        <v>685</v>
      </c>
      <c r="E232" s="192" t="s">
        <v>609</v>
      </c>
      <c r="F232" s="193">
        <v>115.5</v>
      </c>
      <c r="G232" s="192"/>
      <c r="H232" s="192">
        <v>146</v>
      </c>
      <c r="I232" s="194">
        <v>142</v>
      </c>
      <c r="J232" s="195" t="s">
        <v>686</v>
      </c>
      <c r="K232" s="196">
        <f t="shared" si="166"/>
        <v>30.5</v>
      </c>
      <c r="L232" s="197">
        <f t="shared" si="167"/>
        <v>0.26406926406926406</v>
      </c>
      <c r="M232" s="192" t="s">
        <v>597</v>
      </c>
      <c r="N232" s="198">
        <v>42202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31</v>
      </c>
      <c r="B233" s="190">
        <v>42151</v>
      </c>
      <c r="C233" s="190"/>
      <c r="D233" s="191" t="s">
        <v>542</v>
      </c>
      <c r="E233" s="192" t="s">
        <v>609</v>
      </c>
      <c r="F233" s="193">
        <v>237.5</v>
      </c>
      <c r="G233" s="192"/>
      <c r="H233" s="192">
        <v>279.5</v>
      </c>
      <c r="I233" s="194">
        <v>278</v>
      </c>
      <c r="J233" s="195" t="s">
        <v>640</v>
      </c>
      <c r="K233" s="196">
        <f t="shared" si="166"/>
        <v>42</v>
      </c>
      <c r="L233" s="197">
        <f t="shared" si="167"/>
        <v>0.17684210526315788</v>
      </c>
      <c r="M233" s="192" t="s">
        <v>597</v>
      </c>
      <c r="N233" s="198">
        <v>42222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32</v>
      </c>
      <c r="B234" s="190">
        <v>42174</v>
      </c>
      <c r="C234" s="190"/>
      <c r="D234" s="191" t="s">
        <v>658</v>
      </c>
      <c r="E234" s="192" t="s">
        <v>593</v>
      </c>
      <c r="F234" s="193">
        <v>340</v>
      </c>
      <c r="G234" s="192"/>
      <c r="H234" s="192">
        <v>448</v>
      </c>
      <c r="I234" s="194">
        <v>448</v>
      </c>
      <c r="J234" s="195" t="s">
        <v>640</v>
      </c>
      <c r="K234" s="196">
        <f t="shared" si="166"/>
        <v>108</v>
      </c>
      <c r="L234" s="197">
        <f t="shared" si="167"/>
        <v>0.31764705882352939</v>
      </c>
      <c r="M234" s="192" t="s">
        <v>597</v>
      </c>
      <c r="N234" s="198">
        <v>43018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33</v>
      </c>
      <c r="B235" s="190">
        <v>42191</v>
      </c>
      <c r="C235" s="190"/>
      <c r="D235" s="191" t="s">
        <v>687</v>
      </c>
      <c r="E235" s="192" t="s">
        <v>593</v>
      </c>
      <c r="F235" s="193">
        <v>390</v>
      </c>
      <c r="G235" s="192"/>
      <c r="H235" s="192">
        <v>460</v>
      </c>
      <c r="I235" s="194">
        <v>460</v>
      </c>
      <c r="J235" s="195" t="s">
        <v>640</v>
      </c>
      <c r="K235" s="196">
        <f t="shared" si="166"/>
        <v>70</v>
      </c>
      <c r="L235" s="197">
        <f t="shared" si="167"/>
        <v>0.17948717948717949</v>
      </c>
      <c r="M235" s="192" t="s">
        <v>597</v>
      </c>
      <c r="N235" s="198">
        <v>42478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9">
        <v>34</v>
      </c>
      <c r="B236" s="200">
        <v>42195</v>
      </c>
      <c r="C236" s="200"/>
      <c r="D236" s="201" t="s">
        <v>688</v>
      </c>
      <c r="E236" s="202" t="s">
        <v>593</v>
      </c>
      <c r="F236" s="203">
        <v>122.5</v>
      </c>
      <c r="G236" s="203"/>
      <c r="H236" s="204">
        <v>61</v>
      </c>
      <c r="I236" s="204">
        <v>172</v>
      </c>
      <c r="J236" s="205" t="s">
        <v>689</v>
      </c>
      <c r="K236" s="206">
        <f t="shared" si="166"/>
        <v>-61.5</v>
      </c>
      <c r="L236" s="207">
        <f t="shared" si="167"/>
        <v>-0.50204081632653064</v>
      </c>
      <c r="M236" s="203" t="s">
        <v>610</v>
      </c>
      <c r="N236" s="200">
        <v>43333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35</v>
      </c>
      <c r="B237" s="190">
        <v>42219</v>
      </c>
      <c r="C237" s="190"/>
      <c r="D237" s="191" t="s">
        <v>690</v>
      </c>
      <c r="E237" s="192" t="s">
        <v>593</v>
      </c>
      <c r="F237" s="193">
        <v>297.5</v>
      </c>
      <c r="G237" s="192"/>
      <c r="H237" s="192">
        <v>350</v>
      </c>
      <c r="I237" s="194">
        <v>360</v>
      </c>
      <c r="J237" s="195" t="s">
        <v>691</v>
      </c>
      <c r="K237" s="196">
        <f t="shared" si="166"/>
        <v>52.5</v>
      </c>
      <c r="L237" s="197">
        <f t="shared" si="167"/>
        <v>0.17647058823529413</v>
      </c>
      <c r="M237" s="192" t="s">
        <v>597</v>
      </c>
      <c r="N237" s="198">
        <v>42232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36</v>
      </c>
      <c r="B238" s="190">
        <v>42219</v>
      </c>
      <c r="C238" s="190"/>
      <c r="D238" s="191" t="s">
        <v>692</v>
      </c>
      <c r="E238" s="192" t="s">
        <v>593</v>
      </c>
      <c r="F238" s="193">
        <v>115.5</v>
      </c>
      <c r="G238" s="192"/>
      <c r="H238" s="192">
        <v>149</v>
      </c>
      <c r="I238" s="194">
        <v>140</v>
      </c>
      <c r="J238" s="195" t="s">
        <v>693</v>
      </c>
      <c r="K238" s="196">
        <f t="shared" si="166"/>
        <v>33.5</v>
      </c>
      <c r="L238" s="197">
        <f t="shared" si="167"/>
        <v>0.29004329004329005</v>
      </c>
      <c r="M238" s="192" t="s">
        <v>597</v>
      </c>
      <c r="N238" s="198">
        <v>42740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37</v>
      </c>
      <c r="B239" s="190">
        <v>42251</v>
      </c>
      <c r="C239" s="190"/>
      <c r="D239" s="191" t="s">
        <v>542</v>
      </c>
      <c r="E239" s="192" t="s">
        <v>593</v>
      </c>
      <c r="F239" s="193">
        <v>226</v>
      </c>
      <c r="G239" s="192"/>
      <c r="H239" s="192">
        <v>292</v>
      </c>
      <c r="I239" s="194">
        <v>292</v>
      </c>
      <c r="J239" s="195" t="s">
        <v>694</v>
      </c>
      <c r="K239" s="196">
        <f t="shared" si="166"/>
        <v>66</v>
      </c>
      <c r="L239" s="197">
        <f t="shared" si="167"/>
        <v>0.29203539823008851</v>
      </c>
      <c r="M239" s="192" t="s">
        <v>597</v>
      </c>
      <c r="N239" s="198">
        <v>42286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38</v>
      </c>
      <c r="B240" s="190">
        <v>42254</v>
      </c>
      <c r="C240" s="190"/>
      <c r="D240" s="191" t="s">
        <v>682</v>
      </c>
      <c r="E240" s="192" t="s">
        <v>593</v>
      </c>
      <c r="F240" s="193">
        <v>232.5</v>
      </c>
      <c r="G240" s="192"/>
      <c r="H240" s="192">
        <v>312.5</v>
      </c>
      <c r="I240" s="194">
        <v>310</v>
      </c>
      <c r="J240" s="195" t="s">
        <v>640</v>
      </c>
      <c r="K240" s="196">
        <f t="shared" si="166"/>
        <v>80</v>
      </c>
      <c r="L240" s="197">
        <f t="shared" si="167"/>
        <v>0.34408602150537637</v>
      </c>
      <c r="M240" s="192" t="s">
        <v>597</v>
      </c>
      <c r="N240" s="198">
        <v>42823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39</v>
      </c>
      <c r="B241" s="190">
        <v>42268</v>
      </c>
      <c r="C241" s="190"/>
      <c r="D241" s="191" t="s">
        <v>695</v>
      </c>
      <c r="E241" s="192" t="s">
        <v>593</v>
      </c>
      <c r="F241" s="193">
        <v>196.5</v>
      </c>
      <c r="G241" s="192"/>
      <c r="H241" s="192">
        <v>238</v>
      </c>
      <c r="I241" s="194">
        <v>238</v>
      </c>
      <c r="J241" s="195" t="s">
        <v>694</v>
      </c>
      <c r="K241" s="196">
        <f t="shared" si="166"/>
        <v>41.5</v>
      </c>
      <c r="L241" s="197">
        <f t="shared" si="167"/>
        <v>0.21119592875318066</v>
      </c>
      <c r="M241" s="192" t="s">
        <v>597</v>
      </c>
      <c r="N241" s="198">
        <v>42291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40</v>
      </c>
      <c r="B242" s="190">
        <v>42271</v>
      </c>
      <c r="C242" s="190"/>
      <c r="D242" s="191" t="s">
        <v>638</v>
      </c>
      <c r="E242" s="192" t="s">
        <v>593</v>
      </c>
      <c r="F242" s="193">
        <v>65</v>
      </c>
      <c r="G242" s="192"/>
      <c r="H242" s="192">
        <v>82</v>
      </c>
      <c r="I242" s="194">
        <v>82</v>
      </c>
      <c r="J242" s="195" t="s">
        <v>694</v>
      </c>
      <c r="K242" s="196">
        <f t="shared" si="166"/>
        <v>17</v>
      </c>
      <c r="L242" s="197">
        <f t="shared" si="167"/>
        <v>0.26153846153846155</v>
      </c>
      <c r="M242" s="192" t="s">
        <v>597</v>
      </c>
      <c r="N242" s="198">
        <v>42578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41</v>
      </c>
      <c r="B243" s="190">
        <v>42291</v>
      </c>
      <c r="C243" s="190"/>
      <c r="D243" s="191" t="s">
        <v>696</v>
      </c>
      <c r="E243" s="192" t="s">
        <v>593</v>
      </c>
      <c r="F243" s="193">
        <v>144</v>
      </c>
      <c r="G243" s="192"/>
      <c r="H243" s="192">
        <v>182.5</v>
      </c>
      <c r="I243" s="194">
        <v>181</v>
      </c>
      <c r="J243" s="195" t="s">
        <v>694</v>
      </c>
      <c r="K243" s="196">
        <f t="shared" si="166"/>
        <v>38.5</v>
      </c>
      <c r="L243" s="197">
        <f t="shared" si="167"/>
        <v>0.2673611111111111</v>
      </c>
      <c r="M243" s="192" t="s">
        <v>597</v>
      </c>
      <c r="N243" s="198">
        <v>42817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42</v>
      </c>
      <c r="B244" s="190">
        <v>42291</v>
      </c>
      <c r="C244" s="190"/>
      <c r="D244" s="191" t="s">
        <v>697</v>
      </c>
      <c r="E244" s="192" t="s">
        <v>593</v>
      </c>
      <c r="F244" s="193">
        <v>264</v>
      </c>
      <c r="G244" s="192"/>
      <c r="H244" s="192">
        <v>311</v>
      </c>
      <c r="I244" s="194">
        <v>311</v>
      </c>
      <c r="J244" s="195" t="s">
        <v>694</v>
      </c>
      <c r="K244" s="196">
        <f t="shared" si="166"/>
        <v>47</v>
      </c>
      <c r="L244" s="197">
        <f t="shared" si="167"/>
        <v>0.17803030303030304</v>
      </c>
      <c r="M244" s="192" t="s">
        <v>597</v>
      </c>
      <c r="N244" s="198">
        <v>42604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43</v>
      </c>
      <c r="B245" s="190">
        <v>42318</v>
      </c>
      <c r="C245" s="190"/>
      <c r="D245" s="191" t="s">
        <v>698</v>
      </c>
      <c r="E245" s="192" t="s">
        <v>609</v>
      </c>
      <c r="F245" s="193">
        <v>549.5</v>
      </c>
      <c r="G245" s="192"/>
      <c r="H245" s="192">
        <v>630</v>
      </c>
      <c r="I245" s="194">
        <v>630</v>
      </c>
      <c r="J245" s="195" t="s">
        <v>694</v>
      </c>
      <c r="K245" s="196">
        <f t="shared" si="166"/>
        <v>80.5</v>
      </c>
      <c r="L245" s="197">
        <f t="shared" si="167"/>
        <v>0.1464968152866242</v>
      </c>
      <c r="M245" s="192" t="s">
        <v>597</v>
      </c>
      <c r="N245" s="198">
        <v>42419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44</v>
      </c>
      <c r="B246" s="190">
        <v>42342</v>
      </c>
      <c r="C246" s="190"/>
      <c r="D246" s="191" t="s">
        <v>699</v>
      </c>
      <c r="E246" s="192" t="s">
        <v>593</v>
      </c>
      <c r="F246" s="193">
        <v>1027.5</v>
      </c>
      <c r="G246" s="192"/>
      <c r="H246" s="192">
        <v>1315</v>
      </c>
      <c r="I246" s="194">
        <v>1250</v>
      </c>
      <c r="J246" s="195" t="s">
        <v>694</v>
      </c>
      <c r="K246" s="196">
        <f t="shared" si="166"/>
        <v>287.5</v>
      </c>
      <c r="L246" s="197">
        <f t="shared" si="167"/>
        <v>0.27980535279805352</v>
      </c>
      <c r="M246" s="192" t="s">
        <v>597</v>
      </c>
      <c r="N246" s="198">
        <v>43244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45</v>
      </c>
      <c r="B247" s="190">
        <v>42367</v>
      </c>
      <c r="C247" s="190"/>
      <c r="D247" s="191" t="s">
        <v>700</v>
      </c>
      <c r="E247" s="192" t="s">
        <v>593</v>
      </c>
      <c r="F247" s="193">
        <v>465</v>
      </c>
      <c r="G247" s="192"/>
      <c r="H247" s="192">
        <v>540</v>
      </c>
      <c r="I247" s="194">
        <v>540</v>
      </c>
      <c r="J247" s="195" t="s">
        <v>694</v>
      </c>
      <c r="K247" s="196">
        <f t="shared" si="166"/>
        <v>75</v>
      </c>
      <c r="L247" s="197">
        <f t="shared" si="167"/>
        <v>0.16129032258064516</v>
      </c>
      <c r="M247" s="192" t="s">
        <v>597</v>
      </c>
      <c r="N247" s="198">
        <v>42530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46</v>
      </c>
      <c r="B248" s="190">
        <v>42380</v>
      </c>
      <c r="C248" s="190"/>
      <c r="D248" s="191" t="s">
        <v>405</v>
      </c>
      <c r="E248" s="192" t="s">
        <v>609</v>
      </c>
      <c r="F248" s="193">
        <v>81</v>
      </c>
      <c r="G248" s="192"/>
      <c r="H248" s="192">
        <v>110</v>
      </c>
      <c r="I248" s="194">
        <v>110</v>
      </c>
      <c r="J248" s="195" t="s">
        <v>694</v>
      </c>
      <c r="K248" s="196">
        <f t="shared" si="166"/>
        <v>29</v>
      </c>
      <c r="L248" s="197">
        <f t="shared" si="167"/>
        <v>0.35802469135802467</v>
      </c>
      <c r="M248" s="192" t="s">
        <v>597</v>
      </c>
      <c r="N248" s="198">
        <v>42745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47</v>
      </c>
      <c r="B249" s="190">
        <v>42382</v>
      </c>
      <c r="C249" s="190"/>
      <c r="D249" s="191" t="s">
        <v>701</v>
      </c>
      <c r="E249" s="192" t="s">
        <v>609</v>
      </c>
      <c r="F249" s="193">
        <v>417.5</v>
      </c>
      <c r="G249" s="192"/>
      <c r="H249" s="192">
        <v>547</v>
      </c>
      <c r="I249" s="194">
        <v>535</v>
      </c>
      <c r="J249" s="195" t="s">
        <v>694</v>
      </c>
      <c r="K249" s="196">
        <f t="shared" si="166"/>
        <v>129.5</v>
      </c>
      <c r="L249" s="197">
        <f t="shared" si="167"/>
        <v>0.31017964071856285</v>
      </c>
      <c r="M249" s="192" t="s">
        <v>597</v>
      </c>
      <c r="N249" s="198">
        <v>42578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48</v>
      </c>
      <c r="B250" s="190">
        <v>42408</v>
      </c>
      <c r="C250" s="190"/>
      <c r="D250" s="191" t="s">
        <v>702</v>
      </c>
      <c r="E250" s="192" t="s">
        <v>593</v>
      </c>
      <c r="F250" s="193">
        <v>650</v>
      </c>
      <c r="G250" s="192"/>
      <c r="H250" s="192">
        <v>800</v>
      </c>
      <c r="I250" s="194">
        <v>800</v>
      </c>
      <c r="J250" s="195" t="s">
        <v>694</v>
      </c>
      <c r="K250" s="196">
        <f t="shared" si="166"/>
        <v>150</v>
      </c>
      <c r="L250" s="197">
        <f t="shared" si="167"/>
        <v>0.23076923076923078</v>
      </c>
      <c r="M250" s="192" t="s">
        <v>597</v>
      </c>
      <c r="N250" s="198">
        <v>43154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49</v>
      </c>
      <c r="B251" s="190">
        <v>42433</v>
      </c>
      <c r="C251" s="190"/>
      <c r="D251" s="191" t="s">
        <v>237</v>
      </c>
      <c r="E251" s="192" t="s">
        <v>593</v>
      </c>
      <c r="F251" s="193">
        <v>437.5</v>
      </c>
      <c r="G251" s="192"/>
      <c r="H251" s="192">
        <v>504.5</v>
      </c>
      <c r="I251" s="194">
        <v>522</v>
      </c>
      <c r="J251" s="195" t="s">
        <v>703</v>
      </c>
      <c r="K251" s="196">
        <f t="shared" si="166"/>
        <v>67</v>
      </c>
      <c r="L251" s="197">
        <f t="shared" si="167"/>
        <v>0.15314285714285714</v>
      </c>
      <c r="M251" s="192" t="s">
        <v>597</v>
      </c>
      <c r="N251" s="198">
        <v>42480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50</v>
      </c>
      <c r="B252" s="190">
        <v>42438</v>
      </c>
      <c r="C252" s="190"/>
      <c r="D252" s="191" t="s">
        <v>704</v>
      </c>
      <c r="E252" s="192" t="s">
        <v>593</v>
      </c>
      <c r="F252" s="193">
        <v>189.5</v>
      </c>
      <c r="G252" s="192"/>
      <c r="H252" s="192">
        <v>218</v>
      </c>
      <c r="I252" s="194">
        <v>218</v>
      </c>
      <c r="J252" s="195" t="s">
        <v>694</v>
      </c>
      <c r="K252" s="196">
        <f t="shared" si="166"/>
        <v>28.5</v>
      </c>
      <c r="L252" s="197">
        <f t="shared" si="167"/>
        <v>0.15039577836411611</v>
      </c>
      <c r="M252" s="192" t="s">
        <v>597</v>
      </c>
      <c r="N252" s="198">
        <v>43034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9">
        <v>51</v>
      </c>
      <c r="B253" s="200">
        <v>42471</v>
      </c>
      <c r="C253" s="200"/>
      <c r="D253" s="208" t="s">
        <v>705</v>
      </c>
      <c r="E253" s="203" t="s">
        <v>593</v>
      </c>
      <c r="F253" s="203">
        <v>36.5</v>
      </c>
      <c r="G253" s="204"/>
      <c r="H253" s="204">
        <v>15.85</v>
      </c>
      <c r="I253" s="204">
        <v>60</v>
      </c>
      <c r="J253" s="205" t="s">
        <v>706</v>
      </c>
      <c r="K253" s="206">
        <f t="shared" si="166"/>
        <v>-20.65</v>
      </c>
      <c r="L253" s="207">
        <f t="shared" si="167"/>
        <v>-0.5657534246575342</v>
      </c>
      <c r="M253" s="203" t="s">
        <v>610</v>
      </c>
      <c r="N253" s="211">
        <v>43627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52</v>
      </c>
      <c r="B254" s="190">
        <v>42472</v>
      </c>
      <c r="C254" s="190"/>
      <c r="D254" s="191" t="s">
        <v>707</v>
      </c>
      <c r="E254" s="192" t="s">
        <v>593</v>
      </c>
      <c r="F254" s="193">
        <v>93</v>
      </c>
      <c r="G254" s="192"/>
      <c r="H254" s="192">
        <v>149</v>
      </c>
      <c r="I254" s="194">
        <v>140</v>
      </c>
      <c r="J254" s="195" t="s">
        <v>708</v>
      </c>
      <c r="K254" s="196">
        <f t="shared" si="166"/>
        <v>56</v>
      </c>
      <c r="L254" s="197">
        <f t="shared" si="167"/>
        <v>0.60215053763440862</v>
      </c>
      <c r="M254" s="192" t="s">
        <v>597</v>
      </c>
      <c r="N254" s="198">
        <v>42740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53</v>
      </c>
      <c r="B255" s="190">
        <v>42472</v>
      </c>
      <c r="C255" s="190"/>
      <c r="D255" s="191" t="s">
        <v>709</v>
      </c>
      <c r="E255" s="192" t="s">
        <v>593</v>
      </c>
      <c r="F255" s="193">
        <v>130</v>
      </c>
      <c r="G255" s="192"/>
      <c r="H255" s="192">
        <v>150</v>
      </c>
      <c r="I255" s="194" t="s">
        <v>710</v>
      </c>
      <c r="J255" s="195" t="s">
        <v>694</v>
      </c>
      <c r="K255" s="196">
        <f t="shared" si="166"/>
        <v>20</v>
      </c>
      <c r="L255" s="197">
        <f t="shared" si="167"/>
        <v>0.15384615384615385</v>
      </c>
      <c r="M255" s="192" t="s">
        <v>597</v>
      </c>
      <c r="N255" s="198">
        <v>42564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54</v>
      </c>
      <c r="B256" s="190">
        <v>42473</v>
      </c>
      <c r="C256" s="190"/>
      <c r="D256" s="191" t="s">
        <v>711</v>
      </c>
      <c r="E256" s="192" t="s">
        <v>593</v>
      </c>
      <c r="F256" s="193">
        <v>196</v>
      </c>
      <c r="G256" s="192"/>
      <c r="H256" s="192">
        <v>299</v>
      </c>
      <c r="I256" s="194">
        <v>299</v>
      </c>
      <c r="J256" s="195" t="s">
        <v>694</v>
      </c>
      <c r="K256" s="196">
        <v>103</v>
      </c>
      <c r="L256" s="197">
        <v>0.52551020408163296</v>
      </c>
      <c r="M256" s="192" t="s">
        <v>597</v>
      </c>
      <c r="N256" s="198">
        <v>42620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55</v>
      </c>
      <c r="B257" s="190">
        <v>42473</v>
      </c>
      <c r="C257" s="190"/>
      <c r="D257" s="191" t="s">
        <v>712</v>
      </c>
      <c r="E257" s="192" t="s">
        <v>593</v>
      </c>
      <c r="F257" s="193">
        <v>88</v>
      </c>
      <c r="G257" s="192"/>
      <c r="H257" s="192">
        <v>103</v>
      </c>
      <c r="I257" s="194">
        <v>103</v>
      </c>
      <c r="J257" s="195" t="s">
        <v>694</v>
      </c>
      <c r="K257" s="196">
        <v>15</v>
      </c>
      <c r="L257" s="197">
        <v>0.170454545454545</v>
      </c>
      <c r="M257" s="192" t="s">
        <v>597</v>
      </c>
      <c r="N257" s="198">
        <v>42530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56</v>
      </c>
      <c r="B258" s="190">
        <v>42492</v>
      </c>
      <c r="C258" s="190"/>
      <c r="D258" s="191" t="s">
        <v>713</v>
      </c>
      <c r="E258" s="192" t="s">
        <v>593</v>
      </c>
      <c r="F258" s="193">
        <v>127.5</v>
      </c>
      <c r="G258" s="192"/>
      <c r="H258" s="192">
        <v>148</v>
      </c>
      <c r="I258" s="194" t="s">
        <v>714</v>
      </c>
      <c r="J258" s="195" t="s">
        <v>694</v>
      </c>
      <c r="K258" s="196">
        <f t="shared" ref="K258:K262" si="168">H258-F258</f>
        <v>20.5</v>
      </c>
      <c r="L258" s="197">
        <f t="shared" ref="L258:L262" si="169">K258/F258</f>
        <v>0.16078431372549021</v>
      </c>
      <c r="M258" s="192" t="s">
        <v>597</v>
      </c>
      <c r="N258" s="198">
        <v>42564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57</v>
      </c>
      <c r="B259" s="190">
        <v>42493</v>
      </c>
      <c r="C259" s="190"/>
      <c r="D259" s="191" t="s">
        <v>715</v>
      </c>
      <c r="E259" s="192" t="s">
        <v>593</v>
      </c>
      <c r="F259" s="193">
        <v>675</v>
      </c>
      <c r="G259" s="192"/>
      <c r="H259" s="192">
        <v>815</v>
      </c>
      <c r="I259" s="194" t="s">
        <v>716</v>
      </c>
      <c r="J259" s="195" t="s">
        <v>694</v>
      </c>
      <c r="K259" s="196">
        <f t="shared" si="168"/>
        <v>140</v>
      </c>
      <c r="L259" s="197">
        <f t="shared" si="169"/>
        <v>0.2074074074074074</v>
      </c>
      <c r="M259" s="192" t="s">
        <v>597</v>
      </c>
      <c r="N259" s="198">
        <v>43154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9">
        <v>58</v>
      </c>
      <c r="B260" s="200">
        <v>42522</v>
      </c>
      <c r="C260" s="200"/>
      <c r="D260" s="201" t="s">
        <v>717</v>
      </c>
      <c r="E260" s="202" t="s">
        <v>593</v>
      </c>
      <c r="F260" s="203">
        <v>500</v>
      </c>
      <c r="G260" s="203"/>
      <c r="H260" s="204">
        <v>232.5</v>
      </c>
      <c r="I260" s="204" t="s">
        <v>718</v>
      </c>
      <c r="J260" s="205" t="s">
        <v>719</v>
      </c>
      <c r="K260" s="206">
        <f t="shared" si="168"/>
        <v>-267.5</v>
      </c>
      <c r="L260" s="207">
        <f t="shared" si="169"/>
        <v>-0.53500000000000003</v>
      </c>
      <c r="M260" s="203" t="s">
        <v>610</v>
      </c>
      <c r="N260" s="200">
        <v>43735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59</v>
      </c>
      <c r="B261" s="190">
        <v>42527</v>
      </c>
      <c r="C261" s="190"/>
      <c r="D261" s="191" t="s">
        <v>544</v>
      </c>
      <c r="E261" s="192" t="s">
        <v>593</v>
      </c>
      <c r="F261" s="193">
        <v>110</v>
      </c>
      <c r="G261" s="192"/>
      <c r="H261" s="192">
        <v>126.5</v>
      </c>
      <c r="I261" s="194">
        <v>125</v>
      </c>
      <c r="J261" s="195" t="s">
        <v>646</v>
      </c>
      <c r="K261" s="196">
        <f t="shared" si="168"/>
        <v>16.5</v>
      </c>
      <c r="L261" s="197">
        <f t="shared" si="169"/>
        <v>0.15</v>
      </c>
      <c r="M261" s="192" t="s">
        <v>597</v>
      </c>
      <c r="N261" s="198">
        <v>42552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60</v>
      </c>
      <c r="B262" s="190">
        <v>42538</v>
      </c>
      <c r="C262" s="190"/>
      <c r="D262" s="191" t="s">
        <v>720</v>
      </c>
      <c r="E262" s="192" t="s">
        <v>593</v>
      </c>
      <c r="F262" s="193">
        <v>44</v>
      </c>
      <c r="G262" s="192"/>
      <c r="H262" s="192">
        <v>69.5</v>
      </c>
      <c r="I262" s="194">
        <v>69.5</v>
      </c>
      <c r="J262" s="195" t="s">
        <v>721</v>
      </c>
      <c r="K262" s="196">
        <f t="shared" si="168"/>
        <v>25.5</v>
      </c>
      <c r="L262" s="197">
        <f t="shared" si="169"/>
        <v>0.57954545454545459</v>
      </c>
      <c r="M262" s="192" t="s">
        <v>597</v>
      </c>
      <c r="N262" s="198">
        <v>42977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61</v>
      </c>
      <c r="B263" s="190">
        <v>42549</v>
      </c>
      <c r="C263" s="190"/>
      <c r="D263" s="191" t="s">
        <v>722</v>
      </c>
      <c r="E263" s="192" t="s">
        <v>593</v>
      </c>
      <c r="F263" s="193">
        <v>262.5</v>
      </c>
      <c r="G263" s="192"/>
      <c r="H263" s="192">
        <v>340</v>
      </c>
      <c r="I263" s="194">
        <v>333</v>
      </c>
      <c r="J263" s="195" t="s">
        <v>723</v>
      </c>
      <c r="K263" s="196">
        <v>77.5</v>
      </c>
      <c r="L263" s="197">
        <v>0.29523809523809502</v>
      </c>
      <c r="M263" s="192" t="s">
        <v>597</v>
      </c>
      <c r="N263" s="198">
        <v>43017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62</v>
      </c>
      <c r="B264" s="190">
        <v>42549</v>
      </c>
      <c r="C264" s="190"/>
      <c r="D264" s="191" t="s">
        <v>724</v>
      </c>
      <c r="E264" s="192" t="s">
        <v>593</v>
      </c>
      <c r="F264" s="193">
        <v>840</v>
      </c>
      <c r="G264" s="192"/>
      <c r="H264" s="192">
        <v>1230</v>
      </c>
      <c r="I264" s="194">
        <v>1230</v>
      </c>
      <c r="J264" s="195" t="s">
        <v>694</v>
      </c>
      <c r="K264" s="196">
        <v>390</v>
      </c>
      <c r="L264" s="197">
        <v>0.46428571428571402</v>
      </c>
      <c r="M264" s="192" t="s">
        <v>597</v>
      </c>
      <c r="N264" s="198">
        <v>42649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2">
        <v>63</v>
      </c>
      <c r="B265" s="213">
        <v>42556</v>
      </c>
      <c r="C265" s="213"/>
      <c r="D265" s="214" t="s">
        <v>725</v>
      </c>
      <c r="E265" s="215" t="s">
        <v>593</v>
      </c>
      <c r="F265" s="215">
        <v>395</v>
      </c>
      <c r="G265" s="216"/>
      <c r="H265" s="216">
        <f>(468.5+342.5)/2</f>
        <v>405.5</v>
      </c>
      <c r="I265" s="216">
        <v>510</v>
      </c>
      <c r="J265" s="217" t="s">
        <v>726</v>
      </c>
      <c r="K265" s="218">
        <f t="shared" ref="K265:K271" si="170">H265-F265</f>
        <v>10.5</v>
      </c>
      <c r="L265" s="219">
        <f t="shared" ref="L265:L271" si="171">K265/F265</f>
        <v>2.6582278481012658E-2</v>
      </c>
      <c r="M265" s="215" t="s">
        <v>620</v>
      </c>
      <c r="N265" s="213">
        <v>43606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9">
        <v>64</v>
      </c>
      <c r="B266" s="200">
        <v>42584</v>
      </c>
      <c r="C266" s="200"/>
      <c r="D266" s="201" t="s">
        <v>727</v>
      </c>
      <c r="E266" s="202" t="s">
        <v>609</v>
      </c>
      <c r="F266" s="203">
        <f>169.5-12.8</f>
        <v>156.69999999999999</v>
      </c>
      <c r="G266" s="203"/>
      <c r="H266" s="204">
        <v>77</v>
      </c>
      <c r="I266" s="204" t="s">
        <v>728</v>
      </c>
      <c r="J266" s="205" t="s">
        <v>729</v>
      </c>
      <c r="K266" s="206">
        <f t="shared" si="170"/>
        <v>-79.699999999999989</v>
      </c>
      <c r="L266" s="207">
        <f t="shared" si="171"/>
        <v>-0.50861518825781749</v>
      </c>
      <c r="M266" s="203" t="s">
        <v>610</v>
      </c>
      <c r="N266" s="200">
        <v>43522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9">
        <v>65</v>
      </c>
      <c r="B267" s="200">
        <v>42586</v>
      </c>
      <c r="C267" s="200"/>
      <c r="D267" s="201" t="s">
        <v>730</v>
      </c>
      <c r="E267" s="202" t="s">
        <v>593</v>
      </c>
      <c r="F267" s="203">
        <v>400</v>
      </c>
      <c r="G267" s="203"/>
      <c r="H267" s="204">
        <v>305</v>
      </c>
      <c r="I267" s="204">
        <v>475</v>
      </c>
      <c r="J267" s="205" t="s">
        <v>731</v>
      </c>
      <c r="K267" s="206">
        <f t="shared" si="170"/>
        <v>-95</v>
      </c>
      <c r="L267" s="207">
        <f t="shared" si="171"/>
        <v>-0.23749999999999999</v>
      </c>
      <c r="M267" s="203" t="s">
        <v>610</v>
      </c>
      <c r="N267" s="200">
        <v>43606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66</v>
      </c>
      <c r="B268" s="190">
        <v>42593</v>
      </c>
      <c r="C268" s="190"/>
      <c r="D268" s="191" t="s">
        <v>732</v>
      </c>
      <c r="E268" s="192" t="s">
        <v>593</v>
      </c>
      <c r="F268" s="193">
        <v>86.5</v>
      </c>
      <c r="G268" s="192"/>
      <c r="H268" s="192">
        <v>130</v>
      </c>
      <c r="I268" s="194">
        <v>130</v>
      </c>
      <c r="J268" s="195" t="s">
        <v>733</v>
      </c>
      <c r="K268" s="196">
        <f t="shared" si="170"/>
        <v>43.5</v>
      </c>
      <c r="L268" s="197">
        <f t="shared" si="171"/>
        <v>0.50289017341040465</v>
      </c>
      <c r="M268" s="192" t="s">
        <v>597</v>
      </c>
      <c r="N268" s="198">
        <v>43091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9">
        <v>67</v>
      </c>
      <c r="B269" s="200">
        <v>42600</v>
      </c>
      <c r="C269" s="200"/>
      <c r="D269" s="201" t="s">
        <v>122</v>
      </c>
      <c r="E269" s="202" t="s">
        <v>593</v>
      </c>
      <c r="F269" s="203">
        <v>133.5</v>
      </c>
      <c r="G269" s="203"/>
      <c r="H269" s="204">
        <v>126.5</v>
      </c>
      <c r="I269" s="204">
        <v>178</v>
      </c>
      <c r="J269" s="205" t="s">
        <v>734</v>
      </c>
      <c r="K269" s="206">
        <f t="shared" si="170"/>
        <v>-7</v>
      </c>
      <c r="L269" s="207">
        <f t="shared" si="171"/>
        <v>-5.2434456928838954E-2</v>
      </c>
      <c r="M269" s="203" t="s">
        <v>610</v>
      </c>
      <c r="N269" s="200">
        <v>42615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68</v>
      </c>
      <c r="B270" s="190">
        <v>42613</v>
      </c>
      <c r="C270" s="190"/>
      <c r="D270" s="191" t="s">
        <v>735</v>
      </c>
      <c r="E270" s="192" t="s">
        <v>593</v>
      </c>
      <c r="F270" s="193">
        <v>560</v>
      </c>
      <c r="G270" s="192"/>
      <c r="H270" s="192">
        <v>725</v>
      </c>
      <c r="I270" s="194">
        <v>725</v>
      </c>
      <c r="J270" s="195" t="s">
        <v>640</v>
      </c>
      <c r="K270" s="196">
        <f t="shared" si="170"/>
        <v>165</v>
      </c>
      <c r="L270" s="197">
        <f t="shared" si="171"/>
        <v>0.29464285714285715</v>
      </c>
      <c r="M270" s="192" t="s">
        <v>597</v>
      </c>
      <c r="N270" s="198">
        <v>42456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69</v>
      </c>
      <c r="B271" s="190">
        <v>42614</v>
      </c>
      <c r="C271" s="190"/>
      <c r="D271" s="191" t="s">
        <v>736</v>
      </c>
      <c r="E271" s="192" t="s">
        <v>593</v>
      </c>
      <c r="F271" s="193">
        <v>160.5</v>
      </c>
      <c r="G271" s="192"/>
      <c r="H271" s="192">
        <v>210</v>
      </c>
      <c r="I271" s="194">
        <v>210</v>
      </c>
      <c r="J271" s="195" t="s">
        <v>640</v>
      </c>
      <c r="K271" s="196">
        <f t="shared" si="170"/>
        <v>49.5</v>
      </c>
      <c r="L271" s="197">
        <f t="shared" si="171"/>
        <v>0.30841121495327101</v>
      </c>
      <c r="M271" s="192" t="s">
        <v>597</v>
      </c>
      <c r="N271" s="198">
        <v>42871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9">
        <v>70</v>
      </c>
      <c r="B272" s="190">
        <v>42646</v>
      </c>
      <c r="C272" s="190"/>
      <c r="D272" s="191" t="s">
        <v>417</v>
      </c>
      <c r="E272" s="192" t="s">
        <v>593</v>
      </c>
      <c r="F272" s="193">
        <v>430</v>
      </c>
      <c r="G272" s="192"/>
      <c r="H272" s="192">
        <v>596</v>
      </c>
      <c r="I272" s="194">
        <v>575</v>
      </c>
      <c r="J272" s="195" t="s">
        <v>737</v>
      </c>
      <c r="K272" s="196">
        <v>166</v>
      </c>
      <c r="L272" s="197">
        <v>0.38604651162790699</v>
      </c>
      <c r="M272" s="192" t="s">
        <v>597</v>
      </c>
      <c r="N272" s="198">
        <v>42769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71</v>
      </c>
      <c r="B273" s="190">
        <v>42657</v>
      </c>
      <c r="C273" s="190"/>
      <c r="D273" s="191" t="s">
        <v>738</v>
      </c>
      <c r="E273" s="192" t="s">
        <v>593</v>
      </c>
      <c r="F273" s="193">
        <v>280</v>
      </c>
      <c r="G273" s="192"/>
      <c r="H273" s="192">
        <v>345</v>
      </c>
      <c r="I273" s="194">
        <v>345</v>
      </c>
      <c r="J273" s="195" t="s">
        <v>640</v>
      </c>
      <c r="K273" s="196">
        <f t="shared" ref="K273:K278" si="172">H273-F273</f>
        <v>65</v>
      </c>
      <c r="L273" s="197">
        <f t="shared" ref="L273:L274" si="173">K273/F273</f>
        <v>0.23214285714285715</v>
      </c>
      <c r="M273" s="192" t="s">
        <v>597</v>
      </c>
      <c r="N273" s="198">
        <v>42814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72</v>
      </c>
      <c r="B274" s="190">
        <v>42657</v>
      </c>
      <c r="C274" s="190"/>
      <c r="D274" s="191" t="s">
        <v>739</v>
      </c>
      <c r="E274" s="192" t="s">
        <v>593</v>
      </c>
      <c r="F274" s="193">
        <v>245</v>
      </c>
      <c r="G274" s="192"/>
      <c r="H274" s="192">
        <v>325.5</v>
      </c>
      <c r="I274" s="194">
        <v>330</v>
      </c>
      <c r="J274" s="195" t="s">
        <v>740</v>
      </c>
      <c r="K274" s="196">
        <f t="shared" si="172"/>
        <v>80.5</v>
      </c>
      <c r="L274" s="197">
        <f t="shared" si="173"/>
        <v>0.32857142857142857</v>
      </c>
      <c r="M274" s="192" t="s">
        <v>597</v>
      </c>
      <c r="N274" s="198">
        <v>42769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73</v>
      </c>
      <c r="B275" s="190">
        <v>42660</v>
      </c>
      <c r="C275" s="190"/>
      <c r="D275" s="191" t="s">
        <v>741</v>
      </c>
      <c r="E275" s="192" t="s">
        <v>593</v>
      </c>
      <c r="F275" s="193">
        <v>125</v>
      </c>
      <c r="G275" s="192"/>
      <c r="H275" s="192">
        <v>160</v>
      </c>
      <c r="I275" s="194">
        <v>160</v>
      </c>
      <c r="J275" s="195" t="s">
        <v>694</v>
      </c>
      <c r="K275" s="196">
        <f t="shared" si="172"/>
        <v>35</v>
      </c>
      <c r="L275" s="197">
        <v>0.28000000000000003</v>
      </c>
      <c r="M275" s="192" t="s">
        <v>597</v>
      </c>
      <c r="N275" s="198">
        <v>42803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74</v>
      </c>
      <c r="B276" s="190">
        <v>42660</v>
      </c>
      <c r="C276" s="190"/>
      <c r="D276" s="191" t="s">
        <v>742</v>
      </c>
      <c r="E276" s="192" t="s">
        <v>593</v>
      </c>
      <c r="F276" s="193">
        <v>114</v>
      </c>
      <c r="G276" s="192"/>
      <c r="H276" s="192">
        <v>145</v>
      </c>
      <c r="I276" s="194">
        <v>145</v>
      </c>
      <c r="J276" s="195" t="s">
        <v>694</v>
      </c>
      <c r="K276" s="196">
        <f t="shared" si="172"/>
        <v>31</v>
      </c>
      <c r="L276" s="197">
        <f t="shared" ref="L276:L278" si="174">K276/F276</f>
        <v>0.27192982456140352</v>
      </c>
      <c r="M276" s="192" t="s">
        <v>597</v>
      </c>
      <c r="N276" s="198">
        <v>42859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9">
        <v>75</v>
      </c>
      <c r="B277" s="190">
        <v>42660</v>
      </c>
      <c r="C277" s="190"/>
      <c r="D277" s="191" t="s">
        <v>743</v>
      </c>
      <c r="E277" s="192" t="s">
        <v>593</v>
      </c>
      <c r="F277" s="193">
        <v>212</v>
      </c>
      <c r="G277" s="192"/>
      <c r="H277" s="192">
        <v>280</v>
      </c>
      <c r="I277" s="194">
        <v>276</v>
      </c>
      <c r="J277" s="195" t="s">
        <v>744</v>
      </c>
      <c r="K277" s="196">
        <f t="shared" si="172"/>
        <v>68</v>
      </c>
      <c r="L277" s="197">
        <f t="shared" si="174"/>
        <v>0.32075471698113206</v>
      </c>
      <c r="M277" s="192" t="s">
        <v>597</v>
      </c>
      <c r="N277" s="198">
        <v>42858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76</v>
      </c>
      <c r="B278" s="190">
        <v>42678</v>
      </c>
      <c r="C278" s="190"/>
      <c r="D278" s="191" t="s">
        <v>466</v>
      </c>
      <c r="E278" s="192" t="s">
        <v>593</v>
      </c>
      <c r="F278" s="193">
        <v>155</v>
      </c>
      <c r="G278" s="192"/>
      <c r="H278" s="192">
        <v>210</v>
      </c>
      <c r="I278" s="194">
        <v>210</v>
      </c>
      <c r="J278" s="195" t="s">
        <v>745</v>
      </c>
      <c r="K278" s="196">
        <f t="shared" si="172"/>
        <v>55</v>
      </c>
      <c r="L278" s="197">
        <f t="shared" si="174"/>
        <v>0.35483870967741937</v>
      </c>
      <c r="M278" s="192" t="s">
        <v>597</v>
      </c>
      <c r="N278" s="198">
        <v>42944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9">
        <v>77</v>
      </c>
      <c r="B279" s="200">
        <v>42710</v>
      </c>
      <c r="C279" s="200"/>
      <c r="D279" s="201" t="s">
        <v>746</v>
      </c>
      <c r="E279" s="202" t="s">
        <v>593</v>
      </c>
      <c r="F279" s="203">
        <v>150.5</v>
      </c>
      <c r="G279" s="203"/>
      <c r="H279" s="204">
        <v>72.5</v>
      </c>
      <c r="I279" s="204">
        <v>174</v>
      </c>
      <c r="J279" s="205" t="s">
        <v>747</v>
      </c>
      <c r="K279" s="206">
        <v>-78</v>
      </c>
      <c r="L279" s="207">
        <v>-0.51827242524916906</v>
      </c>
      <c r="M279" s="203" t="s">
        <v>610</v>
      </c>
      <c r="N279" s="200">
        <v>43333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9">
        <v>78</v>
      </c>
      <c r="B280" s="190">
        <v>42712</v>
      </c>
      <c r="C280" s="190"/>
      <c r="D280" s="191" t="s">
        <v>748</v>
      </c>
      <c r="E280" s="192" t="s">
        <v>593</v>
      </c>
      <c r="F280" s="193">
        <v>380</v>
      </c>
      <c r="G280" s="192"/>
      <c r="H280" s="192">
        <v>478</v>
      </c>
      <c r="I280" s="194">
        <v>468</v>
      </c>
      <c r="J280" s="195" t="s">
        <v>694</v>
      </c>
      <c r="K280" s="196">
        <f t="shared" ref="K280:K282" si="175">H280-F280</f>
        <v>98</v>
      </c>
      <c r="L280" s="197">
        <f t="shared" ref="L280:L282" si="176">K280/F280</f>
        <v>0.25789473684210529</v>
      </c>
      <c r="M280" s="192" t="s">
        <v>597</v>
      </c>
      <c r="N280" s="198">
        <v>43025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79</v>
      </c>
      <c r="B281" s="190">
        <v>42734</v>
      </c>
      <c r="C281" s="190"/>
      <c r="D281" s="191" t="s">
        <v>121</v>
      </c>
      <c r="E281" s="192" t="s">
        <v>593</v>
      </c>
      <c r="F281" s="193">
        <v>305</v>
      </c>
      <c r="G281" s="192"/>
      <c r="H281" s="192">
        <v>375</v>
      </c>
      <c r="I281" s="194">
        <v>375</v>
      </c>
      <c r="J281" s="195" t="s">
        <v>694</v>
      </c>
      <c r="K281" s="196">
        <f t="shared" si="175"/>
        <v>70</v>
      </c>
      <c r="L281" s="197">
        <f t="shared" si="176"/>
        <v>0.22950819672131148</v>
      </c>
      <c r="M281" s="192" t="s">
        <v>597</v>
      </c>
      <c r="N281" s="198">
        <v>42768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80</v>
      </c>
      <c r="B282" s="190">
        <v>42739</v>
      </c>
      <c r="C282" s="190"/>
      <c r="D282" s="191" t="s">
        <v>104</v>
      </c>
      <c r="E282" s="192" t="s">
        <v>593</v>
      </c>
      <c r="F282" s="193">
        <v>99.5</v>
      </c>
      <c r="G282" s="192"/>
      <c r="H282" s="192">
        <v>158</v>
      </c>
      <c r="I282" s="194">
        <v>158</v>
      </c>
      <c r="J282" s="195" t="s">
        <v>694</v>
      </c>
      <c r="K282" s="196">
        <f t="shared" si="175"/>
        <v>58.5</v>
      </c>
      <c r="L282" s="197">
        <f t="shared" si="176"/>
        <v>0.5879396984924623</v>
      </c>
      <c r="M282" s="192" t="s">
        <v>597</v>
      </c>
      <c r="N282" s="198">
        <v>42898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81</v>
      </c>
      <c r="B283" s="190">
        <v>42739</v>
      </c>
      <c r="C283" s="190"/>
      <c r="D283" s="191" t="s">
        <v>104</v>
      </c>
      <c r="E283" s="192" t="s">
        <v>593</v>
      </c>
      <c r="F283" s="193">
        <v>99.5</v>
      </c>
      <c r="G283" s="192"/>
      <c r="H283" s="192">
        <v>158</v>
      </c>
      <c r="I283" s="194">
        <v>158</v>
      </c>
      <c r="J283" s="195" t="s">
        <v>694</v>
      </c>
      <c r="K283" s="196">
        <v>58.5</v>
      </c>
      <c r="L283" s="197">
        <v>0.58793969849246197</v>
      </c>
      <c r="M283" s="192" t="s">
        <v>597</v>
      </c>
      <c r="N283" s="198">
        <v>42898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82</v>
      </c>
      <c r="B284" s="190">
        <v>42786</v>
      </c>
      <c r="C284" s="190"/>
      <c r="D284" s="191" t="s">
        <v>210</v>
      </c>
      <c r="E284" s="192" t="s">
        <v>593</v>
      </c>
      <c r="F284" s="193">
        <v>140.5</v>
      </c>
      <c r="G284" s="192"/>
      <c r="H284" s="192">
        <v>220</v>
      </c>
      <c r="I284" s="194">
        <v>220</v>
      </c>
      <c r="J284" s="195" t="s">
        <v>694</v>
      </c>
      <c r="K284" s="196">
        <f>H284-F284</f>
        <v>79.5</v>
      </c>
      <c r="L284" s="197">
        <f>K284/F284</f>
        <v>0.5658362989323843</v>
      </c>
      <c r="M284" s="192" t="s">
        <v>597</v>
      </c>
      <c r="N284" s="198">
        <v>42864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83</v>
      </c>
      <c r="B285" s="190">
        <v>42786</v>
      </c>
      <c r="C285" s="190"/>
      <c r="D285" s="191" t="s">
        <v>749</v>
      </c>
      <c r="E285" s="192" t="s">
        <v>593</v>
      </c>
      <c r="F285" s="193">
        <v>202.5</v>
      </c>
      <c r="G285" s="192"/>
      <c r="H285" s="192">
        <v>234</v>
      </c>
      <c r="I285" s="194">
        <v>234</v>
      </c>
      <c r="J285" s="195" t="s">
        <v>694</v>
      </c>
      <c r="K285" s="196">
        <v>31.5</v>
      </c>
      <c r="L285" s="197">
        <v>0.155555555555556</v>
      </c>
      <c r="M285" s="192" t="s">
        <v>597</v>
      </c>
      <c r="N285" s="198">
        <v>42836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84</v>
      </c>
      <c r="B286" s="190">
        <v>42818</v>
      </c>
      <c r="C286" s="190"/>
      <c r="D286" s="191" t="s">
        <v>750</v>
      </c>
      <c r="E286" s="192" t="s">
        <v>593</v>
      </c>
      <c r="F286" s="193">
        <v>300.5</v>
      </c>
      <c r="G286" s="192"/>
      <c r="H286" s="192">
        <v>417.5</v>
      </c>
      <c r="I286" s="194">
        <v>420</v>
      </c>
      <c r="J286" s="195" t="s">
        <v>751</v>
      </c>
      <c r="K286" s="196">
        <f>H286-F286</f>
        <v>117</v>
      </c>
      <c r="L286" s="197">
        <f>K286/F286</f>
        <v>0.38935108153078202</v>
      </c>
      <c r="M286" s="192" t="s">
        <v>597</v>
      </c>
      <c r="N286" s="198">
        <v>43070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85</v>
      </c>
      <c r="B287" s="190">
        <v>42818</v>
      </c>
      <c r="C287" s="190"/>
      <c r="D287" s="191" t="s">
        <v>724</v>
      </c>
      <c r="E287" s="192" t="s">
        <v>593</v>
      </c>
      <c r="F287" s="193">
        <v>850</v>
      </c>
      <c r="G287" s="192"/>
      <c r="H287" s="192">
        <v>1042.5</v>
      </c>
      <c r="I287" s="194">
        <v>1023</v>
      </c>
      <c r="J287" s="195" t="s">
        <v>752</v>
      </c>
      <c r="K287" s="196">
        <v>192.5</v>
      </c>
      <c r="L287" s="197">
        <v>0.22647058823529401</v>
      </c>
      <c r="M287" s="192" t="s">
        <v>597</v>
      </c>
      <c r="N287" s="198">
        <v>42830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86</v>
      </c>
      <c r="B288" s="190">
        <v>42830</v>
      </c>
      <c r="C288" s="190"/>
      <c r="D288" s="191" t="s">
        <v>497</v>
      </c>
      <c r="E288" s="192" t="s">
        <v>593</v>
      </c>
      <c r="F288" s="193">
        <v>785</v>
      </c>
      <c r="G288" s="192"/>
      <c r="H288" s="192">
        <v>930</v>
      </c>
      <c r="I288" s="194">
        <v>920</v>
      </c>
      <c r="J288" s="195" t="s">
        <v>753</v>
      </c>
      <c r="K288" s="196">
        <f>H288-F288</f>
        <v>145</v>
      </c>
      <c r="L288" s="197">
        <f>K288/F288</f>
        <v>0.18471337579617833</v>
      </c>
      <c r="M288" s="192" t="s">
        <v>597</v>
      </c>
      <c r="N288" s="198">
        <v>42976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9">
        <v>87</v>
      </c>
      <c r="B289" s="200">
        <v>42831</v>
      </c>
      <c r="C289" s="200"/>
      <c r="D289" s="201" t="s">
        <v>754</v>
      </c>
      <c r="E289" s="202" t="s">
        <v>593</v>
      </c>
      <c r="F289" s="203">
        <v>40</v>
      </c>
      <c r="G289" s="203"/>
      <c r="H289" s="204">
        <v>13.1</v>
      </c>
      <c r="I289" s="204">
        <v>60</v>
      </c>
      <c r="J289" s="205" t="s">
        <v>755</v>
      </c>
      <c r="K289" s="206">
        <v>-26.9</v>
      </c>
      <c r="L289" s="207">
        <v>-0.67249999999999999</v>
      </c>
      <c r="M289" s="203" t="s">
        <v>610</v>
      </c>
      <c r="N289" s="200">
        <v>43138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88</v>
      </c>
      <c r="B290" s="190">
        <v>42837</v>
      </c>
      <c r="C290" s="190"/>
      <c r="D290" s="191" t="s">
        <v>102</v>
      </c>
      <c r="E290" s="192" t="s">
        <v>593</v>
      </c>
      <c r="F290" s="193">
        <v>289.5</v>
      </c>
      <c r="G290" s="192"/>
      <c r="H290" s="192">
        <v>354</v>
      </c>
      <c r="I290" s="194">
        <v>360</v>
      </c>
      <c r="J290" s="195" t="s">
        <v>756</v>
      </c>
      <c r="K290" s="196">
        <f t="shared" ref="K290:K298" si="177">H290-F290</f>
        <v>64.5</v>
      </c>
      <c r="L290" s="197">
        <f t="shared" ref="L290:L298" si="178">K290/F290</f>
        <v>0.22279792746113988</v>
      </c>
      <c r="M290" s="192" t="s">
        <v>597</v>
      </c>
      <c r="N290" s="198">
        <v>43040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89</v>
      </c>
      <c r="B291" s="190">
        <v>42845</v>
      </c>
      <c r="C291" s="190"/>
      <c r="D291" s="191" t="s">
        <v>437</v>
      </c>
      <c r="E291" s="192" t="s">
        <v>593</v>
      </c>
      <c r="F291" s="193">
        <v>700</v>
      </c>
      <c r="G291" s="192"/>
      <c r="H291" s="192">
        <v>840</v>
      </c>
      <c r="I291" s="194">
        <v>840</v>
      </c>
      <c r="J291" s="195" t="s">
        <v>757</v>
      </c>
      <c r="K291" s="196">
        <f t="shared" si="177"/>
        <v>140</v>
      </c>
      <c r="L291" s="197">
        <f t="shared" si="178"/>
        <v>0.2</v>
      </c>
      <c r="M291" s="192" t="s">
        <v>597</v>
      </c>
      <c r="N291" s="198">
        <v>42893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90</v>
      </c>
      <c r="B292" s="190">
        <v>42887</v>
      </c>
      <c r="C292" s="190"/>
      <c r="D292" s="191" t="s">
        <v>758</v>
      </c>
      <c r="E292" s="192" t="s">
        <v>593</v>
      </c>
      <c r="F292" s="193">
        <v>130</v>
      </c>
      <c r="G292" s="192"/>
      <c r="H292" s="192">
        <v>144.25</v>
      </c>
      <c r="I292" s="194">
        <v>170</v>
      </c>
      <c r="J292" s="195" t="s">
        <v>759</v>
      </c>
      <c r="K292" s="196">
        <f t="shared" si="177"/>
        <v>14.25</v>
      </c>
      <c r="L292" s="197">
        <f t="shared" si="178"/>
        <v>0.10961538461538461</v>
      </c>
      <c r="M292" s="192" t="s">
        <v>597</v>
      </c>
      <c r="N292" s="198">
        <v>43675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9">
        <v>91</v>
      </c>
      <c r="B293" s="190">
        <v>42901</v>
      </c>
      <c r="C293" s="190"/>
      <c r="D293" s="191" t="s">
        <v>760</v>
      </c>
      <c r="E293" s="192" t="s">
        <v>593</v>
      </c>
      <c r="F293" s="193">
        <v>214.5</v>
      </c>
      <c r="G293" s="192"/>
      <c r="H293" s="192">
        <v>262</v>
      </c>
      <c r="I293" s="194">
        <v>262</v>
      </c>
      <c r="J293" s="195" t="s">
        <v>623</v>
      </c>
      <c r="K293" s="196">
        <f t="shared" si="177"/>
        <v>47.5</v>
      </c>
      <c r="L293" s="197">
        <f t="shared" si="178"/>
        <v>0.22144522144522144</v>
      </c>
      <c r="M293" s="192" t="s">
        <v>597</v>
      </c>
      <c r="N293" s="198">
        <v>42977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0">
        <v>92</v>
      </c>
      <c r="B294" s="221">
        <v>42933</v>
      </c>
      <c r="C294" s="221"/>
      <c r="D294" s="222" t="s">
        <v>761</v>
      </c>
      <c r="E294" s="223" t="s">
        <v>593</v>
      </c>
      <c r="F294" s="224">
        <v>370</v>
      </c>
      <c r="G294" s="223"/>
      <c r="H294" s="223">
        <v>447.5</v>
      </c>
      <c r="I294" s="225">
        <v>450</v>
      </c>
      <c r="J294" s="226" t="s">
        <v>694</v>
      </c>
      <c r="K294" s="196">
        <f t="shared" si="177"/>
        <v>77.5</v>
      </c>
      <c r="L294" s="227">
        <f t="shared" si="178"/>
        <v>0.20945945945945946</v>
      </c>
      <c r="M294" s="223" t="s">
        <v>597</v>
      </c>
      <c r="N294" s="228">
        <v>43035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0">
        <v>93</v>
      </c>
      <c r="B295" s="221">
        <v>42943</v>
      </c>
      <c r="C295" s="221"/>
      <c r="D295" s="222" t="s">
        <v>208</v>
      </c>
      <c r="E295" s="223" t="s">
        <v>593</v>
      </c>
      <c r="F295" s="224">
        <v>657.5</v>
      </c>
      <c r="G295" s="223"/>
      <c r="H295" s="223">
        <v>825</v>
      </c>
      <c r="I295" s="225">
        <v>820</v>
      </c>
      <c r="J295" s="226" t="s">
        <v>694</v>
      </c>
      <c r="K295" s="196">
        <f t="shared" si="177"/>
        <v>167.5</v>
      </c>
      <c r="L295" s="227">
        <f t="shared" si="178"/>
        <v>0.25475285171102663</v>
      </c>
      <c r="M295" s="223" t="s">
        <v>597</v>
      </c>
      <c r="N295" s="228">
        <v>43090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9">
        <v>94</v>
      </c>
      <c r="B296" s="190">
        <v>42964</v>
      </c>
      <c r="C296" s="190"/>
      <c r="D296" s="191" t="s">
        <v>385</v>
      </c>
      <c r="E296" s="192" t="s">
        <v>593</v>
      </c>
      <c r="F296" s="193">
        <v>605</v>
      </c>
      <c r="G296" s="192"/>
      <c r="H296" s="192">
        <v>750</v>
      </c>
      <c r="I296" s="194">
        <v>750</v>
      </c>
      <c r="J296" s="195" t="s">
        <v>753</v>
      </c>
      <c r="K296" s="196">
        <f t="shared" si="177"/>
        <v>145</v>
      </c>
      <c r="L296" s="197">
        <f t="shared" si="178"/>
        <v>0.23966942148760331</v>
      </c>
      <c r="M296" s="192" t="s">
        <v>597</v>
      </c>
      <c r="N296" s="198">
        <v>43027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99">
        <v>95</v>
      </c>
      <c r="B297" s="200">
        <v>42979</v>
      </c>
      <c r="C297" s="200"/>
      <c r="D297" s="208" t="s">
        <v>762</v>
      </c>
      <c r="E297" s="203" t="s">
        <v>593</v>
      </c>
      <c r="F297" s="203">
        <v>255</v>
      </c>
      <c r="G297" s="204"/>
      <c r="H297" s="204">
        <v>217.25</v>
      </c>
      <c r="I297" s="204">
        <v>320</v>
      </c>
      <c r="J297" s="205" t="s">
        <v>763</v>
      </c>
      <c r="K297" s="206">
        <f t="shared" si="177"/>
        <v>-37.75</v>
      </c>
      <c r="L297" s="209">
        <f t="shared" si="178"/>
        <v>-0.14803921568627451</v>
      </c>
      <c r="M297" s="203" t="s">
        <v>610</v>
      </c>
      <c r="N297" s="200">
        <v>43661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9">
        <v>96</v>
      </c>
      <c r="B298" s="190">
        <v>42997</v>
      </c>
      <c r="C298" s="190"/>
      <c r="D298" s="191" t="s">
        <v>764</v>
      </c>
      <c r="E298" s="192" t="s">
        <v>593</v>
      </c>
      <c r="F298" s="193">
        <v>215</v>
      </c>
      <c r="G298" s="192"/>
      <c r="H298" s="192">
        <v>258</v>
      </c>
      <c r="I298" s="194">
        <v>258</v>
      </c>
      <c r="J298" s="195" t="s">
        <v>694</v>
      </c>
      <c r="K298" s="196">
        <f t="shared" si="177"/>
        <v>43</v>
      </c>
      <c r="L298" s="197">
        <f t="shared" si="178"/>
        <v>0.2</v>
      </c>
      <c r="M298" s="192" t="s">
        <v>597</v>
      </c>
      <c r="N298" s="198">
        <v>43040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9">
        <v>97</v>
      </c>
      <c r="B299" s="190">
        <v>42997</v>
      </c>
      <c r="C299" s="190"/>
      <c r="D299" s="191" t="s">
        <v>764</v>
      </c>
      <c r="E299" s="192" t="s">
        <v>593</v>
      </c>
      <c r="F299" s="193">
        <v>215</v>
      </c>
      <c r="G299" s="192"/>
      <c r="H299" s="192">
        <v>258</v>
      </c>
      <c r="I299" s="194">
        <v>258</v>
      </c>
      <c r="J299" s="226" t="s">
        <v>694</v>
      </c>
      <c r="K299" s="196">
        <v>43</v>
      </c>
      <c r="L299" s="197">
        <v>0.2</v>
      </c>
      <c r="M299" s="192" t="s">
        <v>597</v>
      </c>
      <c r="N299" s="198">
        <v>43040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0">
        <v>98</v>
      </c>
      <c r="B300" s="221">
        <v>42998</v>
      </c>
      <c r="C300" s="221"/>
      <c r="D300" s="222" t="s">
        <v>765</v>
      </c>
      <c r="E300" s="223" t="s">
        <v>593</v>
      </c>
      <c r="F300" s="193">
        <v>75</v>
      </c>
      <c r="G300" s="223"/>
      <c r="H300" s="223">
        <v>90</v>
      </c>
      <c r="I300" s="225">
        <v>90</v>
      </c>
      <c r="J300" s="195" t="s">
        <v>766</v>
      </c>
      <c r="K300" s="196">
        <f t="shared" ref="K300:K305" si="179">H300-F300</f>
        <v>15</v>
      </c>
      <c r="L300" s="197">
        <f t="shared" ref="L300:L305" si="180">K300/F300</f>
        <v>0.2</v>
      </c>
      <c r="M300" s="192" t="s">
        <v>597</v>
      </c>
      <c r="N300" s="198">
        <v>43019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0">
        <v>99</v>
      </c>
      <c r="B301" s="221">
        <v>43011</v>
      </c>
      <c r="C301" s="221"/>
      <c r="D301" s="222" t="s">
        <v>767</v>
      </c>
      <c r="E301" s="223" t="s">
        <v>593</v>
      </c>
      <c r="F301" s="224">
        <v>315</v>
      </c>
      <c r="G301" s="223"/>
      <c r="H301" s="223">
        <v>392</v>
      </c>
      <c r="I301" s="225">
        <v>384</v>
      </c>
      <c r="J301" s="226" t="s">
        <v>768</v>
      </c>
      <c r="K301" s="196">
        <f t="shared" si="179"/>
        <v>77</v>
      </c>
      <c r="L301" s="227">
        <f t="shared" si="180"/>
        <v>0.24444444444444444</v>
      </c>
      <c r="M301" s="223" t="s">
        <v>597</v>
      </c>
      <c r="N301" s="228">
        <v>43017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0">
        <v>100</v>
      </c>
      <c r="B302" s="221">
        <v>43013</v>
      </c>
      <c r="C302" s="221"/>
      <c r="D302" s="222" t="s">
        <v>470</v>
      </c>
      <c r="E302" s="223" t="s">
        <v>593</v>
      </c>
      <c r="F302" s="224">
        <v>145</v>
      </c>
      <c r="G302" s="223"/>
      <c r="H302" s="223">
        <v>179</v>
      </c>
      <c r="I302" s="225">
        <v>180</v>
      </c>
      <c r="J302" s="226" t="s">
        <v>769</v>
      </c>
      <c r="K302" s="196">
        <f t="shared" si="179"/>
        <v>34</v>
      </c>
      <c r="L302" s="227">
        <f t="shared" si="180"/>
        <v>0.23448275862068965</v>
      </c>
      <c r="M302" s="223" t="s">
        <v>597</v>
      </c>
      <c r="N302" s="228">
        <v>43025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0">
        <v>101</v>
      </c>
      <c r="B303" s="221">
        <v>43014</v>
      </c>
      <c r="C303" s="221"/>
      <c r="D303" s="222" t="s">
        <v>360</v>
      </c>
      <c r="E303" s="223" t="s">
        <v>593</v>
      </c>
      <c r="F303" s="224">
        <v>256</v>
      </c>
      <c r="G303" s="223"/>
      <c r="H303" s="223">
        <v>323</v>
      </c>
      <c r="I303" s="225">
        <v>320</v>
      </c>
      <c r="J303" s="226" t="s">
        <v>694</v>
      </c>
      <c r="K303" s="196">
        <f t="shared" si="179"/>
        <v>67</v>
      </c>
      <c r="L303" s="227">
        <f t="shared" si="180"/>
        <v>0.26171875</v>
      </c>
      <c r="M303" s="223" t="s">
        <v>597</v>
      </c>
      <c r="N303" s="228">
        <v>43067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0">
        <v>102</v>
      </c>
      <c r="B304" s="221">
        <v>43017</v>
      </c>
      <c r="C304" s="221"/>
      <c r="D304" s="222" t="s">
        <v>374</v>
      </c>
      <c r="E304" s="223" t="s">
        <v>593</v>
      </c>
      <c r="F304" s="224">
        <v>137.5</v>
      </c>
      <c r="G304" s="223"/>
      <c r="H304" s="223">
        <v>184</v>
      </c>
      <c r="I304" s="225">
        <v>183</v>
      </c>
      <c r="J304" s="226" t="s">
        <v>770</v>
      </c>
      <c r="K304" s="196">
        <f t="shared" si="179"/>
        <v>46.5</v>
      </c>
      <c r="L304" s="227">
        <f t="shared" si="180"/>
        <v>0.33818181818181819</v>
      </c>
      <c r="M304" s="223" t="s">
        <v>597</v>
      </c>
      <c r="N304" s="228">
        <v>43108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0">
        <v>103</v>
      </c>
      <c r="B305" s="221">
        <v>43018</v>
      </c>
      <c r="C305" s="221"/>
      <c r="D305" s="222" t="s">
        <v>771</v>
      </c>
      <c r="E305" s="223" t="s">
        <v>593</v>
      </c>
      <c r="F305" s="224">
        <v>125.5</v>
      </c>
      <c r="G305" s="223"/>
      <c r="H305" s="223">
        <v>158</v>
      </c>
      <c r="I305" s="225">
        <v>155</v>
      </c>
      <c r="J305" s="226" t="s">
        <v>772</v>
      </c>
      <c r="K305" s="196">
        <f t="shared" si="179"/>
        <v>32.5</v>
      </c>
      <c r="L305" s="227">
        <f t="shared" si="180"/>
        <v>0.25896414342629481</v>
      </c>
      <c r="M305" s="223" t="s">
        <v>597</v>
      </c>
      <c r="N305" s="228">
        <v>43067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0">
        <v>104</v>
      </c>
      <c r="B306" s="221">
        <v>43018</v>
      </c>
      <c r="C306" s="221"/>
      <c r="D306" s="222" t="s">
        <v>773</v>
      </c>
      <c r="E306" s="223" t="s">
        <v>593</v>
      </c>
      <c r="F306" s="224">
        <v>895</v>
      </c>
      <c r="G306" s="223"/>
      <c r="H306" s="223">
        <v>1122.5</v>
      </c>
      <c r="I306" s="225">
        <v>1078</v>
      </c>
      <c r="J306" s="226" t="s">
        <v>774</v>
      </c>
      <c r="K306" s="196">
        <v>227.5</v>
      </c>
      <c r="L306" s="227">
        <v>0.25418994413407803</v>
      </c>
      <c r="M306" s="223" t="s">
        <v>597</v>
      </c>
      <c r="N306" s="228">
        <v>43117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0">
        <v>105</v>
      </c>
      <c r="B307" s="221">
        <v>43020</v>
      </c>
      <c r="C307" s="221"/>
      <c r="D307" s="222" t="s">
        <v>369</v>
      </c>
      <c r="E307" s="223" t="s">
        <v>593</v>
      </c>
      <c r="F307" s="224">
        <v>525</v>
      </c>
      <c r="G307" s="223"/>
      <c r="H307" s="223">
        <v>629</v>
      </c>
      <c r="I307" s="225">
        <v>629</v>
      </c>
      <c r="J307" s="226" t="s">
        <v>694</v>
      </c>
      <c r="K307" s="196">
        <v>104</v>
      </c>
      <c r="L307" s="227">
        <v>0.19809523809523799</v>
      </c>
      <c r="M307" s="223" t="s">
        <v>597</v>
      </c>
      <c r="N307" s="228">
        <v>43119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0">
        <v>106</v>
      </c>
      <c r="B308" s="221">
        <v>43046</v>
      </c>
      <c r="C308" s="221"/>
      <c r="D308" s="222" t="s">
        <v>410</v>
      </c>
      <c r="E308" s="223" t="s">
        <v>593</v>
      </c>
      <c r="F308" s="224">
        <v>740</v>
      </c>
      <c r="G308" s="223"/>
      <c r="H308" s="223">
        <v>892.5</v>
      </c>
      <c r="I308" s="225">
        <v>900</v>
      </c>
      <c r="J308" s="226" t="s">
        <v>775</v>
      </c>
      <c r="K308" s="196">
        <f t="shared" ref="K308:K310" si="181">H308-F308</f>
        <v>152.5</v>
      </c>
      <c r="L308" s="227">
        <f t="shared" ref="L308:L310" si="182">K308/F308</f>
        <v>0.20608108108108109</v>
      </c>
      <c r="M308" s="223" t="s">
        <v>597</v>
      </c>
      <c r="N308" s="228">
        <v>43052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9">
        <v>107</v>
      </c>
      <c r="B309" s="190">
        <v>43073</v>
      </c>
      <c r="C309" s="190"/>
      <c r="D309" s="191" t="s">
        <v>776</v>
      </c>
      <c r="E309" s="192" t="s">
        <v>593</v>
      </c>
      <c r="F309" s="193">
        <v>118.5</v>
      </c>
      <c r="G309" s="192"/>
      <c r="H309" s="192">
        <v>143.5</v>
      </c>
      <c r="I309" s="194">
        <v>145</v>
      </c>
      <c r="J309" s="195" t="s">
        <v>777</v>
      </c>
      <c r="K309" s="196">
        <f t="shared" si="181"/>
        <v>25</v>
      </c>
      <c r="L309" s="197">
        <f t="shared" si="182"/>
        <v>0.2109704641350211</v>
      </c>
      <c r="M309" s="192" t="s">
        <v>597</v>
      </c>
      <c r="N309" s="198">
        <v>43097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99">
        <v>108</v>
      </c>
      <c r="B310" s="200">
        <v>43090</v>
      </c>
      <c r="C310" s="200"/>
      <c r="D310" s="201" t="s">
        <v>442</v>
      </c>
      <c r="E310" s="202" t="s">
        <v>593</v>
      </c>
      <c r="F310" s="203">
        <v>715</v>
      </c>
      <c r="G310" s="203"/>
      <c r="H310" s="204">
        <v>500</v>
      </c>
      <c r="I310" s="204">
        <v>872</v>
      </c>
      <c r="J310" s="205" t="s">
        <v>778</v>
      </c>
      <c r="K310" s="206">
        <f t="shared" si="181"/>
        <v>-215</v>
      </c>
      <c r="L310" s="207">
        <f t="shared" si="182"/>
        <v>-0.30069930069930068</v>
      </c>
      <c r="M310" s="203" t="s">
        <v>610</v>
      </c>
      <c r="N310" s="200">
        <v>43670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9">
        <v>109</v>
      </c>
      <c r="B311" s="190">
        <v>43098</v>
      </c>
      <c r="C311" s="190"/>
      <c r="D311" s="191" t="s">
        <v>767</v>
      </c>
      <c r="E311" s="192" t="s">
        <v>593</v>
      </c>
      <c r="F311" s="193">
        <v>435</v>
      </c>
      <c r="G311" s="192"/>
      <c r="H311" s="192">
        <v>542.5</v>
      </c>
      <c r="I311" s="194">
        <v>539</v>
      </c>
      <c r="J311" s="195" t="s">
        <v>694</v>
      </c>
      <c r="K311" s="196">
        <v>107.5</v>
      </c>
      <c r="L311" s="197">
        <v>0.247126436781609</v>
      </c>
      <c r="M311" s="192" t="s">
        <v>597</v>
      </c>
      <c r="N311" s="198">
        <v>43206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9">
        <v>110</v>
      </c>
      <c r="B312" s="190">
        <v>43098</v>
      </c>
      <c r="C312" s="190"/>
      <c r="D312" s="191" t="s">
        <v>562</v>
      </c>
      <c r="E312" s="192" t="s">
        <v>593</v>
      </c>
      <c r="F312" s="193">
        <v>885</v>
      </c>
      <c r="G312" s="192"/>
      <c r="H312" s="192">
        <v>1090</v>
      </c>
      <c r="I312" s="194">
        <v>1084</v>
      </c>
      <c r="J312" s="195" t="s">
        <v>694</v>
      </c>
      <c r="K312" s="196">
        <v>205</v>
      </c>
      <c r="L312" s="197">
        <v>0.23163841807909599</v>
      </c>
      <c r="M312" s="192" t="s">
        <v>597</v>
      </c>
      <c r="N312" s="198">
        <v>43213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9">
        <v>111</v>
      </c>
      <c r="B313" s="230">
        <v>43192</v>
      </c>
      <c r="C313" s="230"/>
      <c r="D313" s="208" t="s">
        <v>779</v>
      </c>
      <c r="E313" s="203" t="s">
        <v>593</v>
      </c>
      <c r="F313" s="231">
        <v>478.5</v>
      </c>
      <c r="G313" s="203"/>
      <c r="H313" s="203">
        <v>442</v>
      </c>
      <c r="I313" s="204">
        <v>613</v>
      </c>
      <c r="J313" s="205" t="s">
        <v>780</v>
      </c>
      <c r="K313" s="206">
        <f t="shared" ref="K313:K316" si="183">H313-F313</f>
        <v>-36.5</v>
      </c>
      <c r="L313" s="207">
        <f t="shared" ref="L313:L316" si="184">K313/F313</f>
        <v>-7.6280041797283177E-2</v>
      </c>
      <c r="M313" s="203" t="s">
        <v>610</v>
      </c>
      <c r="N313" s="200">
        <v>43762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99">
        <v>112</v>
      </c>
      <c r="B314" s="200">
        <v>43194</v>
      </c>
      <c r="C314" s="200"/>
      <c r="D314" s="201" t="s">
        <v>781</v>
      </c>
      <c r="E314" s="202" t="s">
        <v>593</v>
      </c>
      <c r="F314" s="203">
        <f>141.5-7.3</f>
        <v>134.19999999999999</v>
      </c>
      <c r="G314" s="203"/>
      <c r="H314" s="204">
        <v>77</v>
      </c>
      <c r="I314" s="204">
        <v>180</v>
      </c>
      <c r="J314" s="205" t="s">
        <v>782</v>
      </c>
      <c r="K314" s="206">
        <f t="shared" si="183"/>
        <v>-57.199999999999989</v>
      </c>
      <c r="L314" s="207">
        <f t="shared" si="184"/>
        <v>-0.42622950819672129</v>
      </c>
      <c r="M314" s="203" t="s">
        <v>610</v>
      </c>
      <c r="N314" s="200">
        <v>43522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99">
        <v>113</v>
      </c>
      <c r="B315" s="200">
        <v>43209</v>
      </c>
      <c r="C315" s="200"/>
      <c r="D315" s="201" t="s">
        <v>783</v>
      </c>
      <c r="E315" s="202" t="s">
        <v>593</v>
      </c>
      <c r="F315" s="203">
        <v>430</v>
      </c>
      <c r="G315" s="203"/>
      <c r="H315" s="204">
        <v>220</v>
      </c>
      <c r="I315" s="204">
        <v>537</v>
      </c>
      <c r="J315" s="205" t="s">
        <v>784</v>
      </c>
      <c r="K315" s="206">
        <f t="shared" si="183"/>
        <v>-210</v>
      </c>
      <c r="L315" s="207">
        <f t="shared" si="184"/>
        <v>-0.48837209302325579</v>
      </c>
      <c r="M315" s="203" t="s">
        <v>610</v>
      </c>
      <c r="N315" s="200">
        <v>43252</v>
      </c>
      <c r="O315" s="1"/>
      <c r="P315" s="1"/>
      <c r="Q315" s="1"/>
      <c r="R315" s="6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0">
        <v>114</v>
      </c>
      <c r="B316" s="221">
        <v>43220</v>
      </c>
      <c r="C316" s="221"/>
      <c r="D316" s="222" t="s">
        <v>785</v>
      </c>
      <c r="E316" s="223" t="s">
        <v>593</v>
      </c>
      <c r="F316" s="223">
        <v>153.5</v>
      </c>
      <c r="G316" s="223"/>
      <c r="H316" s="223">
        <v>196</v>
      </c>
      <c r="I316" s="225">
        <v>196</v>
      </c>
      <c r="J316" s="195" t="s">
        <v>786</v>
      </c>
      <c r="K316" s="196">
        <f t="shared" si="183"/>
        <v>42.5</v>
      </c>
      <c r="L316" s="197">
        <f t="shared" si="184"/>
        <v>0.27687296416938112</v>
      </c>
      <c r="M316" s="192" t="s">
        <v>597</v>
      </c>
      <c r="N316" s="198">
        <v>43605</v>
      </c>
      <c r="O316" s="1"/>
      <c r="P316" s="1"/>
      <c r="Q316" s="1"/>
      <c r="R316" s="6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99">
        <v>115</v>
      </c>
      <c r="B317" s="200">
        <v>43306</v>
      </c>
      <c r="C317" s="200"/>
      <c r="D317" s="201" t="s">
        <v>754</v>
      </c>
      <c r="E317" s="202" t="s">
        <v>593</v>
      </c>
      <c r="F317" s="203">
        <v>27.5</v>
      </c>
      <c r="G317" s="203"/>
      <c r="H317" s="204">
        <v>13.1</v>
      </c>
      <c r="I317" s="204">
        <v>60</v>
      </c>
      <c r="J317" s="205" t="s">
        <v>787</v>
      </c>
      <c r="K317" s="206">
        <v>-14.4</v>
      </c>
      <c r="L317" s="207">
        <v>-0.52363636363636401</v>
      </c>
      <c r="M317" s="203" t="s">
        <v>610</v>
      </c>
      <c r="N317" s="200">
        <v>43138</v>
      </c>
      <c r="O317" s="1"/>
      <c r="P317" s="1"/>
      <c r="Q317" s="1"/>
      <c r="R317" s="6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116</v>
      </c>
      <c r="B318" s="230">
        <v>43318</v>
      </c>
      <c r="C318" s="230"/>
      <c r="D318" s="208" t="s">
        <v>788</v>
      </c>
      <c r="E318" s="203" t="s">
        <v>593</v>
      </c>
      <c r="F318" s="203">
        <v>148.5</v>
      </c>
      <c r="G318" s="203"/>
      <c r="H318" s="203">
        <v>102</v>
      </c>
      <c r="I318" s="204">
        <v>182</v>
      </c>
      <c r="J318" s="205" t="s">
        <v>789</v>
      </c>
      <c r="K318" s="206">
        <f>H318-F318</f>
        <v>-46.5</v>
      </c>
      <c r="L318" s="207">
        <f>K318/F318</f>
        <v>-0.31313131313131315</v>
      </c>
      <c r="M318" s="203" t="s">
        <v>610</v>
      </c>
      <c r="N318" s="200">
        <v>43661</v>
      </c>
      <c r="O318" s="1"/>
      <c r="P318" s="1"/>
      <c r="Q318" s="1"/>
      <c r="R318" s="6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89">
        <v>117</v>
      </c>
      <c r="B319" s="190">
        <v>43335</v>
      </c>
      <c r="C319" s="190"/>
      <c r="D319" s="191" t="s">
        <v>790</v>
      </c>
      <c r="E319" s="192" t="s">
        <v>593</v>
      </c>
      <c r="F319" s="223">
        <v>285</v>
      </c>
      <c r="G319" s="192"/>
      <c r="H319" s="192">
        <v>355</v>
      </c>
      <c r="I319" s="194">
        <v>364</v>
      </c>
      <c r="J319" s="195" t="s">
        <v>791</v>
      </c>
      <c r="K319" s="196">
        <v>70</v>
      </c>
      <c r="L319" s="197">
        <v>0.24561403508771901</v>
      </c>
      <c r="M319" s="192" t="s">
        <v>597</v>
      </c>
      <c r="N319" s="198">
        <v>43455</v>
      </c>
      <c r="O319" s="1"/>
      <c r="P319" s="1"/>
      <c r="Q319" s="1"/>
      <c r="R319" s="6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89">
        <v>118</v>
      </c>
      <c r="B320" s="190">
        <v>43341</v>
      </c>
      <c r="C320" s="190"/>
      <c r="D320" s="191" t="s">
        <v>400</v>
      </c>
      <c r="E320" s="192" t="s">
        <v>593</v>
      </c>
      <c r="F320" s="223">
        <v>525</v>
      </c>
      <c r="G320" s="192"/>
      <c r="H320" s="192">
        <v>585</v>
      </c>
      <c r="I320" s="194">
        <v>635</v>
      </c>
      <c r="J320" s="195" t="s">
        <v>792</v>
      </c>
      <c r="K320" s="196">
        <f t="shared" ref="K320:K371" si="185">H320-F320</f>
        <v>60</v>
      </c>
      <c r="L320" s="197">
        <f t="shared" ref="L320:L371" si="186">K320/F320</f>
        <v>0.11428571428571428</v>
      </c>
      <c r="M320" s="192" t="s">
        <v>597</v>
      </c>
      <c r="N320" s="198">
        <v>43662</v>
      </c>
      <c r="O320" s="1"/>
      <c r="P320" s="1"/>
      <c r="Q320" s="1"/>
      <c r="R320" s="6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89">
        <v>119</v>
      </c>
      <c r="B321" s="190">
        <v>43395</v>
      </c>
      <c r="C321" s="190"/>
      <c r="D321" s="191" t="s">
        <v>385</v>
      </c>
      <c r="E321" s="192" t="s">
        <v>593</v>
      </c>
      <c r="F321" s="223">
        <v>475</v>
      </c>
      <c r="G321" s="192"/>
      <c r="H321" s="192">
        <v>574</v>
      </c>
      <c r="I321" s="194">
        <v>570</v>
      </c>
      <c r="J321" s="195" t="s">
        <v>694</v>
      </c>
      <c r="K321" s="196">
        <f t="shared" si="185"/>
        <v>99</v>
      </c>
      <c r="L321" s="197">
        <f t="shared" si="186"/>
        <v>0.20842105263157895</v>
      </c>
      <c r="M321" s="192" t="s">
        <v>597</v>
      </c>
      <c r="N321" s="198">
        <v>43403</v>
      </c>
      <c r="O321" s="1"/>
      <c r="P321" s="1"/>
      <c r="Q321" s="1"/>
      <c r="R321" s="6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0">
        <v>120</v>
      </c>
      <c r="B322" s="221">
        <v>43397</v>
      </c>
      <c r="C322" s="221"/>
      <c r="D322" s="222" t="s">
        <v>793</v>
      </c>
      <c r="E322" s="223" t="s">
        <v>593</v>
      </c>
      <c r="F322" s="223">
        <v>707.5</v>
      </c>
      <c r="G322" s="223"/>
      <c r="H322" s="223">
        <v>872</v>
      </c>
      <c r="I322" s="225">
        <v>872</v>
      </c>
      <c r="J322" s="226" t="s">
        <v>694</v>
      </c>
      <c r="K322" s="196">
        <f t="shared" si="185"/>
        <v>164.5</v>
      </c>
      <c r="L322" s="227">
        <f t="shared" si="186"/>
        <v>0.23250883392226149</v>
      </c>
      <c r="M322" s="223" t="s">
        <v>597</v>
      </c>
      <c r="N322" s="228">
        <v>43482</v>
      </c>
      <c r="O322" s="1"/>
      <c r="P322" s="1"/>
      <c r="Q322" s="1"/>
      <c r="R322" s="6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0">
        <v>121</v>
      </c>
      <c r="B323" s="221">
        <v>43398</v>
      </c>
      <c r="C323" s="221"/>
      <c r="D323" s="222" t="s">
        <v>794</v>
      </c>
      <c r="E323" s="223" t="s">
        <v>593</v>
      </c>
      <c r="F323" s="223">
        <v>162</v>
      </c>
      <c r="G323" s="223"/>
      <c r="H323" s="223">
        <v>204</v>
      </c>
      <c r="I323" s="225">
        <v>209</v>
      </c>
      <c r="J323" s="226" t="s">
        <v>795</v>
      </c>
      <c r="K323" s="196">
        <f t="shared" si="185"/>
        <v>42</v>
      </c>
      <c r="L323" s="227">
        <f t="shared" si="186"/>
        <v>0.25925925925925924</v>
      </c>
      <c r="M323" s="223" t="s">
        <v>597</v>
      </c>
      <c r="N323" s="228">
        <v>43539</v>
      </c>
      <c r="O323" s="1"/>
      <c r="P323" s="1"/>
      <c r="Q323" s="1"/>
      <c r="R323" s="6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0">
        <v>122</v>
      </c>
      <c r="B324" s="221">
        <v>43399</v>
      </c>
      <c r="C324" s="221"/>
      <c r="D324" s="222" t="s">
        <v>490</v>
      </c>
      <c r="E324" s="223" t="s">
        <v>593</v>
      </c>
      <c r="F324" s="223">
        <v>240</v>
      </c>
      <c r="G324" s="223"/>
      <c r="H324" s="223">
        <v>297</v>
      </c>
      <c r="I324" s="225">
        <v>297</v>
      </c>
      <c r="J324" s="226" t="s">
        <v>694</v>
      </c>
      <c r="K324" s="232">
        <f t="shared" si="185"/>
        <v>57</v>
      </c>
      <c r="L324" s="227">
        <f t="shared" si="186"/>
        <v>0.23749999999999999</v>
      </c>
      <c r="M324" s="223" t="s">
        <v>597</v>
      </c>
      <c r="N324" s="228">
        <v>43417</v>
      </c>
      <c r="O324" s="1"/>
      <c r="P324" s="1"/>
      <c r="Q324" s="1"/>
      <c r="R324" s="6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89">
        <v>123</v>
      </c>
      <c r="B325" s="190">
        <v>43439</v>
      </c>
      <c r="C325" s="190"/>
      <c r="D325" s="191" t="s">
        <v>796</v>
      </c>
      <c r="E325" s="192" t="s">
        <v>593</v>
      </c>
      <c r="F325" s="192">
        <v>202.5</v>
      </c>
      <c r="G325" s="192"/>
      <c r="H325" s="192">
        <v>255</v>
      </c>
      <c r="I325" s="194">
        <v>252</v>
      </c>
      <c r="J325" s="195" t="s">
        <v>694</v>
      </c>
      <c r="K325" s="196">
        <f t="shared" si="185"/>
        <v>52.5</v>
      </c>
      <c r="L325" s="197">
        <f t="shared" si="186"/>
        <v>0.25925925925925924</v>
      </c>
      <c r="M325" s="192" t="s">
        <v>597</v>
      </c>
      <c r="N325" s="198">
        <v>43542</v>
      </c>
      <c r="O325" s="1"/>
      <c r="P325" s="1"/>
      <c r="Q325" s="1"/>
      <c r="R325" s="6" t="s">
        <v>797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0">
        <v>124</v>
      </c>
      <c r="B326" s="221">
        <v>43465</v>
      </c>
      <c r="C326" s="190"/>
      <c r="D326" s="222" t="s">
        <v>159</v>
      </c>
      <c r="E326" s="223" t="s">
        <v>593</v>
      </c>
      <c r="F326" s="223">
        <v>710</v>
      </c>
      <c r="G326" s="223"/>
      <c r="H326" s="223">
        <v>866</v>
      </c>
      <c r="I326" s="225">
        <v>866</v>
      </c>
      <c r="J326" s="226" t="s">
        <v>694</v>
      </c>
      <c r="K326" s="196">
        <f t="shared" si="185"/>
        <v>156</v>
      </c>
      <c r="L326" s="197">
        <f t="shared" si="186"/>
        <v>0.21971830985915494</v>
      </c>
      <c r="M326" s="192" t="s">
        <v>597</v>
      </c>
      <c r="N326" s="198">
        <v>43553</v>
      </c>
      <c r="O326" s="1"/>
      <c r="P326" s="1"/>
      <c r="Q326" s="1"/>
      <c r="R326" s="6" t="s">
        <v>797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0">
        <v>125</v>
      </c>
      <c r="B327" s="221">
        <v>43522</v>
      </c>
      <c r="C327" s="221"/>
      <c r="D327" s="222" t="s">
        <v>174</v>
      </c>
      <c r="E327" s="223" t="s">
        <v>593</v>
      </c>
      <c r="F327" s="223">
        <v>337.25</v>
      </c>
      <c r="G327" s="223"/>
      <c r="H327" s="223">
        <v>398.5</v>
      </c>
      <c r="I327" s="225">
        <v>411</v>
      </c>
      <c r="J327" s="195" t="s">
        <v>798</v>
      </c>
      <c r="K327" s="196">
        <f t="shared" si="185"/>
        <v>61.25</v>
      </c>
      <c r="L327" s="197">
        <f t="shared" si="186"/>
        <v>0.1816160118606375</v>
      </c>
      <c r="M327" s="192" t="s">
        <v>597</v>
      </c>
      <c r="N327" s="198">
        <v>43760</v>
      </c>
      <c r="O327" s="1"/>
      <c r="P327" s="1"/>
      <c r="Q327" s="1"/>
      <c r="R327" s="6" t="s">
        <v>797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33">
        <v>126</v>
      </c>
      <c r="B328" s="234">
        <v>43559</v>
      </c>
      <c r="C328" s="234"/>
      <c r="D328" s="235" t="s">
        <v>799</v>
      </c>
      <c r="E328" s="236" t="s">
        <v>593</v>
      </c>
      <c r="F328" s="236">
        <v>130</v>
      </c>
      <c r="G328" s="236"/>
      <c r="H328" s="236">
        <v>65</v>
      </c>
      <c r="I328" s="237">
        <v>158</v>
      </c>
      <c r="J328" s="205" t="s">
        <v>800</v>
      </c>
      <c r="K328" s="206">
        <f t="shared" si="185"/>
        <v>-65</v>
      </c>
      <c r="L328" s="207">
        <f t="shared" si="186"/>
        <v>-0.5</v>
      </c>
      <c r="M328" s="203" t="s">
        <v>610</v>
      </c>
      <c r="N328" s="200">
        <v>43726</v>
      </c>
      <c r="O328" s="1"/>
      <c r="P328" s="1"/>
      <c r="Q328" s="1"/>
      <c r="R328" s="6" t="s">
        <v>801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0">
        <v>127</v>
      </c>
      <c r="B329" s="221">
        <v>43017</v>
      </c>
      <c r="C329" s="221"/>
      <c r="D329" s="222" t="s">
        <v>210</v>
      </c>
      <c r="E329" s="223" t="s">
        <v>593</v>
      </c>
      <c r="F329" s="223">
        <v>141.5</v>
      </c>
      <c r="G329" s="223"/>
      <c r="H329" s="223">
        <v>183.5</v>
      </c>
      <c r="I329" s="225">
        <v>210</v>
      </c>
      <c r="J329" s="195" t="s">
        <v>795</v>
      </c>
      <c r="K329" s="196">
        <f t="shared" si="185"/>
        <v>42</v>
      </c>
      <c r="L329" s="197">
        <f t="shared" si="186"/>
        <v>0.29681978798586572</v>
      </c>
      <c r="M329" s="192" t="s">
        <v>597</v>
      </c>
      <c r="N329" s="198">
        <v>43042</v>
      </c>
      <c r="O329" s="1"/>
      <c r="P329" s="1"/>
      <c r="Q329" s="1"/>
      <c r="R329" s="6" t="s">
        <v>801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33">
        <v>128</v>
      </c>
      <c r="B330" s="234">
        <v>43074</v>
      </c>
      <c r="C330" s="234"/>
      <c r="D330" s="235" t="s">
        <v>802</v>
      </c>
      <c r="E330" s="236" t="s">
        <v>593</v>
      </c>
      <c r="F330" s="231">
        <v>172</v>
      </c>
      <c r="G330" s="236"/>
      <c r="H330" s="236">
        <v>155.25</v>
      </c>
      <c r="I330" s="237">
        <v>230</v>
      </c>
      <c r="J330" s="205" t="s">
        <v>803</v>
      </c>
      <c r="K330" s="206">
        <f t="shared" si="185"/>
        <v>-16.75</v>
      </c>
      <c r="L330" s="207">
        <f t="shared" si="186"/>
        <v>-9.7383720930232565E-2</v>
      </c>
      <c r="M330" s="203" t="s">
        <v>610</v>
      </c>
      <c r="N330" s="200">
        <v>43787</v>
      </c>
      <c r="O330" s="1"/>
      <c r="P330" s="1"/>
      <c r="Q330" s="1"/>
      <c r="R330" s="6" t="s">
        <v>801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0">
        <v>129</v>
      </c>
      <c r="B331" s="221">
        <v>43398</v>
      </c>
      <c r="C331" s="221"/>
      <c r="D331" s="222" t="s">
        <v>120</v>
      </c>
      <c r="E331" s="223" t="s">
        <v>593</v>
      </c>
      <c r="F331" s="223">
        <v>698.5</v>
      </c>
      <c r="G331" s="223"/>
      <c r="H331" s="223">
        <v>890</v>
      </c>
      <c r="I331" s="225">
        <v>890</v>
      </c>
      <c r="J331" s="195" t="s">
        <v>804</v>
      </c>
      <c r="K331" s="196">
        <f t="shared" si="185"/>
        <v>191.5</v>
      </c>
      <c r="L331" s="197">
        <f t="shared" si="186"/>
        <v>0.27415891195418757</v>
      </c>
      <c r="M331" s="192" t="s">
        <v>597</v>
      </c>
      <c r="N331" s="198">
        <v>44328</v>
      </c>
      <c r="O331" s="1"/>
      <c r="P331" s="1"/>
      <c r="Q331" s="1"/>
      <c r="R331" s="6" t="s">
        <v>797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0">
        <v>130</v>
      </c>
      <c r="B332" s="221">
        <v>42877</v>
      </c>
      <c r="C332" s="221"/>
      <c r="D332" s="222" t="s">
        <v>805</v>
      </c>
      <c r="E332" s="223" t="s">
        <v>593</v>
      </c>
      <c r="F332" s="223">
        <v>127.6</v>
      </c>
      <c r="G332" s="223"/>
      <c r="H332" s="223">
        <v>138</v>
      </c>
      <c r="I332" s="225">
        <v>190</v>
      </c>
      <c r="J332" s="195" t="s">
        <v>806</v>
      </c>
      <c r="K332" s="196">
        <f t="shared" si="185"/>
        <v>10.400000000000006</v>
      </c>
      <c r="L332" s="197">
        <f t="shared" si="186"/>
        <v>8.1504702194357417E-2</v>
      </c>
      <c r="M332" s="192" t="s">
        <v>597</v>
      </c>
      <c r="N332" s="198">
        <v>43774</v>
      </c>
      <c r="O332" s="1"/>
      <c r="P332" s="1"/>
      <c r="Q332" s="1"/>
      <c r="R332" s="6" t="s">
        <v>801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20">
        <v>131</v>
      </c>
      <c r="B333" s="221">
        <v>43158</v>
      </c>
      <c r="C333" s="221"/>
      <c r="D333" s="222" t="s">
        <v>807</v>
      </c>
      <c r="E333" s="223" t="s">
        <v>593</v>
      </c>
      <c r="F333" s="223">
        <v>317</v>
      </c>
      <c r="G333" s="223"/>
      <c r="H333" s="223">
        <v>382.5</v>
      </c>
      <c r="I333" s="225">
        <v>398</v>
      </c>
      <c r="J333" s="195" t="s">
        <v>808</v>
      </c>
      <c r="K333" s="196">
        <f t="shared" si="185"/>
        <v>65.5</v>
      </c>
      <c r="L333" s="197">
        <f t="shared" si="186"/>
        <v>0.20662460567823343</v>
      </c>
      <c r="M333" s="192" t="s">
        <v>597</v>
      </c>
      <c r="N333" s="198">
        <v>44238</v>
      </c>
      <c r="O333" s="1"/>
      <c r="P333" s="1"/>
      <c r="Q333" s="1"/>
      <c r="R333" s="6" t="s">
        <v>801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33">
        <v>132</v>
      </c>
      <c r="B334" s="234">
        <v>43164</v>
      </c>
      <c r="C334" s="234"/>
      <c r="D334" s="235" t="s">
        <v>166</v>
      </c>
      <c r="E334" s="236" t="s">
        <v>593</v>
      </c>
      <c r="F334" s="231">
        <f>510-14.4</f>
        <v>495.6</v>
      </c>
      <c r="G334" s="236"/>
      <c r="H334" s="236">
        <v>350</v>
      </c>
      <c r="I334" s="237">
        <v>672</v>
      </c>
      <c r="J334" s="205" t="s">
        <v>809</v>
      </c>
      <c r="K334" s="206">
        <f t="shared" si="185"/>
        <v>-145.60000000000002</v>
      </c>
      <c r="L334" s="207">
        <f t="shared" si="186"/>
        <v>-0.29378531073446329</v>
      </c>
      <c r="M334" s="203" t="s">
        <v>610</v>
      </c>
      <c r="N334" s="200">
        <v>43887</v>
      </c>
      <c r="O334" s="1"/>
      <c r="P334" s="1"/>
      <c r="Q334" s="1"/>
      <c r="R334" s="6" t="s">
        <v>797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33">
        <v>133</v>
      </c>
      <c r="B335" s="234">
        <v>43237</v>
      </c>
      <c r="C335" s="234"/>
      <c r="D335" s="235" t="s">
        <v>810</v>
      </c>
      <c r="E335" s="236" t="s">
        <v>593</v>
      </c>
      <c r="F335" s="231">
        <v>230.3</v>
      </c>
      <c r="G335" s="236"/>
      <c r="H335" s="236">
        <v>102.5</v>
      </c>
      <c r="I335" s="237">
        <v>348</v>
      </c>
      <c r="J335" s="205" t="s">
        <v>811</v>
      </c>
      <c r="K335" s="206">
        <f t="shared" si="185"/>
        <v>-127.80000000000001</v>
      </c>
      <c r="L335" s="207">
        <f t="shared" si="186"/>
        <v>-0.55492835432045162</v>
      </c>
      <c r="M335" s="203" t="s">
        <v>610</v>
      </c>
      <c r="N335" s="200">
        <v>43896</v>
      </c>
      <c r="O335" s="1"/>
      <c r="P335" s="1"/>
      <c r="Q335" s="1"/>
      <c r="R335" s="6" t="s">
        <v>797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20">
        <v>134</v>
      </c>
      <c r="B336" s="221">
        <v>43258</v>
      </c>
      <c r="C336" s="221"/>
      <c r="D336" s="222" t="s">
        <v>446</v>
      </c>
      <c r="E336" s="223" t="s">
        <v>593</v>
      </c>
      <c r="F336" s="223">
        <f>342.5-5.1</f>
        <v>337.4</v>
      </c>
      <c r="G336" s="223"/>
      <c r="H336" s="223">
        <v>412.5</v>
      </c>
      <c r="I336" s="225">
        <v>439</v>
      </c>
      <c r="J336" s="195" t="s">
        <v>812</v>
      </c>
      <c r="K336" s="196">
        <f t="shared" si="185"/>
        <v>75.100000000000023</v>
      </c>
      <c r="L336" s="197">
        <f t="shared" si="186"/>
        <v>0.22258446947243635</v>
      </c>
      <c r="M336" s="192" t="s">
        <v>597</v>
      </c>
      <c r="N336" s="198">
        <v>44230</v>
      </c>
      <c r="O336" s="1"/>
      <c r="P336" s="1"/>
      <c r="Q336" s="1"/>
      <c r="R336" s="6" t="s">
        <v>801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4">
        <v>135</v>
      </c>
      <c r="B337" s="213">
        <v>43285</v>
      </c>
      <c r="C337" s="213"/>
      <c r="D337" s="214" t="s">
        <v>58</v>
      </c>
      <c r="E337" s="215" t="s">
        <v>593</v>
      </c>
      <c r="F337" s="215">
        <f>127.5-5.53</f>
        <v>121.97</v>
      </c>
      <c r="G337" s="216"/>
      <c r="H337" s="216">
        <v>122.5</v>
      </c>
      <c r="I337" s="216">
        <v>170</v>
      </c>
      <c r="J337" s="217" t="s">
        <v>813</v>
      </c>
      <c r="K337" s="218">
        <f t="shared" si="185"/>
        <v>0.53000000000000114</v>
      </c>
      <c r="L337" s="219">
        <f t="shared" si="186"/>
        <v>4.3453308190538747E-3</v>
      </c>
      <c r="M337" s="215" t="s">
        <v>620</v>
      </c>
      <c r="N337" s="213">
        <v>44431</v>
      </c>
      <c r="O337" s="1"/>
      <c r="P337" s="1"/>
      <c r="Q337" s="1"/>
      <c r="R337" s="6" t="s">
        <v>797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33">
        <v>136</v>
      </c>
      <c r="B338" s="234">
        <v>43294</v>
      </c>
      <c r="C338" s="234"/>
      <c r="D338" s="235" t="s">
        <v>814</v>
      </c>
      <c r="E338" s="236" t="s">
        <v>593</v>
      </c>
      <c r="F338" s="231">
        <v>46.5</v>
      </c>
      <c r="G338" s="236"/>
      <c r="H338" s="236">
        <v>17</v>
      </c>
      <c r="I338" s="237">
        <v>59</v>
      </c>
      <c r="J338" s="205" t="s">
        <v>815</v>
      </c>
      <c r="K338" s="206">
        <f t="shared" si="185"/>
        <v>-29.5</v>
      </c>
      <c r="L338" s="207">
        <f t="shared" si="186"/>
        <v>-0.63440860215053763</v>
      </c>
      <c r="M338" s="203" t="s">
        <v>610</v>
      </c>
      <c r="N338" s="200">
        <v>43887</v>
      </c>
      <c r="O338" s="1"/>
      <c r="P338" s="1"/>
      <c r="Q338" s="1"/>
      <c r="R338" s="6" t="s">
        <v>797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20">
        <v>137</v>
      </c>
      <c r="B339" s="221">
        <v>43396</v>
      </c>
      <c r="C339" s="221"/>
      <c r="D339" s="222" t="s">
        <v>429</v>
      </c>
      <c r="E339" s="223" t="s">
        <v>593</v>
      </c>
      <c r="F339" s="223">
        <v>156.5</v>
      </c>
      <c r="G339" s="223"/>
      <c r="H339" s="223">
        <v>207.5</v>
      </c>
      <c r="I339" s="225">
        <v>191</v>
      </c>
      <c r="J339" s="195" t="s">
        <v>694</v>
      </c>
      <c r="K339" s="196">
        <f t="shared" si="185"/>
        <v>51</v>
      </c>
      <c r="L339" s="197">
        <f t="shared" si="186"/>
        <v>0.32587859424920129</v>
      </c>
      <c r="M339" s="192" t="s">
        <v>597</v>
      </c>
      <c r="N339" s="198">
        <v>44369</v>
      </c>
      <c r="O339" s="1"/>
      <c r="P339" s="1"/>
      <c r="Q339" s="1"/>
      <c r="R339" s="6" t="s">
        <v>797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20">
        <v>138</v>
      </c>
      <c r="B340" s="221">
        <v>43439</v>
      </c>
      <c r="C340" s="221"/>
      <c r="D340" s="222" t="s">
        <v>348</v>
      </c>
      <c r="E340" s="223" t="s">
        <v>593</v>
      </c>
      <c r="F340" s="223">
        <v>259.5</v>
      </c>
      <c r="G340" s="223"/>
      <c r="H340" s="223">
        <v>320</v>
      </c>
      <c r="I340" s="225">
        <v>320</v>
      </c>
      <c r="J340" s="195" t="s">
        <v>694</v>
      </c>
      <c r="K340" s="196">
        <f t="shared" si="185"/>
        <v>60.5</v>
      </c>
      <c r="L340" s="197">
        <f t="shared" si="186"/>
        <v>0.23314065510597304</v>
      </c>
      <c r="M340" s="192" t="s">
        <v>597</v>
      </c>
      <c r="N340" s="198">
        <v>44323</v>
      </c>
      <c r="O340" s="1"/>
      <c r="P340" s="1"/>
      <c r="Q340" s="1"/>
      <c r="R340" s="6" t="s">
        <v>797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33">
        <v>139</v>
      </c>
      <c r="B341" s="234">
        <v>43439</v>
      </c>
      <c r="C341" s="234"/>
      <c r="D341" s="235" t="s">
        <v>816</v>
      </c>
      <c r="E341" s="236" t="s">
        <v>593</v>
      </c>
      <c r="F341" s="236">
        <v>715</v>
      </c>
      <c r="G341" s="236"/>
      <c r="H341" s="236">
        <v>445</v>
      </c>
      <c r="I341" s="237">
        <v>840</v>
      </c>
      <c r="J341" s="205" t="s">
        <v>817</v>
      </c>
      <c r="K341" s="206">
        <f t="shared" si="185"/>
        <v>-270</v>
      </c>
      <c r="L341" s="207">
        <f t="shared" si="186"/>
        <v>-0.3776223776223776</v>
      </c>
      <c r="M341" s="203" t="s">
        <v>610</v>
      </c>
      <c r="N341" s="200">
        <v>43800</v>
      </c>
      <c r="O341" s="1"/>
      <c r="P341" s="1"/>
      <c r="Q341" s="1"/>
      <c r="R341" s="6" t="s">
        <v>797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20">
        <v>140</v>
      </c>
      <c r="B342" s="221">
        <v>43469</v>
      </c>
      <c r="C342" s="221"/>
      <c r="D342" s="222" t="s">
        <v>180</v>
      </c>
      <c r="E342" s="223" t="s">
        <v>593</v>
      </c>
      <c r="F342" s="223">
        <v>875</v>
      </c>
      <c r="G342" s="223"/>
      <c r="H342" s="223">
        <v>1165</v>
      </c>
      <c r="I342" s="225">
        <v>1185</v>
      </c>
      <c r="J342" s="195" t="s">
        <v>818</v>
      </c>
      <c r="K342" s="196">
        <f t="shared" si="185"/>
        <v>290</v>
      </c>
      <c r="L342" s="197">
        <f t="shared" si="186"/>
        <v>0.33142857142857141</v>
      </c>
      <c r="M342" s="192" t="s">
        <v>597</v>
      </c>
      <c r="N342" s="198">
        <v>43847</v>
      </c>
      <c r="O342" s="1"/>
      <c r="P342" s="1"/>
      <c r="Q342" s="1"/>
      <c r="R342" s="6" t="s">
        <v>797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20">
        <v>141</v>
      </c>
      <c r="B343" s="221">
        <v>43559</v>
      </c>
      <c r="C343" s="221"/>
      <c r="D343" s="222" t="s">
        <v>366</v>
      </c>
      <c r="E343" s="223" t="s">
        <v>593</v>
      </c>
      <c r="F343" s="223">
        <f>387-14.63</f>
        <v>372.37</v>
      </c>
      <c r="G343" s="223"/>
      <c r="H343" s="223">
        <v>490</v>
      </c>
      <c r="I343" s="225">
        <v>490</v>
      </c>
      <c r="J343" s="195" t="s">
        <v>694</v>
      </c>
      <c r="K343" s="196">
        <f t="shared" si="185"/>
        <v>117.63</v>
      </c>
      <c r="L343" s="197">
        <f t="shared" si="186"/>
        <v>0.31589548030185027</v>
      </c>
      <c r="M343" s="192" t="s">
        <v>597</v>
      </c>
      <c r="N343" s="198">
        <v>43850</v>
      </c>
      <c r="O343" s="1"/>
      <c r="P343" s="1"/>
      <c r="Q343" s="1"/>
      <c r="R343" s="6" t="s">
        <v>797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33">
        <v>142</v>
      </c>
      <c r="B344" s="234">
        <v>43578</v>
      </c>
      <c r="C344" s="234"/>
      <c r="D344" s="235" t="s">
        <v>819</v>
      </c>
      <c r="E344" s="236" t="s">
        <v>609</v>
      </c>
      <c r="F344" s="236">
        <v>220</v>
      </c>
      <c r="G344" s="236"/>
      <c r="H344" s="236">
        <v>127.5</v>
      </c>
      <c r="I344" s="237">
        <v>284</v>
      </c>
      <c r="J344" s="205" t="s">
        <v>820</v>
      </c>
      <c r="K344" s="206">
        <f t="shared" si="185"/>
        <v>-92.5</v>
      </c>
      <c r="L344" s="207">
        <f t="shared" si="186"/>
        <v>-0.42045454545454547</v>
      </c>
      <c r="M344" s="203" t="s">
        <v>610</v>
      </c>
      <c r="N344" s="200">
        <v>43896</v>
      </c>
      <c r="O344" s="1"/>
      <c r="P344" s="1"/>
      <c r="Q344" s="1"/>
      <c r="R344" s="6" t="s">
        <v>797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20">
        <v>143</v>
      </c>
      <c r="B345" s="221">
        <v>43622</v>
      </c>
      <c r="C345" s="221"/>
      <c r="D345" s="222" t="s">
        <v>491</v>
      </c>
      <c r="E345" s="223" t="s">
        <v>609</v>
      </c>
      <c r="F345" s="223">
        <v>332.8</v>
      </c>
      <c r="G345" s="223"/>
      <c r="H345" s="223">
        <v>405</v>
      </c>
      <c r="I345" s="225">
        <v>419</v>
      </c>
      <c r="J345" s="195" t="s">
        <v>821</v>
      </c>
      <c r="K345" s="196">
        <f t="shared" si="185"/>
        <v>72.199999999999989</v>
      </c>
      <c r="L345" s="197">
        <f t="shared" si="186"/>
        <v>0.21694711538461534</v>
      </c>
      <c r="M345" s="192" t="s">
        <v>597</v>
      </c>
      <c r="N345" s="198">
        <v>43860</v>
      </c>
      <c r="O345" s="1"/>
      <c r="P345" s="1"/>
      <c r="Q345" s="1"/>
      <c r="R345" s="6" t="s">
        <v>801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14">
        <v>144</v>
      </c>
      <c r="B346" s="213">
        <v>43641</v>
      </c>
      <c r="C346" s="213"/>
      <c r="D346" s="214" t="s">
        <v>172</v>
      </c>
      <c r="E346" s="215" t="s">
        <v>593</v>
      </c>
      <c r="F346" s="215">
        <v>386</v>
      </c>
      <c r="G346" s="216"/>
      <c r="H346" s="216">
        <v>395</v>
      </c>
      <c r="I346" s="216">
        <v>452</v>
      </c>
      <c r="J346" s="217" t="s">
        <v>822</v>
      </c>
      <c r="K346" s="218">
        <f t="shared" si="185"/>
        <v>9</v>
      </c>
      <c r="L346" s="219">
        <f t="shared" si="186"/>
        <v>2.3316062176165803E-2</v>
      </c>
      <c r="M346" s="215" t="s">
        <v>620</v>
      </c>
      <c r="N346" s="213">
        <v>43868</v>
      </c>
      <c r="O346" s="1"/>
      <c r="P346" s="1"/>
      <c r="Q346" s="1"/>
      <c r="R346" s="6" t="s">
        <v>801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4">
        <v>145</v>
      </c>
      <c r="B347" s="213">
        <v>43707</v>
      </c>
      <c r="C347" s="213"/>
      <c r="D347" s="214" t="s">
        <v>146</v>
      </c>
      <c r="E347" s="215" t="s">
        <v>593</v>
      </c>
      <c r="F347" s="215">
        <v>137.5</v>
      </c>
      <c r="G347" s="216"/>
      <c r="H347" s="216">
        <v>138.5</v>
      </c>
      <c r="I347" s="216">
        <v>190</v>
      </c>
      <c r="J347" s="217" t="s">
        <v>823</v>
      </c>
      <c r="K347" s="218">
        <f t="shared" si="185"/>
        <v>1</v>
      </c>
      <c r="L347" s="219">
        <f t="shared" si="186"/>
        <v>7.2727272727272727E-3</v>
      </c>
      <c r="M347" s="215" t="s">
        <v>620</v>
      </c>
      <c r="N347" s="213">
        <v>44432</v>
      </c>
      <c r="O347" s="1"/>
      <c r="P347" s="1"/>
      <c r="Q347" s="1"/>
      <c r="R347" s="6" t="s">
        <v>797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20">
        <v>146</v>
      </c>
      <c r="B348" s="221">
        <v>43731</v>
      </c>
      <c r="C348" s="221"/>
      <c r="D348" s="222" t="s">
        <v>439</v>
      </c>
      <c r="E348" s="223" t="s">
        <v>593</v>
      </c>
      <c r="F348" s="223">
        <v>235</v>
      </c>
      <c r="G348" s="223"/>
      <c r="H348" s="223">
        <v>295</v>
      </c>
      <c r="I348" s="225">
        <v>296</v>
      </c>
      <c r="J348" s="195" t="s">
        <v>824</v>
      </c>
      <c r="K348" s="196">
        <f t="shared" si="185"/>
        <v>60</v>
      </c>
      <c r="L348" s="197">
        <f t="shared" si="186"/>
        <v>0.25531914893617019</v>
      </c>
      <c r="M348" s="192" t="s">
        <v>597</v>
      </c>
      <c r="N348" s="198">
        <v>43844</v>
      </c>
      <c r="O348" s="1"/>
      <c r="P348" s="1"/>
      <c r="Q348" s="1"/>
      <c r="R348" s="6" t="s">
        <v>801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20">
        <v>147</v>
      </c>
      <c r="B349" s="221">
        <v>43752</v>
      </c>
      <c r="C349" s="221"/>
      <c r="D349" s="222" t="s">
        <v>825</v>
      </c>
      <c r="E349" s="223" t="s">
        <v>593</v>
      </c>
      <c r="F349" s="223">
        <v>277.5</v>
      </c>
      <c r="G349" s="223"/>
      <c r="H349" s="223">
        <v>333</v>
      </c>
      <c r="I349" s="225">
        <v>333</v>
      </c>
      <c r="J349" s="195" t="s">
        <v>826</v>
      </c>
      <c r="K349" s="196">
        <f t="shared" si="185"/>
        <v>55.5</v>
      </c>
      <c r="L349" s="197">
        <f t="shared" si="186"/>
        <v>0.2</v>
      </c>
      <c r="M349" s="192" t="s">
        <v>597</v>
      </c>
      <c r="N349" s="198">
        <v>43846</v>
      </c>
      <c r="O349" s="1"/>
      <c r="P349" s="1"/>
      <c r="Q349" s="1"/>
      <c r="R349" s="6" t="s">
        <v>797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20">
        <v>148</v>
      </c>
      <c r="B350" s="221">
        <v>43752</v>
      </c>
      <c r="C350" s="221"/>
      <c r="D350" s="222" t="s">
        <v>827</v>
      </c>
      <c r="E350" s="223" t="s">
        <v>593</v>
      </c>
      <c r="F350" s="223">
        <v>930</v>
      </c>
      <c r="G350" s="223"/>
      <c r="H350" s="223">
        <v>1165</v>
      </c>
      <c r="I350" s="225">
        <v>1200</v>
      </c>
      <c r="J350" s="195" t="s">
        <v>828</v>
      </c>
      <c r="K350" s="196">
        <f t="shared" si="185"/>
        <v>235</v>
      </c>
      <c r="L350" s="197">
        <f t="shared" si="186"/>
        <v>0.25268817204301075</v>
      </c>
      <c r="M350" s="192" t="s">
        <v>597</v>
      </c>
      <c r="N350" s="198">
        <v>43847</v>
      </c>
      <c r="O350" s="1"/>
      <c r="P350" s="1"/>
      <c r="Q350" s="1"/>
      <c r="R350" s="6" t="s">
        <v>801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20">
        <v>149</v>
      </c>
      <c r="B351" s="221">
        <v>43753</v>
      </c>
      <c r="C351" s="221"/>
      <c r="D351" s="222" t="s">
        <v>829</v>
      </c>
      <c r="E351" s="223" t="s">
        <v>593</v>
      </c>
      <c r="F351" s="193">
        <v>111</v>
      </c>
      <c r="G351" s="223"/>
      <c r="H351" s="223">
        <v>141</v>
      </c>
      <c r="I351" s="225">
        <v>141</v>
      </c>
      <c r="J351" s="195" t="s">
        <v>830</v>
      </c>
      <c r="K351" s="196">
        <f t="shared" si="185"/>
        <v>30</v>
      </c>
      <c r="L351" s="197">
        <f t="shared" si="186"/>
        <v>0.27027027027027029</v>
      </c>
      <c r="M351" s="192" t="s">
        <v>597</v>
      </c>
      <c r="N351" s="198">
        <v>44328</v>
      </c>
      <c r="O351" s="1"/>
      <c r="P351" s="1"/>
      <c r="Q351" s="1"/>
      <c r="R351" s="6" t="s">
        <v>801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20">
        <v>150</v>
      </c>
      <c r="B352" s="221">
        <v>43753</v>
      </c>
      <c r="C352" s="221"/>
      <c r="D352" s="222" t="s">
        <v>831</v>
      </c>
      <c r="E352" s="223" t="s">
        <v>593</v>
      </c>
      <c r="F352" s="193">
        <v>296</v>
      </c>
      <c r="G352" s="223"/>
      <c r="H352" s="223">
        <v>370</v>
      </c>
      <c r="I352" s="225">
        <v>370</v>
      </c>
      <c r="J352" s="195" t="s">
        <v>694</v>
      </c>
      <c r="K352" s="196">
        <f t="shared" si="185"/>
        <v>74</v>
      </c>
      <c r="L352" s="197">
        <f t="shared" si="186"/>
        <v>0.25</v>
      </c>
      <c r="M352" s="192" t="s">
        <v>597</v>
      </c>
      <c r="N352" s="198">
        <v>43853</v>
      </c>
      <c r="O352" s="1"/>
      <c r="P352" s="1"/>
      <c r="Q352" s="1"/>
      <c r="R352" s="6" t="s">
        <v>801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20">
        <v>151</v>
      </c>
      <c r="B353" s="221">
        <v>43754</v>
      </c>
      <c r="C353" s="221"/>
      <c r="D353" s="222" t="s">
        <v>832</v>
      </c>
      <c r="E353" s="223" t="s">
        <v>593</v>
      </c>
      <c r="F353" s="193">
        <v>300</v>
      </c>
      <c r="G353" s="223"/>
      <c r="H353" s="223">
        <v>382.5</v>
      </c>
      <c r="I353" s="225">
        <v>344</v>
      </c>
      <c r="J353" s="195" t="s">
        <v>833</v>
      </c>
      <c r="K353" s="196">
        <f t="shared" si="185"/>
        <v>82.5</v>
      </c>
      <c r="L353" s="197">
        <f t="shared" si="186"/>
        <v>0.27500000000000002</v>
      </c>
      <c r="M353" s="192" t="s">
        <v>597</v>
      </c>
      <c r="N353" s="198">
        <v>44238</v>
      </c>
      <c r="O353" s="1"/>
      <c r="P353" s="1"/>
      <c r="Q353" s="1"/>
      <c r="R353" s="6" t="s">
        <v>801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20">
        <v>152</v>
      </c>
      <c r="B354" s="221">
        <v>43832</v>
      </c>
      <c r="C354" s="221"/>
      <c r="D354" s="222" t="s">
        <v>834</v>
      </c>
      <c r="E354" s="223" t="s">
        <v>593</v>
      </c>
      <c r="F354" s="193">
        <v>495</v>
      </c>
      <c r="G354" s="223"/>
      <c r="H354" s="223">
        <v>595</v>
      </c>
      <c r="I354" s="225">
        <v>590</v>
      </c>
      <c r="J354" s="195" t="s">
        <v>625</v>
      </c>
      <c r="K354" s="196">
        <f t="shared" si="185"/>
        <v>100</v>
      </c>
      <c r="L354" s="197">
        <f t="shared" si="186"/>
        <v>0.20202020202020202</v>
      </c>
      <c r="M354" s="192" t="s">
        <v>597</v>
      </c>
      <c r="N354" s="198">
        <v>44589</v>
      </c>
      <c r="O354" s="1"/>
      <c r="P354" s="1"/>
      <c r="Q354" s="1"/>
      <c r="R354" s="6" t="s">
        <v>801</v>
      </c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20">
        <v>153</v>
      </c>
      <c r="B355" s="221">
        <v>43966</v>
      </c>
      <c r="C355" s="221"/>
      <c r="D355" s="222" t="s">
        <v>76</v>
      </c>
      <c r="E355" s="223" t="s">
        <v>593</v>
      </c>
      <c r="F355" s="193">
        <v>67.5</v>
      </c>
      <c r="G355" s="223"/>
      <c r="H355" s="223">
        <v>86</v>
      </c>
      <c r="I355" s="225">
        <v>86</v>
      </c>
      <c r="J355" s="195" t="s">
        <v>835</v>
      </c>
      <c r="K355" s="196">
        <f t="shared" si="185"/>
        <v>18.5</v>
      </c>
      <c r="L355" s="197">
        <f t="shared" si="186"/>
        <v>0.27407407407407408</v>
      </c>
      <c r="M355" s="192" t="s">
        <v>597</v>
      </c>
      <c r="N355" s="198">
        <v>44008</v>
      </c>
      <c r="O355" s="1"/>
      <c r="P355" s="1"/>
      <c r="Q355" s="1"/>
      <c r="R355" s="6" t="s">
        <v>801</v>
      </c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20">
        <v>154</v>
      </c>
      <c r="B356" s="221">
        <v>44035</v>
      </c>
      <c r="C356" s="221"/>
      <c r="D356" s="222" t="s">
        <v>490</v>
      </c>
      <c r="E356" s="223" t="s">
        <v>593</v>
      </c>
      <c r="F356" s="193">
        <v>231</v>
      </c>
      <c r="G356" s="223"/>
      <c r="H356" s="223">
        <v>281</v>
      </c>
      <c r="I356" s="225">
        <v>281</v>
      </c>
      <c r="J356" s="195" t="s">
        <v>694</v>
      </c>
      <c r="K356" s="196">
        <f t="shared" si="185"/>
        <v>50</v>
      </c>
      <c r="L356" s="197">
        <f t="shared" si="186"/>
        <v>0.21645021645021645</v>
      </c>
      <c r="M356" s="192" t="s">
        <v>597</v>
      </c>
      <c r="N356" s="198">
        <v>44358</v>
      </c>
      <c r="O356" s="1"/>
      <c r="P356" s="1"/>
      <c r="Q356" s="1"/>
      <c r="R356" s="6" t="s">
        <v>801</v>
      </c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20">
        <v>155</v>
      </c>
      <c r="B357" s="221">
        <v>44092</v>
      </c>
      <c r="C357" s="221"/>
      <c r="D357" s="222" t="s">
        <v>144</v>
      </c>
      <c r="E357" s="223" t="s">
        <v>593</v>
      </c>
      <c r="F357" s="223">
        <v>206</v>
      </c>
      <c r="G357" s="223"/>
      <c r="H357" s="223">
        <v>248</v>
      </c>
      <c r="I357" s="225">
        <v>248</v>
      </c>
      <c r="J357" s="195" t="s">
        <v>694</v>
      </c>
      <c r="K357" s="196">
        <f t="shared" si="185"/>
        <v>42</v>
      </c>
      <c r="L357" s="197">
        <f t="shared" si="186"/>
        <v>0.20388349514563106</v>
      </c>
      <c r="M357" s="192" t="s">
        <v>597</v>
      </c>
      <c r="N357" s="198">
        <v>44214</v>
      </c>
      <c r="O357" s="1"/>
      <c r="P357" s="1"/>
      <c r="Q357" s="1"/>
      <c r="R357" s="6" t="s">
        <v>801</v>
      </c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20">
        <v>156</v>
      </c>
      <c r="B358" s="221">
        <v>44140</v>
      </c>
      <c r="C358" s="221"/>
      <c r="D358" s="222" t="s">
        <v>144</v>
      </c>
      <c r="E358" s="223" t="s">
        <v>593</v>
      </c>
      <c r="F358" s="223">
        <v>182.5</v>
      </c>
      <c r="G358" s="223"/>
      <c r="H358" s="223">
        <v>248</v>
      </c>
      <c r="I358" s="225">
        <v>248</v>
      </c>
      <c r="J358" s="195" t="s">
        <v>694</v>
      </c>
      <c r="K358" s="196">
        <f t="shared" si="185"/>
        <v>65.5</v>
      </c>
      <c r="L358" s="197">
        <f t="shared" si="186"/>
        <v>0.35890410958904112</v>
      </c>
      <c r="M358" s="192" t="s">
        <v>597</v>
      </c>
      <c r="N358" s="198">
        <v>44214</v>
      </c>
      <c r="O358" s="1"/>
      <c r="P358" s="1"/>
      <c r="Q358" s="1"/>
      <c r="R358" s="6" t="s">
        <v>801</v>
      </c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20">
        <v>157</v>
      </c>
      <c r="B359" s="221">
        <v>44140</v>
      </c>
      <c r="C359" s="221"/>
      <c r="D359" s="222" t="s">
        <v>348</v>
      </c>
      <c r="E359" s="223" t="s">
        <v>593</v>
      </c>
      <c r="F359" s="223">
        <v>247.5</v>
      </c>
      <c r="G359" s="223"/>
      <c r="H359" s="223">
        <v>320</v>
      </c>
      <c r="I359" s="225">
        <v>320</v>
      </c>
      <c r="J359" s="195" t="s">
        <v>694</v>
      </c>
      <c r="K359" s="196">
        <f t="shared" si="185"/>
        <v>72.5</v>
      </c>
      <c r="L359" s="197">
        <f t="shared" si="186"/>
        <v>0.29292929292929293</v>
      </c>
      <c r="M359" s="192" t="s">
        <v>597</v>
      </c>
      <c r="N359" s="198">
        <v>44323</v>
      </c>
      <c r="O359" s="1"/>
      <c r="P359" s="1"/>
      <c r="Q359" s="1"/>
      <c r="R359" s="6" t="s">
        <v>801</v>
      </c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20">
        <v>158</v>
      </c>
      <c r="B360" s="221">
        <v>44140</v>
      </c>
      <c r="C360" s="221"/>
      <c r="D360" s="222" t="s">
        <v>203</v>
      </c>
      <c r="E360" s="223" t="s">
        <v>593</v>
      </c>
      <c r="F360" s="193">
        <v>925</v>
      </c>
      <c r="G360" s="223"/>
      <c r="H360" s="223">
        <v>1095</v>
      </c>
      <c r="I360" s="225">
        <v>1093</v>
      </c>
      <c r="J360" s="195" t="s">
        <v>836</v>
      </c>
      <c r="K360" s="196">
        <f t="shared" si="185"/>
        <v>170</v>
      </c>
      <c r="L360" s="197">
        <f t="shared" si="186"/>
        <v>0.18378378378378379</v>
      </c>
      <c r="M360" s="192" t="s">
        <v>597</v>
      </c>
      <c r="N360" s="198">
        <v>44201</v>
      </c>
      <c r="O360" s="1"/>
      <c r="P360" s="1"/>
      <c r="Q360" s="1"/>
      <c r="R360" s="6" t="s">
        <v>801</v>
      </c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20">
        <v>159</v>
      </c>
      <c r="B361" s="221">
        <v>44140</v>
      </c>
      <c r="C361" s="221"/>
      <c r="D361" s="222" t="s">
        <v>366</v>
      </c>
      <c r="E361" s="223" t="s">
        <v>593</v>
      </c>
      <c r="F361" s="193">
        <v>332.5</v>
      </c>
      <c r="G361" s="223"/>
      <c r="H361" s="223">
        <v>393</v>
      </c>
      <c r="I361" s="225">
        <v>406</v>
      </c>
      <c r="J361" s="195" t="s">
        <v>837</v>
      </c>
      <c r="K361" s="196">
        <f t="shared" si="185"/>
        <v>60.5</v>
      </c>
      <c r="L361" s="197">
        <f t="shared" si="186"/>
        <v>0.18195488721804512</v>
      </c>
      <c r="M361" s="192" t="s">
        <v>597</v>
      </c>
      <c r="N361" s="198">
        <v>44256</v>
      </c>
      <c r="O361" s="1"/>
      <c r="P361" s="1"/>
      <c r="Q361" s="1"/>
      <c r="R361" s="6" t="s">
        <v>801</v>
      </c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20">
        <v>160</v>
      </c>
      <c r="B362" s="221">
        <v>44141</v>
      </c>
      <c r="C362" s="221"/>
      <c r="D362" s="222" t="s">
        <v>490</v>
      </c>
      <c r="E362" s="223" t="s">
        <v>593</v>
      </c>
      <c r="F362" s="193">
        <v>231</v>
      </c>
      <c r="G362" s="223"/>
      <c r="H362" s="223">
        <v>281</v>
      </c>
      <c r="I362" s="225">
        <v>281</v>
      </c>
      <c r="J362" s="195" t="s">
        <v>694</v>
      </c>
      <c r="K362" s="196">
        <f t="shared" si="185"/>
        <v>50</v>
      </c>
      <c r="L362" s="197">
        <f t="shared" si="186"/>
        <v>0.21645021645021645</v>
      </c>
      <c r="M362" s="192" t="s">
        <v>597</v>
      </c>
      <c r="N362" s="198">
        <v>44358</v>
      </c>
      <c r="O362" s="1"/>
      <c r="P362" s="1"/>
      <c r="Q362" s="1"/>
      <c r="R362" s="6" t="s">
        <v>801</v>
      </c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20">
        <v>161</v>
      </c>
      <c r="B363" s="221">
        <v>44187</v>
      </c>
      <c r="C363" s="221"/>
      <c r="D363" s="222" t="s">
        <v>838</v>
      </c>
      <c r="E363" s="223" t="s">
        <v>593</v>
      </c>
      <c r="F363" s="193">
        <v>190</v>
      </c>
      <c r="G363" s="223"/>
      <c r="H363" s="223">
        <v>239</v>
      </c>
      <c r="I363" s="225">
        <v>239</v>
      </c>
      <c r="J363" s="195" t="s">
        <v>839</v>
      </c>
      <c r="K363" s="196">
        <f t="shared" si="185"/>
        <v>49</v>
      </c>
      <c r="L363" s="197">
        <f t="shared" si="186"/>
        <v>0.25789473684210529</v>
      </c>
      <c r="M363" s="192" t="s">
        <v>597</v>
      </c>
      <c r="N363" s="198">
        <v>44844</v>
      </c>
      <c r="O363" s="1"/>
      <c r="P363" s="1"/>
      <c r="Q363" s="1"/>
      <c r="R363" s="6" t="s">
        <v>801</v>
      </c>
    </row>
    <row r="364" spans="1:26" ht="12.75" customHeight="1">
      <c r="A364" s="220">
        <v>162</v>
      </c>
      <c r="B364" s="221">
        <v>44258</v>
      </c>
      <c r="C364" s="221"/>
      <c r="D364" s="222" t="s">
        <v>834</v>
      </c>
      <c r="E364" s="223" t="s">
        <v>593</v>
      </c>
      <c r="F364" s="193">
        <v>495</v>
      </c>
      <c r="G364" s="223"/>
      <c r="H364" s="223">
        <v>595</v>
      </c>
      <c r="I364" s="225">
        <v>590</v>
      </c>
      <c r="J364" s="195" t="s">
        <v>625</v>
      </c>
      <c r="K364" s="196">
        <f t="shared" si="185"/>
        <v>100</v>
      </c>
      <c r="L364" s="197">
        <f t="shared" si="186"/>
        <v>0.20202020202020202</v>
      </c>
      <c r="M364" s="192" t="s">
        <v>597</v>
      </c>
      <c r="N364" s="198">
        <v>44589</v>
      </c>
      <c r="O364" s="1"/>
      <c r="P364" s="1"/>
      <c r="R364" s="6" t="s">
        <v>801</v>
      </c>
    </row>
    <row r="365" spans="1:26" ht="12.75" customHeight="1">
      <c r="A365" s="220">
        <v>163</v>
      </c>
      <c r="B365" s="221">
        <v>44274</v>
      </c>
      <c r="C365" s="221"/>
      <c r="D365" s="222" t="s">
        <v>366</v>
      </c>
      <c r="E365" s="223" t="s">
        <v>593</v>
      </c>
      <c r="F365" s="193">
        <v>355</v>
      </c>
      <c r="G365" s="223"/>
      <c r="H365" s="223">
        <v>422.5</v>
      </c>
      <c r="I365" s="225">
        <v>420</v>
      </c>
      <c r="J365" s="195" t="s">
        <v>840</v>
      </c>
      <c r="K365" s="196">
        <f t="shared" si="185"/>
        <v>67.5</v>
      </c>
      <c r="L365" s="197">
        <f t="shared" si="186"/>
        <v>0.19014084507042253</v>
      </c>
      <c r="M365" s="192" t="s">
        <v>597</v>
      </c>
      <c r="N365" s="198">
        <v>44361</v>
      </c>
      <c r="O365" s="1"/>
      <c r="R365" s="238" t="s">
        <v>801</v>
      </c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20">
        <v>164</v>
      </c>
      <c r="B366" s="221">
        <v>44295</v>
      </c>
      <c r="C366" s="221"/>
      <c r="D366" s="222" t="s">
        <v>328</v>
      </c>
      <c r="E366" s="223" t="s">
        <v>593</v>
      </c>
      <c r="F366" s="193">
        <v>555</v>
      </c>
      <c r="G366" s="223"/>
      <c r="H366" s="223">
        <v>663</v>
      </c>
      <c r="I366" s="225">
        <v>663</v>
      </c>
      <c r="J366" s="195" t="s">
        <v>841</v>
      </c>
      <c r="K366" s="196">
        <f t="shared" si="185"/>
        <v>108</v>
      </c>
      <c r="L366" s="197">
        <f t="shared" si="186"/>
        <v>0.19459459459459461</v>
      </c>
      <c r="M366" s="192" t="s">
        <v>597</v>
      </c>
      <c r="N366" s="198">
        <v>44321</v>
      </c>
      <c r="O366" s="1"/>
      <c r="P366" s="1"/>
      <c r="Q366" s="1"/>
      <c r="R366" s="238" t="s">
        <v>801</v>
      </c>
    </row>
    <row r="367" spans="1:26" ht="12.75" customHeight="1">
      <c r="A367" s="220">
        <v>165</v>
      </c>
      <c r="B367" s="221">
        <v>44308</v>
      </c>
      <c r="C367" s="221"/>
      <c r="D367" s="222" t="s">
        <v>805</v>
      </c>
      <c r="E367" s="223" t="s">
        <v>593</v>
      </c>
      <c r="F367" s="193">
        <v>126.5</v>
      </c>
      <c r="G367" s="223"/>
      <c r="H367" s="223">
        <v>155</v>
      </c>
      <c r="I367" s="225">
        <v>155</v>
      </c>
      <c r="J367" s="195" t="s">
        <v>694</v>
      </c>
      <c r="K367" s="196">
        <f t="shared" si="185"/>
        <v>28.5</v>
      </c>
      <c r="L367" s="197">
        <f t="shared" si="186"/>
        <v>0.22529644268774704</v>
      </c>
      <c r="M367" s="192" t="s">
        <v>597</v>
      </c>
      <c r="N367" s="198">
        <v>44362</v>
      </c>
      <c r="O367" s="1"/>
      <c r="R367" s="238" t="s">
        <v>801</v>
      </c>
    </row>
    <row r="368" spans="1:26" ht="12.75" customHeight="1">
      <c r="A368" s="199">
        <v>166</v>
      </c>
      <c r="B368" s="230">
        <v>44368</v>
      </c>
      <c r="C368" s="230"/>
      <c r="D368" s="201" t="s">
        <v>842</v>
      </c>
      <c r="E368" s="203" t="s">
        <v>593</v>
      </c>
      <c r="F368" s="231">
        <v>287.5</v>
      </c>
      <c r="G368" s="203"/>
      <c r="H368" s="203">
        <v>245</v>
      </c>
      <c r="I368" s="204">
        <v>344</v>
      </c>
      <c r="J368" s="205" t="s">
        <v>843</v>
      </c>
      <c r="K368" s="206">
        <f t="shared" si="185"/>
        <v>-42.5</v>
      </c>
      <c r="L368" s="207">
        <f t="shared" si="186"/>
        <v>-0.14782608695652175</v>
      </c>
      <c r="M368" s="203" t="s">
        <v>610</v>
      </c>
      <c r="N368" s="200">
        <v>44508</v>
      </c>
      <c r="O368" s="1"/>
      <c r="R368" s="238" t="s">
        <v>801</v>
      </c>
    </row>
    <row r="369" spans="1:18" ht="12.75" customHeight="1">
      <c r="A369" s="220">
        <v>167</v>
      </c>
      <c r="B369" s="221">
        <v>44368</v>
      </c>
      <c r="C369" s="221"/>
      <c r="D369" s="222" t="s">
        <v>490</v>
      </c>
      <c r="E369" s="223" t="s">
        <v>593</v>
      </c>
      <c r="F369" s="193">
        <v>241</v>
      </c>
      <c r="G369" s="223"/>
      <c r="H369" s="223">
        <v>298</v>
      </c>
      <c r="I369" s="225">
        <v>320</v>
      </c>
      <c r="J369" s="195" t="s">
        <v>694</v>
      </c>
      <c r="K369" s="196">
        <f t="shared" si="185"/>
        <v>57</v>
      </c>
      <c r="L369" s="197">
        <f t="shared" si="186"/>
        <v>0.23651452282157676</v>
      </c>
      <c r="M369" s="192" t="s">
        <v>597</v>
      </c>
      <c r="N369" s="198">
        <v>44802</v>
      </c>
      <c r="O369" s="41"/>
      <c r="R369" s="238" t="s">
        <v>801</v>
      </c>
    </row>
    <row r="370" spans="1:18" ht="12.75" customHeight="1">
      <c r="A370" s="220">
        <v>168</v>
      </c>
      <c r="B370" s="221">
        <v>44406</v>
      </c>
      <c r="C370" s="221"/>
      <c r="D370" s="222" t="s">
        <v>805</v>
      </c>
      <c r="E370" s="223" t="s">
        <v>593</v>
      </c>
      <c r="F370" s="193">
        <v>162.5</v>
      </c>
      <c r="G370" s="223"/>
      <c r="H370" s="223">
        <v>200</v>
      </c>
      <c r="I370" s="225">
        <v>200</v>
      </c>
      <c r="J370" s="195" t="s">
        <v>694</v>
      </c>
      <c r="K370" s="196">
        <f t="shared" si="185"/>
        <v>37.5</v>
      </c>
      <c r="L370" s="197">
        <f t="shared" si="186"/>
        <v>0.23076923076923078</v>
      </c>
      <c r="M370" s="192" t="s">
        <v>597</v>
      </c>
      <c r="N370" s="198">
        <v>44802</v>
      </c>
      <c r="O370" s="1"/>
      <c r="R370" s="238" t="s">
        <v>801</v>
      </c>
    </row>
    <row r="371" spans="1:18" ht="12.75" customHeight="1">
      <c r="A371" s="220">
        <v>169</v>
      </c>
      <c r="B371" s="221">
        <v>44462</v>
      </c>
      <c r="C371" s="221"/>
      <c r="D371" s="222" t="s">
        <v>447</v>
      </c>
      <c r="E371" s="223" t="s">
        <v>593</v>
      </c>
      <c r="F371" s="193">
        <v>1235</v>
      </c>
      <c r="G371" s="223"/>
      <c r="H371" s="223">
        <v>1505</v>
      </c>
      <c r="I371" s="225">
        <v>1500</v>
      </c>
      <c r="J371" s="195" t="s">
        <v>694</v>
      </c>
      <c r="K371" s="196">
        <f t="shared" si="185"/>
        <v>270</v>
      </c>
      <c r="L371" s="197">
        <f t="shared" si="186"/>
        <v>0.21862348178137653</v>
      </c>
      <c r="M371" s="192" t="s">
        <v>597</v>
      </c>
      <c r="N371" s="198">
        <v>44564</v>
      </c>
      <c r="O371" s="1"/>
      <c r="R371" s="238" t="s">
        <v>801</v>
      </c>
    </row>
    <row r="372" spans="1:18" ht="12.75" customHeight="1">
      <c r="A372" s="239">
        <v>170</v>
      </c>
      <c r="B372" s="240">
        <v>44480</v>
      </c>
      <c r="C372" s="240"/>
      <c r="D372" s="241" t="s">
        <v>844</v>
      </c>
      <c r="E372" s="242" t="s">
        <v>593</v>
      </c>
      <c r="F372" s="62">
        <v>58.75</v>
      </c>
      <c r="G372" s="242"/>
      <c r="H372" s="243"/>
      <c r="I372" s="56"/>
      <c r="J372" s="244" t="s">
        <v>595</v>
      </c>
      <c r="K372" s="239"/>
      <c r="L372" s="240"/>
      <c r="M372" s="240"/>
      <c r="N372" s="241"/>
      <c r="O372" s="41"/>
      <c r="R372" s="238" t="s">
        <v>801</v>
      </c>
    </row>
    <row r="373" spans="1:18" ht="12.75" customHeight="1">
      <c r="A373" s="245">
        <v>171</v>
      </c>
      <c r="B373" s="246">
        <v>44481</v>
      </c>
      <c r="C373" s="246"/>
      <c r="D373" s="247" t="s">
        <v>279</v>
      </c>
      <c r="E373" s="56" t="s">
        <v>593</v>
      </c>
      <c r="F373" s="248" t="s">
        <v>845</v>
      </c>
      <c r="G373" s="56"/>
      <c r="H373" s="56"/>
      <c r="I373" s="56">
        <v>380</v>
      </c>
      <c r="J373" s="249" t="s">
        <v>595</v>
      </c>
      <c r="K373" s="245"/>
      <c r="L373" s="246"/>
      <c r="M373" s="246"/>
      <c r="N373" s="247"/>
      <c r="O373" s="41"/>
      <c r="R373" s="238" t="s">
        <v>801</v>
      </c>
    </row>
    <row r="374" spans="1:18" ht="12.75" customHeight="1">
      <c r="A374" s="220">
        <v>172</v>
      </c>
      <c r="B374" s="221">
        <v>44481</v>
      </c>
      <c r="C374" s="221"/>
      <c r="D374" s="222" t="s">
        <v>846</v>
      </c>
      <c r="E374" s="223" t="s">
        <v>593</v>
      </c>
      <c r="F374" s="193">
        <v>45.5</v>
      </c>
      <c r="G374" s="223"/>
      <c r="H374" s="223">
        <v>56.5</v>
      </c>
      <c r="I374" s="225">
        <v>56</v>
      </c>
      <c r="J374" s="195" t="s">
        <v>847</v>
      </c>
      <c r="K374" s="196">
        <f t="shared" ref="K374:K375" si="187">H374-F374</f>
        <v>11</v>
      </c>
      <c r="L374" s="197">
        <f t="shared" ref="L374:L375" si="188">K374/F374</f>
        <v>0.24175824175824176</v>
      </c>
      <c r="M374" s="192" t="s">
        <v>597</v>
      </c>
      <c r="N374" s="198">
        <v>44881</v>
      </c>
      <c r="O374" s="41"/>
      <c r="R374" s="238"/>
    </row>
    <row r="375" spans="1:18" ht="12.75" customHeight="1">
      <c r="A375" s="220">
        <v>173</v>
      </c>
      <c r="B375" s="221">
        <v>44551</v>
      </c>
      <c r="C375" s="221"/>
      <c r="D375" s="222" t="s">
        <v>131</v>
      </c>
      <c r="E375" s="223" t="s">
        <v>593</v>
      </c>
      <c r="F375" s="193">
        <v>2300</v>
      </c>
      <c r="G375" s="223"/>
      <c r="H375" s="223">
        <f>(2820+2200)/2</f>
        <v>2510</v>
      </c>
      <c r="I375" s="225">
        <v>3000</v>
      </c>
      <c r="J375" s="195" t="s">
        <v>848</v>
      </c>
      <c r="K375" s="196">
        <f t="shared" si="187"/>
        <v>210</v>
      </c>
      <c r="L375" s="197">
        <f t="shared" si="188"/>
        <v>9.1304347826086957E-2</v>
      </c>
      <c r="M375" s="192" t="s">
        <v>597</v>
      </c>
      <c r="N375" s="198">
        <v>44649</v>
      </c>
      <c r="O375" s="1"/>
      <c r="R375" s="238"/>
    </row>
    <row r="376" spans="1:18" ht="12.75" customHeight="1">
      <c r="A376" s="58">
        <v>174</v>
      </c>
      <c r="B376" s="246">
        <v>44606</v>
      </c>
      <c r="C376" s="58"/>
      <c r="D376" s="58" t="s">
        <v>437</v>
      </c>
      <c r="E376" s="56" t="s">
        <v>593</v>
      </c>
      <c r="F376" s="56" t="s">
        <v>849</v>
      </c>
      <c r="G376" s="56"/>
      <c r="H376" s="56"/>
      <c r="I376" s="56">
        <v>764</v>
      </c>
      <c r="J376" s="56" t="s">
        <v>595</v>
      </c>
      <c r="K376" s="56"/>
      <c r="L376" s="56"/>
      <c r="M376" s="56"/>
      <c r="N376" s="58"/>
      <c r="O376" s="41"/>
      <c r="R376" s="238"/>
    </row>
    <row r="377" spans="1:18" ht="12.75" customHeight="1">
      <c r="A377" s="220">
        <v>175</v>
      </c>
      <c r="B377" s="221">
        <v>44613</v>
      </c>
      <c r="C377" s="221"/>
      <c r="D377" s="222" t="s">
        <v>447</v>
      </c>
      <c r="E377" s="223" t="s">
        <v>593</v>
      </c>
      <c r="F377" s="193">
        <v>1255</v>
      </c>
      <c r="G377" s="223"/>
      <c r="H377" s="223">
        <v>1515</v>
      </c>
      <c r="I377" s="225">
        <v>1510</v>
      </c>
      <c r="J377" s="195" t="s">
        <v>694</v>
      </c>
      <c r="K377" s="196">
        <f>H377-F377</f>
        <v>260</v>
      </c>
      <c r="L377" s="197">
        <f>K377/F377</f>
        <v>0.20717131474103587</v>
      </c>
      <c r="M377" s="192" t="s">
        <v>597</v>
      </c>
      <c r="N377" s="198">
        <v>44834</v>
      </c>
      <c r="O377" s="41"/>
      <c r="R377" s="238"/>
    </row>
    <row r="378" spans="1:18" ht="12.75" customHeight="1">
      <c r="A378">
        <v>176</v>
      </c>
      <c r="B378" s="246">
        <v>44670</v>
      </c>
      <c r="C378" s="246"/>
      <c r="D378" s="58" t="s">
        <v>553</v>
      </c>
      <c r="E378" s="250" t="s">
        <v>593</v>
      </c>
      <c r="F378" s="56" t="s">
        <v>850</v>
      </c>
      <c r="G378" s="56"/>
      <c r="H378" s="56"/>
      <c r="I378" s="56">
        <v>553</v>
      </c>
      <c r="J378" s="56" t="s">
        <v>595</v>
      </c>
      <c r="K378" s="56"/>
      <c r="L378" s="56"/>
      <c r="M378" s="56"/>
      <c r="N378" s="56"/>
      <c r="O378" s="41"/>
      <c r="R378" s="238"/>
    </row>
    <row r="379" spans="1:18" ht="12.75" customHeight="1">
      <c r="A379" s="220">
        <v>177</v>
      </c>
      <c r="B379" s="221">
        <v>44746</v>
      </c>
      <c r="C379" s="221"/>
      <c r="D379" s="222" t="s">
        <v>851</v>
      </c>
      <c r="E379" s="223" t="s">
        <v>593</v>
      </c>
      <c r="F379" s="193">
        <v>207.5</v>
      </c>
      <c r="G379" s="223"/>
      <c r="H379" s="223">
        <v>254</v>
      </c>
      <c r="I379" s="225">
        <v>254</v>
      </c>
      <c r="J379" s="195" t="s">
        <v>694</v>
      </c>
      <c r="K379" s="196">
        <f t="shared" ref="K379:K381" si="189">H379-F379</f>
        <v>46.5</v>
      </c>
      <c r="L379" s="197">
        <f t="shared" ref="L379:L381" si="190">K379/F379</f>
        <v>0.22409638554216868</v>
      </c>
      <c r="M379" s="192" t="s">
        <v>597</v>
      </c>
      <c r="N379" s="198">
        <v>44792</v>
      </c>
      <c r="O379" s="1"/>
      <c r="R379" s="238"/>
    </row>
    <row r="380" spans="1:18" ht="12.75" customHeight="1">
      <c r="A380" s="220">
        <v>178</v>
      </c>
      <c r="B380" s="221">
        <v>44775</v>
      </c>
      <c r="C380" s="221"/>
      <c r="D380" s="222" t="s">
        <v>492</v>
      </c>
      <c r="E380" s="223" t="s">
        <v>593</v>
      </c>
      <c r="F380" s="193">
        <v>31.25</v>
      </c>
      <c r="G380" s="223"/>
      <c r="H380" s="223">
        <v>38.75</v>
      </c>
      <c r="I380" s="225">
        <v>38</v>
      </c>
      <c r="J380" s="195" t="s">
        <v>694</v>
      </c>
      <c r="K380" s="196">
        <f t="shared" si="189"/>
        <v>7.5</v>
      </c>
      <c r="L380" s="197">
        <f t="shared" si="190"/>
        <v>0.24</v>
      </c>
      <c r="M380" s="192" t="s">
        <v>597</v>
      </c>
      <c r="N380" s="198">
        <v>44844</v>
      </c>
      <c r="O380" s="41"/>
      <c r="R380" s="62"/>
    </row>
    <row r="381" spans="1:18" ht="12.75" customHeight="1">
      <c r="A381" s="220">
        <v>179</v>
      </c>
      <c r="B381" s="221">
        <v>44841</v>
      </c>
      <c r="C381" s="221"/>
      <c r="D381" s="222" t="s">
        <v>852</v>
      </c>
      <c r="E381" s="223" t="s">
        <v>593</v>
      </c>
      <c r="F381" s="193">
        <v>665</v>
      </c>
      <c r="G381" s="223"/>
      <c r="H381" s="223">
        <v>807.5</v>
      </c>
      <c r="I381" s="225">
        <v>840</v>
      </c>
      <c r="J381" s="195" t="s">
        <v>848</v>
      </c>
      <c r="K381" s="196">
        <f t="shared" si="189"/>
        <v>142.5</v>
      </c>
      <c r="L381" s="197">
        <f t="shared" si="190"/>
        <v>0.21428571428571427</v>
      </c>
      <c r="M381" s="192" t="s">
        <v>597</v>
      </c>
      <c r="N381" s="198">
        <v>45097</v>
      </c>
      <c r="O381" s="41"/>
      <c r="R381" s="62"/>
    </row>
    <row r="382" spans="1:18" ht="12.75" customHeight="1">
      <c r="A382" s="245">
        <v>180</v>
      </c>
      <c r="B382" s="246">
        <v>44844</v>
      </c>
      <c r="C382" s="58"/>
      <c r="D382" s="58" t="s">
        <v>439</v>
      </c>
      <c r="E382" s="250" t="s">
        <v>593</v>
      </c>
      <c r="F382" s="56" t="s">
        <v>853</v>
      </c>
      <c r="G382" s="56"/>
      <c r="H382" s="56"/>
      <c r="I382" s="56">
        <v>291</v>
      </c>
      <c r="J382" s="56" t="s">
        <v>595</v>
      </c>
      <c r="K382" s="56"/>
      <c r="L382" s="56"/>
      <c r="M382" s="56"/>
      <c r="N382" s="56"/>
      <c r="O382" s="41"/>
      <c r="Q382" s="41"/>
      <c r="R382" s="62"/>
    </row>
    <row r="383" spans="1:18" ht="12.75" customHeight="1">
      <c r="A383" s="245">
        <v>181</v>
      </c>
      <c r="B383" s="246">
        <v>44845</v>
      </c>
      <c r="C383" s="58"/>
      <c r="D383" s="58" t="s">
        <v>437</v>
      </c>
      <c r="E383" s="250" t="s">
        <v>593</v>
      </c>
      <c r="F383" s="56" t="s">
        <v>854</v>
      </c>
      <c r="G383" s="56"/>
      <c r="H383" s="56"/>
      <c r="I383" s="56">
        <v>765</v>
      </c>
      <c r="J383" s="56" t="s">
        <v>595</v>
      </c>
      <c r="K383" s="56"/>
      <c r="L383" s="56"/>
      <c r="M383" s="56"/>
      <c r="N383" s="56"/>
      <c r="O383" s="41"/>
      <c r="Q383" s="41"/>
      <c r="R383" s="62"/>
    </row>
    <row r="384" spans="1:18" ht="12.75" customHeight="1">
      <c r="A384" s="220">
        <v>182</v>
      </c>
      <c r="B384" s="221">
        <v>44981</v>
      </c>
      <c r="C384" s="221"/>
      <c r="D384" s="222" t="s">
        <v>454</v>
      </c>
      <c r="E384" s="223" t="s">
        <v>593</v>
      </c>
      <c r="F384" s="193">
        <v>1675</v>
      </c>
      <c r="G384" s="223"/>
      <c r="H384" s="223">
        <v>2080</v>
      </c>
      <c r="I384" s="225">
        <v>2080</v>
      </c>
      <c r="J384" s="195" t="s">
        <v>694</v>
      </c>
      <c r="K384" s="196">
        <f>H384-F384</f>
        <v>405</v>
      </c>
      <c r="L384" s="197">
        <f>K384/F384</f>
        <v>0.2417910447761194</v>
      </c>
      <c r="M384" s="192" t="s">
        <v>597</v>
      </c>
      <c r="N384" s="198">
        <v>45119</v>
      </c>
      <c r="O384" s="41"/>
      <c r="R384" s="62" t="s">
        <v>1253</v>
      </c>
    </row>
    <row r="385" spans="1:38" ht="12.75" customHeight="1">
      <c r="A385" s="220">
        <v>183</v>
      </c>
      <c r="B385" s="221">
        <v>44986</v>
      </c>
      <c r="C385" s="221"/>
      <c r="D385" s="222" t="s">
        <v>492</v>
      </c>
      <c r="E385" s="223" t="s">
        <v>593</v>
      </c>
      <c r="F385" s="193">
        <v>57.5</v>
      </c>
      <c r="G385" s="223"/>
      <c r="H385" s="223">
        <v>120</v>
      </c>
      <c r="I385" s="225">
        <v>120</v>
      </c>
      <c r="J385" s="195" t="s">
        <v>694</v>
      </c>
      <c r="K385" s="196">
        <f>H385-F385</f>
        <v>62.5</v>
      </c>
      <c r="L385" s="197">
        <f>K385/F385</f>
        <v>1.0869565217391304</v>
      </c>
      <c r="M385" s="192" t="s">
        <v>597</v>
      </c>
      <c r="N385" s="198">
        <v>45049</v>
      </c>
      <c r="O385" s="41"/>
      <c r="R385" s="62" t="s">
        <v>1253</v>
      </c>
    </row>
    <row r="386" spans="1:38" ht="12.75" customHeight="1">
      <c r="A386" s="251">
        <v>184</v>
      </c>
      <c r="B386" s="246">
        <v>45008</v>
      </c>
      <c r="C386" s="246"/>
      <c r="D386" s="58" t="s">
        <v>509</v>
      </c>
      <c r="E386" s="250" t="s">
        <v>593</v>
      </c>
      <c r="F386" s="250" t="s">
        <v>855</v>
      </c>
      <c r="G386" s="56"/>
      <c r="H386" s="56"/>
      <c r="I386" s="56">
        <v>3523</v>
      </c>
      <c r="J386" s="56" t="s">
        <v>595</v>
      </c>
      <c r="K386" s="56"/>
      <c r="L386" s="56"/>
      <c r="M386" s="56"/>
      <c r="N386" s="56"/>
      <c r="O386" s="41"/>
      <c r="R386" s="62" t="s">
        <v>1253</v>
      </c>
    </row>
    <row r="387" spans="1:38" ht="12.75" customHeight="1">
      <c r="A387" s="245">
        <v>185</v>
      </c>
      <c r="B387" s="246">
        <v>45027</v>
      </c>
      <c r="C387" s="58"/>
      <c r="D387" s="58" t="s">
        <v>856</v>
      </c>
      <c r="E387" s="250" t="s">
        <v>593</v>
      </c>
      <c r="F387" s="56" t="s">
        <v>857</v>
      </c>
      <c r="G387" s="56"/>
      <c r="H387" s="56"/>
      <c r="I387" s="56">
        <v>810</v>
      </c>
      <c r="J387" s="56" t="s">
        <v>595</v>
      </c>
      <c r="K387" s="56"/>
      <c r="L387" s="56"/>
      <c r="M387" s="56"/>
      <c r="N387" s="56"/>
      <c r="O387" s="41"/>
      <c r="R387" s="62" t="s">
        <v>1253</v>
      </c>
    </row>
    <row r="388" spans="1:38" ht="12.75" customHeight="1">
      <c r="A388" s="245">
        <v>186</v>
      </c>
      <c r="B388" s="246">
        <v>45050</v>
      </c>
      <c r="C388" s="58"/>
      <c r="D388" s="58" t="s">
        <v>42</v>
      </c>
      <c r="E388" s="250" t="s">
        <v>593</v>
      </c>
      <c r="F388" s="56" t="s">
        <v>858</v>
      </c>
      <c r="G388" s="56"/>
      <c r="H388" s="56"/>
      <c r="I388" s="56">
        <v>5040</v>
      </c>
      <c r="J388" s="56" t="s">
        <v>595</v>
      </c>
      <c r="K388" s="56"/>
      <c r="L388" s="56"/>
      <c r="M388" s="56"/>
      <c r="N388" s="56"/>
      <c r="O388" s="41"/>
      <c r="R388" s="62" t="s">
        <v>1253</v>
      </c>
    </row>
    <row r="389" spans="1:38" ht="12.75" customHeight="1">
      <c r="A389" s="239">
        <v>187</v>
      </c>
      <c r="B389" s="240">
        <v>45075</v>
      </c>
      <c r="C389" s="252"/>
      <c r="D389" s="252" t="s">
        <v>859</v>
      </c>
      <c r="E389" s="253" t="s">
        <v>593</v>
      </c>
      <c r="F389" s="242" t="s">
        <v>860</v>
      </c>
      <c r="G389" s="242"/>
      <c r="H389" s="242"/>
      <c r="I389" s="242">
        <v>732</v>
      </c>
      <c r="J389" s="242" t="s">
        <v>595</v>
      </c>
      <c r="K389" s="242"/>
      <c r="L389" s="242"/>
      <c r="M389" s="242"/>
      <c r="N389" s="242"/>
      <c r="O389" s="41"/>
      <c r="Q389" s="41"/>
      <c r="R389" s="62" t="s">
        <v>1253</v>
      </c>
      <c r="T389" s="41"/>
      <c r="V389" s="41"/>
      <c r="W389" s="62"/>
      <c r="Y389" s="41"/>
      <c r="AA389" s="41"/>
      <c r="AB389" s="62"/>
      <c r="AD389" s="41"/>
      <c r="AF389" s="41"/>
      <c r="AG389" s="62"/>
      <c r="AI389" s="41"/>
      <c r="AK389" s="41"/>
      <c r="AL389" s="62"/>
    </row>
    <row r="390" spans="1:38" ht="12.75" customHeight="1">
      <c r="A390" s="245">
        <v>188</v>
      </c>
      <c r="B390" s="246">
        <v>45078</v>
      </c>
      <c r="C390" s="58"/>
      <c r="D390" s="58" t="s">
        <v>541</v>
      </c>
      <c r="E390" s="250" t="s">
        <v>593</v>
      </c>
      <c r="F390" s="56" t="s">
        <v>861</v>
      </c>
      <c r="G390" s="56"/>
      <c r="H390" s="56"/>
      <c r="I390" s="56">
        <v>4300</v>
      </c>
      <c r="J390" s="56" t="s">
        <v>595</v>
      </c>
      <c r="K390" s="56"/>
      <c r="L390" s="56"/>
      <c r="M390" s="56"/>
      <c r="N390" s="56"/>
      <c r="O390" s="41"/>
      <c r="Q390" s="41"/>
      <c r="R390" s="62" t="s">
        <v>1253</v>
      </c>
      <c r="T390" s="41"/>
      <c r="V390" s="41"/>
      <c r="W390" s="62"/>
      <c r="Y390" s="41"/>
      <c r="AA390" s="41"/>
      <c r="AB390" s="62"/>
      <c r="AD390" s="41"/>
      <c r="AF390" s="41"/>
      <c r="AG390" s="62"/>
      <c r="AI390" s="41"/>
      <c r="AK390" s="41"/>
      <c r="AL390" s="62"/>
    </row>
    <row r="391" spans="1:38" ht="12.75" customHeight="1">
      <c r="A391" s="245">
        <v>189</v>
      </c>
      <c r="B391" s="246">
        <v>45103</v>
      </c>
      <c r="C391" s="58"/>
      <c r="D391" s="58" t="s">
        <v>1076</v>
      </c>
      <c r="E391" s="250" t="s">
        <v>593</v>
      </c>
      <c r="F391" s="56" t="s">
        <v>674</v>
      </c>
      <c r="G391" s="56"/>
      <c r="H391" s="56"/>
      <c r="I391" s="56">
        <v>383</v>
      </c>
      <c r="J391" s="56" t="s">
        <v>595</v>
      </c>
      <c r="K391" s="56"/>
      <c r="L391" s="56"/>
      <c r="M391" s="56"/>
      <c r="N391" s="56"/>
      <c r="O391" s="41"/>
      <c r="Q391" s="41"/>
      <c r="R391" s="62" t="s">
        <v>1253</v>
      </c>
      <c r="T391" s="41"/>
      <c r="V391" s="41"/>
      <c r="W391" s="62"/>
      <c r="Y391" s="41"/>
      <c r="AA391" s="41"/>
      <c r="AB391" s="62"/>
      <c r="AD391" s="41"/>
      <c r="AF391" s="41"/>
      <c r="AG391" s="62"/>
      <c r="AI391" s="41"/>
      <c r="AK391" s="41"/>
      <c r="AL391" s="62"/>
    </row>
    <row r="392" spans="1:38" ht="12.75" customHeight="1">
      <c r="A392" s="245">
        <v>190</v>
      </c>
      <c r="B392" s="246">
        <v>45120</v>
      </c>
      <c r="C392" s="58"/>
      <c r="D392" s="58" t="s">
        <v>540</v>
      </c>
      <c r="E392" s="250" t="s">
        <v>593</v>
      </c>
      <c r="F392" s="56" t="s">
        <v>1061</v>
      </c>
      <c r="G392" s="56"/>
      <c r="H392" s="56"/>
      <c r="I392" s="56">
        <v>2935</v>
      </c>
      <c r="J392" s="56" t="s">
        <v>595</v>
      </c>
      <c r="K392" s="56"/>
      <c r="L392" s="56"/>
      <c r="M392" s="56"/>
      <c r="N392" s="56"/>
      <c r="O392" s="41"/>
      <c r="Q392" s="41"/>
      <c r="R392" s="62" t="s">
        <v>1253</v>
      </c>
      <c r="T392" s="41"/>
      <c r="V392" s="41"/>
      <c r="W392" s="62"/>
      <c r="Y392" s="41"/>
      <c r="AA392" s="41"/>
      <c r="AB392" s="62"/>
      <c r="AD392" s="41"/>
      <c r="AF392" s="41"/>
      <c r="AG392" s="62"/>
      <c r="AI392" s="41"/>
      <c r="AK392" s="41"/>
      <c r="AL392" s="62"/>
    </row>
    <row r="393" spans="1:38" ht="12.75" customHeight="1">
      <c r="A393" s="245">
        <v>191</v>
      </c>
      <c r="B393" s="246">
        <v>45125</v>
      </c>
      <c r="C393" s="58"/>
      <c r="D393" s="58" t="s">
        <v>203</v>
      </c>
      <c r="E393" s="250" t="s">
        <v>593</v>
      </c>
      <c r="F393" s="56" t="s">
        <v>1107</v>
      </c>
      <c r="G393" s="56"/>
      <c r="H393" s="56"/>
      <c r="I393" s="56">
        <v>4895</v>
      </c>
      <c r="J393" s="56" t="s">
        <v>595</v>
      </c>
      <c r="K393" s="56"/>
      <c r="L393" s="56"/>
      <c r="M393" s="56"/>
      <c r="N393" s="56"/>
      <c r="O393" s="41"/>
      <c r="R393" s="62" t="s">
        <v>1253</v>
      </c>
      <c r="T393" s="41"/>
      <c r="W393" s="62"/>
      <c r="Y393" s="41"/>
      <c r="AB393" s="62"/>
      <c r="AD393" s="41"/>
      <c r="AG393" s="62"/>
      <c r="AI393" s="41"/>
      <c r="AL393" s="62"/>
    </row>
    <row r="394" spans="1:38" ht="12.75" customHeight="1">
      <c r="A394" s="245"/>
      <c r="B394" s="246"/>
      <c r="C394" s="58"/>
      <c r="D394" s="58"/>
      <c r="E394" s="250"/>
      <c r="F394" s="56"/>
      <c r="G394" s="56"/>
      <c r="H394" s="56"/>
      <c r="I394" s="56"/>
      <c r="J394" s="56"/>
      <c r="K394" s="56"/>
      <c r="L394" s="56"/>
      <c r="M394" s="56"/>
      <c r="N394" s="56"/>
      <c r="O394" s="41"/>
      <c r="R394" s="62"/>
      <c r="T394" s="41"/>
      <c r="W394" s="62"/>
      <c r="Y394" s="41"/>
      <c r="AB394" s="62"/>
      <c r="AD394" s="41"/>
      <c r="AG394" s="62"/>
      <c r="AI394" s="41"/>
      <c r="AL394" s="62"/>
    </row>
    <row r="395" spans="1:38" ht="12.75" customHeight="1">
      <c r="A395" s="245"/>
      <c r="B395" s="246"/>
      <c r="C395" s="58"/>
      <c r="D395" s="58"/>
      <c r="E395" s="250"/>
      <c r="F395" s="56"/>
      <c r="G395" s="56"/>
      <c r="H395" s="56"/>
      <c r="I395" s="56"/>
      <c r="J395" s="56"/>
      <c r="K395" s="56"/>
      <c r="L395" s="56"/>
      <c r="M395" s="56"/>
      <c r="N395" s="56"/>
      <c r="O395" s="41"/>
      <c r="R395" s="62"/>
      <c r="T395" s="41"/>
      <c r="W395" s="62"/>
      <c r="Y395" s="41"/>
      <c r="AB395" s="62"/>
      <c r="AD395" s="41"/>
      <c r="AG395" s="62"/>
      <c r="AI395" s="41"/>
      <c r="AL395" s="62"/>
    </row>
    <row r="396" spans="1:38" ht="12.75" customHeight="1">
      <c r="A396" s="245"/>
      <c r="B396" s="246"/>
      <c r="C396" s="58"/>
      <c r="D396" s="58"/>
      <c r="E396" s="250"/>
      <c r="F396" s="56"/>
      <c r="G396" s="56"/>
      <c r="H396" s="56"/>
      <c r="I396" s="56"/>
      <c r="J396" s="56"/>
      <c r="K396" s="56"/>
      <c r="L396" s="56"/>
      <c r="M396" s="56"/>
      <c r="N396" s="56"/>
      <c r="O396" s="41"/>
      <c r="R396" s="62"/>
      <c r="T396" s="41"/>
      <c r="W396" s="62"/>
      <c r="Y396" s="41"/>
      <c r="AB396" s="62"/>
      <c r="AD396" s="41"/>
      <c r="AG396" s="62"/>
      <c r="AI396" s="41"/>
      <c r="AL396" s="62"/>
    </row>
    <row r="397" spans="1:38" ht="12.75" customHeight="1">
      <c r="A397" s="58"/>
      <c r="B397" s="58"/>
      <c r="C397" s="58"/>
      <c r="D397" s="58"/>
      <c r="E397" s="58"/>
      <c r="F397" s="56"/>
      <c r="G397" s="56"/>
      <c r="H397" s="56"/>
      <c r="I397" s="56"/>
      <c r="J397" s="31"/>
      <c r="K397" s="56"/>
      <c r="L397" s="56"/>
      <c r="M397" s="56"/>
      <c r="N397" s="58"/>
      <c r="O397" s="41"/>
      <c r="R397" s="62"/>
      <c r="T397" s="41"/>
      <c r="W397" s="62"/>
      <c r="Y397" s="41"/>
      <c r="AB397" s="62"/>
      <c r="AD397" s="41"/>
      <c r="AG397" s="62"/>
      <c r="AI397" s="41"/>
      <c r="AL397" s="62"/>
    </row>
    <row r="398" spans="1:38" ht="12.75" customHeight="1">
      <c r="B398" s="254" t="s">
        <v>862</v>
      </c>
      <c r="F398" s="62"/>
      <c r="G398" s="62"/>
      <c r="H398" s="62"/>
      <c r="I398" s="62"/>
      <c r="J398" s="41"/>
      <c r="K398" s="62"/>
      <c r="L398" s="62"/>
      <c r="M398" s="62"/>
      <c r="O398" s="41"/>
      <c r="R398" s="62"/>
      <c r="T398" s="41"/>
      <c r="W398" s="62"/>
      <c r="Y398" s="41"/>
      <c r="AB398" s="62"/>
      <c r="AD398" s="41"/>
      <c r="AG398" s="62"/>
      <c r="AI398" s="41"/>
      <c r="AL398" s="62"/>
    </row>
    <row r="399" spans="1:38" ht="12.75" customHeight="1">
      <c r="A399" s="255"/>
      <c r="F399" s="62"/>
      <c r="G399" s="62"/>
      <c r="H399" s="62"/>
      <c r="I399" s="62"/>
      <c r="J399" s="41"/>
      <c r="K399" s="62"/>
      <c r="L399" s="62"/>
      <c r="M399" s="62"/>
      <c r="O399" s="41"/>
      <c r="R399" s="62"/>
      <c r="T399" s="41"/>
      <c r="W399" s="62"/>
      <c r="Y399" s="41"/>
      <c r="AB399" s="62"/>
      <c r="AD399" s="41"/>
      <c r="AG399" s="62"/>
      <c r="AI399" s="41"/>
      <c r="AL399" s="62"/>
    </row>
    <row r="400" spans="1:38" ht="12.75" customHeight="1">
      <c r="A400" s="255"/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1:18" ht="12.75" customHeight="1">
      <c r="A401" s="56"/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1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1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1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1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1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1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1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1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1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1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1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1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1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1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1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2.7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  <row r="518" spans="6:18" ht="12.75" customHeight="1">
      <c r="F518" s="62"/>
      <c r="G518" s="62"/>
      <c r="H518" s="62"/>
      <c r="I518" s="62"/>
      <c r="J518" s="41"/>
      <c r="K518" s="62"/>
      <c r="L518" s="62"/>
      <c r="M518" s="62"/>
      <c r="O518" s="41"/>
      <c r="R518" s="62"/>
    </row>
    <row r="519" spans="6:18" ht="12.75" customHeight="1">
      <c r="F519" s="62"/>
      <c r="G519" s="62"/>
      <c r="H519" s="62"/>
      <c r="I519" s="62"/>
      <c r="J519" s="41"/>
      <c r="K519" s="62"/>
      <c r="L519" s="62"/>
      <c r="M519" s="62"/>
      <c r="O519" s="41"/>
      <c r="R519" s="62"/>
    </row>
    <row r="520" spans="6:18" ht="12.75" customHeight="1">
      <c r="F520" s="62"/>
      <c r="G520" s="62"/>
      <c r="H520" s="62"/>
      <c r="I520" s="62"/>
      <c r="J520" s="41"/>
      <c r="K520" s="62"/>
      <c r="L520" s="62"/>
      <c r="M520" s="62"/>
      <c r="O520" s="41"/>
      <c r="R520" s="62"/>
    </row>
    <row r="521" spans="6:18" ht="12.75" customHeight="1">
      <c r="F521" s="62"/>
      <c r="G521" s="62"/>
      <c r="H521" s="62"/>
      <c r="I521" s="62"/>
      <c r="J521" s="41"/>
      <c r="K521" s="62"/>
      <c r="L521" s="62"/>
      <c r="M521" s="62"/>
      <c r="O521" s="41"/>
      <c r="R521" s="62"/>
    </row>
    <row r="522" spans="6:18" ht="12.75" customHeight="1">
      <c r="F522" s="62"/>
      <c r="G522" s="62"/>
      <c r="H522" s="62"/>
      <c r="I522" s="62"/>
      <c r="J522" s="41"/>
      <c r="K522" s="62"/>
      <c r="L522" s="62"/>
      <c r="M522" s="62"/>
      <c r="O522" s="41"/>
      <c r="R522" s="62"/>
    </row>
    <row r="523" spans="6:18" ht="12.75" customHeight="1">
      <c r="F523" s="62"/>
      <c r="G523" s="62"/>
      <c r="H523" s="62"/>
      <c r="I523" s="62"/>
      <c r="J523" s="41"/>
      <c r="K523" s="62"/>
      <c r="L523" s="62"/>
      <c r="M523" s="62"/>
      <c r="O523" s="41"/>
      <c r="R523" s="62"/>
    </row>
    <row r="524" spans="6:18" ht="12.75" customHeight="1">
      <c r="F524" s="62"/>
      <c r="G524" s="62"/>
      <c r="H524" s="62"/>
      <c r="I524" s="62"/>
      <c r="J524" s="41"/>
      <c r="K524" s="62"/>
      <c r="L524" s="62"/>
      <c r="M524" s="62"/>
      <c r="O524" s="41"/>
      <c r="R524" s="62"/>
    </row>
    <row r="525" spans="6:18" ht="12.75" customHeight="1">
      <c r="F525" s="62"/>
      <c r="G525" s="62"/>
      <c r="H525" s="62"/>
      <c r="I525" s="62"/>
      <c r="J525" s="41"/>
      <c r="K525" s="62"/>
      <c r="L525" s="62"/>
      <c r="M525" s="62"/>
      <c r="O525" s="41"/>
      <c r="R525" s="62"/>
    </row>
    <row r="526" spans="6:18" ht="12.75" customHeight="1">
      <c r="F526" s="62"/>
      <c r="G526" s="62"/>
      <c r="H526" s="62"/>
      <c r="I526" s="62"/>
      <c r="J526" s="41"/>
      <c r="K526" s="62"/>
      <c r="L526" s="62"/>
      <c r="M526" s="62"/>
      <c r="O526" s="41"/>
      <c r="R526" s="62"/>
    </row>
    <row r="527" spans="6:18" ht="12.75" customHeight="1">
      <c r="F527" s="62"/>
      <c r="G527" s="62"/>
      <c r="H527" s="62"/>
      <c r="I527" s="62"/>
      <c r="J527" s="41"/>
      <c r="K527" s="62"/>
      <c r="L527" s="62"/>
      <c r="M527" s="62"/>
      <c r="O527" s="41"/>
      <c r="R527" s="62"/>
    </row>
    <row r="528" spans="6:18" ht="12.75" customHeight="1">
      <c r="F528" s="62"/>
      <c r="G528" s="62"/>
      <c r="H528" s="62"/>
      <c r="I528" s="62"/>
      <c r="J528" s="41"/>
      <c r="K528" s="62"/>
      <c r="L528" s="62"/>
      <c r="M528" s="62"/>
      <c r="O528" s="41"/>
      <c r="R528" s="62"/>
    </row>
    <row r="529" spans="6:18" ht="12.75" customHeight="1">
      <c r="F529" s="62"/>
      <c r="G529" s="62"/>
      <c r="H529" s="62"/>
      <c r="I529" s="62"/>
      <c r="J529" s="41"/>
      <c r="K529" s="62"/>
      <c r="L529" s="62"/>
      <c r="M529" s="62"/>
      <c r="O529" s="41"/>
      <c r="R529" s="62"/>
    </row>
    <row r="530" spans="6:18" ht="12.75" customHeight="1">
      <c r="F530" s="62"/>
      <c r="G530" s="62"/>
      <c r="H530" s="62"/>
      <c r="I530" s="62"/>
      <c r="J530" s="41"/>
      <c r="K530" s="62"/>
      <c r="L530" s="62"/>
      <c r="M530" s="62"/>
      <c r="O530" s="41"/>
      <c r="R530" s="62"/>
    </row>
    <row r="531" spans="6:18" ht="12.75" customHeight="1">
      <c r="F531" s="62"/>
      <c r="G531" s="62"/>
      <c r="H531" s="62"/>
      <c r="I531" s="62"/>
      <c r="J531" s="41"/>
      <c r="K531" s="62"/>
      <c r="L531" s="62"/>
      <c r="M531" s="62"/>
      <c r="O531" s="41"/>
      <c r="R531" s="62"/>
    </row>
    <row r="532" spans="6:18" ht="12.75" customHeight="1">
      <c r="F532" s="62"/>
      <c r="G532" s="62"/>
      <c r="H532" s="62"/>
      <c r="I532" s="62"/>
      <c r="J532" s="41"/>
      <c r="K532" s="62"/>
      <c r="L532" s="62"/>
      <c r="M532" s="62"/>
      <c r="O532" s="41"/>
      <c r="R532" s="62"/>
    </row>
    <row r="533" spans="6:18" ht="12.75" customHeight="1">
      <c r="F533" s="62"/>
      <c r="G533" s="62"/>
      <c r="H533" s="62"/>
      <c r="I533" s="62"/>
      <c r="J533" s="41"/>
      <c r="K533" s="62"/>
      <c r="L533" s="62"/>
      <c r="M533" s="62"/>
      <c r="O533" s="41"/>
      <c r="R533" s="62"/>
    </row>
    <row r="534" spans="6:18" ht="12.75" customHeight="1">
      <c r="F534" s="62"/>
      <c r="G534" s="62"/>
      <c r="H534" s="62"/>
      <c r="I534" s="62"/>
      <c r="J534" s="41"/>
      <c r="K534" s="62"/>
      <c r="L534" s="62"/>
      <c r="M534" s="62"/>
      <c r="O534" s="41"/>
      <c r="R534" s="62"/>
    </row>
    <row r="535" spans="6:18" ht="12.75" customHeight="1">
      <c r="F535" s="62"/>
      <c r="G535" s="62"/>
      <c r="H535" s="62"/>
      <c r="I535" s="62"/>
      <c r="J535" s="41"/>
      <c r="K535" s="62"/>
      <c r="L535" s="62"/>
      <c r="M535" s="62"/>
      <c r="O535" s="41"/>
      <c r="R535" s="62"/>
    </row>
    <row r="536" spans="6:18" ht="12.75" customHeight="1">
      <c r="F536" s="62"/>
      <c r="G536" s="62"/>
      <c r="H536" s="62"/>
      <c r="I536" s="62"/>
      <c r="J536" s="41"/>
      <c r="K536" s="62"/>
      <c r="L536" s="62"/>
      <c r="M536" s="62"/>
      <c r="O536" s="41"/>
      <c r="R536" s="62"/>
    </row>
    <row r="537" spans="6:18" ht="12.75" customHeight="1">
      <c r="F537" s="62"/>
      <c r="G537" s="62"/>
      <c r="H537" s="62"/>
      <c r="I537" s="62"/>
      <c r="J537" s="41"/>
      <c r="K537" s="62"/>
      <c r="L537" s="62"/>
      <c r="M537" s="62"/>
      <c r="O537" s="41"/>
      <c r="R537" s="62"/>
    </row>
    <row r="538" spans="6:18" ht="12.75" customHeight="1">
      <c r="F538" s="62"/>
      <c r="G538" s="62"/>
      <c r="H538" s="62"/>
      <c r="I538" s="62"/>
      <c r="J538" s="41"/>
      <c r="K538" s="62"/>
      <c r="L538" s="62"/>
      <c r="M538" s="62"/>
      <c r="O538" s="41"/>
      <c r="R538" s="62"/>
    </row>
    <row r="539" spans="6:18" ht="12.75" customHeight="1">
      <c r="F539" s="62"/>
      <c r="G539" s="62"/>
      <c r="H539" s="62"/>
      <c r="I539" s="62"/>
      <c r="J539" s="41"/>
      <c r="K539" s="62"/>
      <c r="L539" s="62"/>
      <c r="M539" s="62"/>
      <c r="O539" s="41"/>
      <c r="R539" s="62"/>
    </row>
    <row r="540" spans="6:18" ht="12.75" customHeight="1">
      <c r="F540" s="62"/>
      <c r="G540" s="62"/>
      <c r="H540" s="62"/>
      <c r="I540" s="62"/>
      <c r="J540" s="41"/>
      <c r="K540" s="62"/>
      <c r="L540" s="62"/>
      <c r="M540" s="62"/>
      <c r="O540" s="41"/>
      <c r="R540" s="62"/>
    </row>
    <row r="541" spans="6:18" ht="12.75" customHeight="1">
      <c r="F541" s="62"/>
      <c r="G541" s="62"/>
      <c r="H541" s="62"/>
      <c r="I541" s="62"/>
      <c r="J541" s="41"/>
      <c r="K541" s="62"/>
      <c r="L541" s="62"/>
      <c r="M541" s="62"/>
      <c r="O541" s="41"/>
      <c r="R541" s="62"/>
    </row>
    <row r="542" spans="6:18" ht="12.75" customHeight="1">
      <c r="F542" s="62"/>
      <c r="G542" s="62"/>
      <c r="H542" s="62"/>
      <c r="I542" s="62"/>
      <c r="J542" s="41"/>
      <c r="K542" s="62"/>
      <c r="L542" s="62"/>
      <c r="M542" s="62"/>
      <c r="O542" s="41"/>
      <c r="R542" s="62"/>
    </row>
    <row r="543" spans="6:18" ht="12.75" customHeight="1">
      <c r="F543" s="62"/>
      <c r="G543" s="62"/>
      <c r="H543" s="62"/>
      <c r="I543" s="62"/>
      <c r="J543" s="41"/>
      <c r="K543" s="62"/>
      <c r="L543" s="62"/>
      <c r="M543" s="62"/>
      <c r="O543" s="41"/>
      <c r="R543" s="62"/>
    </row>
    <row r="544" spans="6:18" ht="12.75" customHeight="1">
      <c r="F544" s="62"/>
      <c r="G544" s="62"/>
      <c r="H544" s="62"/>
      <c r="I544" s="62"/>
      <c r="J544" s="41"/>
      <c r="K544" s="62"/>
      <c r="L544" s="62"/>
      <c r="M544" s="62"/>
      <c r="O544" s="41"/>
      <c r="R544" s="62"/>
    </row>
    <row r="545" spans="6:18" ht="12.75" customHeight="1">
      <c r="F545" s="62"/>
      <c r="G545" s="62"/>
      <c r="H545" s="62"/>
      <c r="I545" s="62"/>
      <c r="J545" s="41"/>
      <c r="K545" s="62"/>
      <c r="L545" s="62"/>
      <c r="M545" s="62"/>
      <c r="O545" s="41"/>
      <c r="R545" s="62"/>
    </row>
    <row r="546" spans="6:18" ht="12.75" customHeight="1">
      <c r="F546" s="62"/>
      <c r="G546" s="62"/>
      <c r="H546" s="62"/>
      <c r="I546" s="62"/>
      <c r="J546" s="41"/>
      <c r="K546" s="62"/>
      <c r="L546" s="62"/>
      <c r="M546" s="62"/>
      <c r="O546" s="41"/>
      <c r="R546" s="62"/>
    </row>
    <row r="547" spans="6:18" ht="12.75" customHeight="1">
      <c r="F547" s="62"/>
      <c r="G547" s="62"/>
      <c r="H547" s="62"/>
      <c r="I547" s="62"/>
      <c r="J547" s="41"/>
      <c r="K547" s="62"/>
      <c r="L547" s="62"/>
      <c r="M547" s="62"/>
      <c r="O547" s="41"/>
      <c r="R547" s="62"/>
    </row>
    <row r="548" spans="6:18" ht="12.75" customHeight="1">
      <c r="F548" s="62"/>
      <c r="G548" s="62"/>
      <c r="H548" s="62"/>
      <c r="I548" s="62"/>
      <c r="J548" s="41"/>
      <c r="K548" s="62"/>
      <c r="L548" s="62"/>
      <c r="M548" s="62"/>
      <c r="O548" s="41"/>
      <c r="R548" s="62"/>
    </row>
    <row r="549" spans="6:18" ht="12.75" customHeight="1">
      <c r="F549" s="62"/>
      <c r="G549" s="62"/>
      <c r="H549" s="62"/>
      <c r="I549" s="62"/>
      <c r="J549" s="41"/>
      <c r="K549" s="62"/>
      <c r="L549" s="62"/>
      <c r="M549" s="62"/>
      <c r="O549" s="41"/>
      <c r="R549" s="62"/>
    </row>
    <row r="550" spans="6:18" ht="12.75" customHeight="1">
      <c r="F550" s="62"/>
      <c r="G550" s="62"/>
      <c r="H550" s="62"/>
      <c r="I550" s="62"/>
      <c r="J550" s="41"/>
      <c r="K550" s="62"/>
      <c r="L550" s="62"/>
      <c r="M550" s="62"/>
      <c r="O550" s="41"/>
      <c r="R550" s="62"/>
    </row>
    <row r="551" spans="6:18" ht="12.75" customHeight="1">
      <c r="F551" s="62"/>
      <c r="G551" s="62"/>
      <c r="H551" s="62"/>
      <c r="I551" s="62"/>
      <c r="J551" s="41"/>
      <c r="K551" s="62"/>
      <c r="L551" s="62"/>
      <c r="M551" s="62"/>
      <c r="O551" s="41"/>
      <c r="R551" s="62"/>
    </row>
    <row r="552" spans="6:18" ht="12.75" customHeight="1">
      <c r="F552" s="62"/>
      <c r="G552" s="62"/>
      <c r="H552" s="62"/>
      <c r="I552" s="62"/>
      <c r="J552" s="41"/>
      <c r="K552" s="62"/>
      <c r="L552" s="62"/>
      <c r="M552" s="62"/>
      <c r="O552" s="41"/>
      <c r="R552" s="62"/>
    </row>
    <row r="553" spans="6:18" ht="12.75" customHeight="1">
      <c r="F553" s="62"/>
      <c r="G553" s="62"/>
      <c r="H553" s="62"/>
      <c r="I553" s="62"/>
      <c r="J553" s="41"/>
      <c r="K553" s="62"/>
      <c r="L553" s="62"/>
      <c r="M553" s="62"/>
      <c r="O553" s="41"/>
      <c r="R553" s="62"/>
    </row>
    <row r="554" spans="6:18" ht="12.75" customHeight="1">
      <c r="F554" s="62"/>
      <c r="G554" s="62"/>
      <c r="H554" s="62"/>
      <c r="I554" s="62"/>
      <c r="J554" s="41"/>
      <c r="K554" s="62"/>
      <c r="L554" s="62"/>
      <c r="M554" s="62"/>
      <c r="O554" s="41"/>
      <c r="R554" s="62"/>
    </row>
    <row r="555" spans="6:18" ht="12.75" customHeight="1">
      <c r="F555" s="62"/>
      <c r="G555" s="62"/>
      <c r="H555" s="62"/>
      <c r="I555" s="62"/>
      <c r="J555" s="41"/>
      <c r="K555" s="62"/>
      <c r="L555" s="62"/>
      <c r="M555" s="62"/>
      <c r="O555" s="41"/>
      <c r="R555" s="62"/>
    </row>
    <row r="556" spans="6:18" ht="12.75" customHeight="1">
      <c r="F556" s="62"/>
      <c r="G556" s="62"/>
      <c r="H556" s="62"/>
      <c r="I556" s="62"/>
      <c r="J556" s="41"/>
      <c r="K556" s="62"/>
      <c r="L556" s="62"/>
      <c r="M556" s="62"/>
      <c r="O556" s="41"/>
      <c r="R556" s="62"/>
    </row>
    <row r="557" spans="6:18" ht="12.75" customHeight="1">
      <c r="F557" s="62"/>
      <c r="G557" s="62"/>
      <c r="H557" s="62"/>
      <c r="I557" s="62"/>
      <c r="J557" s="41"/>
      <c r="K557" s="62"/>
      <c r="L557" s="62"/>
      <c r="M557" s="62"/>
      <c r="O557" s="41"/>
      <c r="R557" s="62"/>
    </row>
    <row r="558" spans="6:18" ht="12.75" customHeight="1">
      <c r="F558" s="62"/>
      <c r="G558" s="62"/>
      <c r="H558" s="62"/>
      <c r="I558" s="62"/>
      <c r="J558" s="41"/>
      <c r="K558" s="62"/>
      <c r="L558" s="62"/>
      <c r="M558" s="62"/>
      <c r="O558" s="41"/>
      <c r="R558" s="62"/>
    </row>
    <row r="559" spans="6:18" ht="12.75" customHeight="1">
      <c r="F559" s="62"/>
      <c r="G559" s="62"/>
      <c r="H559" s="62"/>
      <c r="I559" s="62"/>
      <c r="J559" s="41"/>
      <c r="K559" s="62"/>
      <c r="L559" s="62"/>
      <c r="M559" s="62"/>
      <c r="O559" s="41"/>
      <c r="R559" s="62"/>
    </row>
    <row r="560" spans="6:18" ht="12.75" customHeight="1">
      <c r="F560" s="62"/>
      <c r="G560" s="62"/>
      <c r="H560" s="62"/>
      <c r="I560" s="62"/>
      <c r="J560" s="41"/>
      <c r="K560" s="62"/>
      <c r="L560" s="62"/>
      <c r="M560" s="62"/>
      <c r="O560" s="41"/>
      <c r="R560" s="62"/>
    </row>
    <row r="561" spans="6:18" ht="12.75" customHeight="1">
      <c r="F561" s="62"/>
      <c r="G561" s="62"/>
      <c r="H561" s="62"/>
      <c r="I561" s="62"/>
      <c r="J561" s="41"/>
      <c r="K561" s="62"/>
      <c r="L561" s="62"/>
      <c r="M561" s="62"/>
      <c r="O561" s="41"/>
      <c r="R561" s="62"/>
    </row>
    <row r="562" spans="6:18" ht="12.75" customHeight="1">
      <c r="F562" s="62"/>
      <c r="G562" s="62"/>
      <c r="H562" s="62"/>
      <c r="I562" s="62"/>
      <c r="J562" s="41"/>
      <c r="K562" s="62"/>
      <c r="L562" s="62"/>
      <c r="M562" s="62"/>
      <c r="O562" s="41"/>
      <c r="R562" s="62"/>
    </row>
    <row r="563" spans="6:18" ht="12.75" customHeight="1">
      <c r="F563" s="62"/>
      <c r="G563" s="62"/>
      <c r="H563" s="62"/>
      <c r="I563" s="62"/>
      <c r="J563" s="41"/>
      <c r="K563" s="62"/>
      <c r="L563" s="62"/>
      <c r="M563" s="62"/>
      <c r="O563" s="41"/>
      <c r="R563" s="62"/>
    </row>
    <row r="564" spans="6:18" ht="12.75" customHeight="1">
      <c r="F564" s="62"/>
      <c r="G564" s="62"/>
      <c r="H564" s="62"/>
      <c r="I564" s="62"/>
      <c r="J564" s="41"/>
      <c r="K564" s="62"/>
      <c r="L564" s="62"/>
      <c r="M564" s="62"/>
      <c r="O564" s="41"/>
      <c r="R564" s="62"/>
    </row>
    <row r="565" spans="6:18" ht="12.75" customHeight="1">
      <c r="F565" s="62"/>
      <c r="G565" s="62"/>
      <c r="H565" s="62"/>
      <c r="I565" s="62"/>
      <c r="J565" s="41"/>
      <c r="K565" s="62"/>
      <c r="L565" s="62"/>
      <c r="M565" s="62"/>
      <c r="O565" s="41"/>
      <c r="R565" s="62"/>
    </row>
    <row r="566" spans="6:18" ht="12.75" customHeight="1">
      <c r="F566" s="62"/>
      <c r="G566" s="62"/>
      <c r="H566" s="62"/>
      <c r="I566" s="62"/>
      <c r="J566" s="41"/>
      <c r="K566" s="62"/>
      <c r="L566" s="62"/>
      <c r="M566" s="62"/>
      <c r="O566" s="41"/>
      <c r="R566" s="62"/>
    </row>
    <row r="567" spans="6:18" ht="12.75" customHeight="1">
      <c r="F567" s="62"/>
      <c r="G567" s="62"/>
      <c r="H567" s="62"/>
      <c r="I567" s="62"/>
      <c r="J567" s="41"/>
      <c r="K567" s="62"/>
      <c r="L567" s="62"/>
      <c r="M567" s="62"/>
      <c r="O567" s="41"/>
      <c r="R567" s="62"/>
    </row>
    <row r="568" spans="6:18" ht="12.75" customHeight="1">
      <c r="F568" s="62"/>
      <c r="G568" s="62"/>
      <c r="H568" s="62"/>
      <c r="I568" s="62"/>
      <c r="J568" s="41"/>
      <c r="K568" s="62"/>
      <c r="L568" s="62"/>
      <c r="M568" s="62"/>
      <c r="O568" s="41"/>
      <c r="R568" s="62"/>
    </row>
    <row r="569" spans="6:18" ht="12.75" customHeight="1">
      <c r="F569" s="62"/>
      <c r="G569" s="62"/>
      <c r="H569" s="62"/>
      <c r="I569" s="62"/>
      <c r="J569" s="41"/>
      <c r="K569" s="62"/>
      <c r="L569" s="62"/>
      <c r="M569" s="62"/>
      <c r="O569" s="41"/>
      <c r="R569" s="62"/>
    </row>
    <row r="570" spans="6:18" ht="12.75" customHeight="1">
      <c r="F570" s="62"/>
      <c r="G570" s="62"/>
      <c r="H570" s="62"/>
      <c r="I570" s="62"/>
      <c r="J570" s="41"/>
      <c r="K570" s="62"/>
      <c r="L570" s="62"/>
      <c r="M570" s="62"/>
      <c r="O570" s="41"/>
      <c r="R570" s="62"/>
    </row>
    <row r="571" spans="6:18" ht="12.75" customHeight="1">
      <c r="F571" s="62"/>
      <c r="G571" s="62"/>
      <c r="H571" s="62"/>
      <c r="I571" s="62"/>
      <c r="J571" s="41"/>
      <c r="K571" s="62"/>
      <c r="L571" s="62"/>
      <c r="M571" s="62"/>
      <c r="O571" s="41"/>
      <c r="R571" s="62"/>
    </row>
    <row r="572" spans="6:18" ht="12.75" customHeight="1">
      <c r="F572" s="62"/>
      <c r="G572" s="62"/>
      <c r="H572" s="62"/>
      <c r="I572" s="62"/>
      <c r="J572" s="41"/>
      <c r="K572" s="62"/>
      <c r="L572" s="62"/>
      <c r="M572" s="62"/>
      <c r="O572" s="41"/>
      <c r="R572" s="62"/>
    </row>
    <row r="573" spans="6:18" ht="12.75" customHeight="1">
      <c r="F573" s="62"/>
      <c r="G573" s="62"/>
      <c r="H573" s="62"/>
      <c r="I573" s="62"/>
      <c r="J573" s="41"/>
      <c r="K573" s="62"/>
      <c r="L573" s="62"/>
      <c r="M573" s="62"/>
      <c r="O573" s="41"/>
      <c r="R573" s="62"/>
    </row>
    <row r="574" spans="6:18" ht="15" customHeight="1">
      <c r="F574" s="62"/>
      <c r="G574" s="62"/>
      <c r="H574" s="62"/>
      <c r="I574" s="62"/>
      <c r="J574" s="41"/>
      <c r="K574" s="62"/>
      <c r="L574" s="62"/>
      <c r="M574" s="62"/>
      <c r="O574" s="41"/>
      <c r="R574" s="62"/>
    </row>
  </sheetData>
  <autoFilter ref="R1:R397"/>
  <mergeCells count="21">
    <mergeCell ref="J150:J151"/>
    <mergeCell ref="P150:P151"/>
    <mergeCell ref="A150:A151"/>
    <mergeCell ref="B150:B151"/>
    <mergeCell ref="O109:O110"/>
    <mergeCell ref="P109:P110"/>
    <mergeCell ref="A109:A110"/>
    <mergeCell ref="B109:B110"/>
    <mergeCell ref="J109:J110"/>
    <mergeCell ref="J139:J140"/>
    <mergeCell ref="B139:B140"/>
    <mergeCell ref="A139:A140"/>
    <mergeCell ref="J122:J123"/>
    <mergeCell ref="B122:B123"/>
    <mergeCell ref="A122:A123"/>
    <mergeCell ref="O150:O151"/>
    <mergeCell ref="P161:P162"/>
    <mergeCell ref="A161:A162"/>
    <mergeCell ref="B161:B162"/>
    <mergeCell ref="J161:J162"/>
    <mergeCell ref="O161:O162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2023-08-01T02:52:34Z</dcterms:modified>
</cp:coreProperties>
</file>